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Obras\ENGENHARIA\PROPOSTA - NOVAS OBRAS\Bairro Izidoro De Nardi\02- Orçamento\01- Planilha Orçamentária\"/>
    </mc:Choice>
  </mc:AlternateContent>
  <bookViews>
    <workbookView xWindow="0" yWindow="0" windowWidth="25200" windowHeight="11985"/>
  </bookViews>
  <sheets>
    <sheet name="PO" sheetId="1" r:id="rId1"/>
    <sheet name="mc" sheetId="2" r:id="rId2"/>
    <sheet name="cf" sheetId="3" r:id="rId3"/>
    <sheet name="DRE-01" sheetId="6" r:id="rId4"/>
  </sheets>
  <definedNames>
    <definedName name="_xlnm.Print_Area" localSheetId="2">cf!$A$1:$P$23</definedName>
    <definedName name="_xlnm.Print_Area" localSheetId="3">'DRE-01'!$A$1:$I$37</definedName>
    <definedName name="_xlnm.Print_Area" localSheetId="1">mc!$A$1:$Q$338</definedName>
    <definedName name="_xlnm.Print_Area" localSheetId="0">PO!$A$1:$H$52</definedName>
    <definedName name="_xlnm.Print_Titles" localSheetId="2">cf!$A:$D</definedName>
    <definedName name="_xlnm.Print_Titles" localSheetId="1">mc!$1:$7</definedName>
    <definedName name="_xlnm.Print_Titles" localSheetId="0">PO!$1:$7</definedName>
  </definedNames>
  <calcPr calcId="152511"/>
</workbook>
</file>

<file path=xl/calcChain.xml><?xml version="1.0" encoding="utf-8"?>
<calcChain xmlns="http://schemas.openxmlformats.org/spreadsheetml/2006/main">
  <c r="I36" i="6" l="1"/>
  <c r="F14" i="1" l="1"/>
  <c r="F13" i="1"/>
  <c r="F12" i="1"/>
  <c r="H12" i="1" s="1"/>
  <c r="F11" i="1"/>
  <c r="H11" i="1" s="1"/>
  <c r="F10" i="1"/>
  <c r="F9" i="1"/>
  <c r="P31" i="2"/>
  <c r="P27" i="2"/>
  <c r="P23" i="2"/>
  <c r="P19" i="2"/>
  <c r="P14" i="2"/>
  <c r="P15" i="2" s="1"/>
  <c r="P10" i="2"/>
  <c r="P11" i="2" s="1"/>
  <c r="I22" i="3"/>
  <c r="O22" i="3"/>
  <c r="P22" i="3"/>
  <c r="H10" i="1"/>
  <c r="H13" i="1"/>
  <c r="H14" i="1"/>
  <c r="H9" i="1"/>
  <c r="H15" i="1" l="1"/>
  <c r="D8" i="3" l="1"/>
  <c r="H9" i="3" s="1"/>
  <c r="H22" i="3" s="1"/>
  <c r="G19" i="1"/>
  <c r="G44" i="1"/>
  <c r="I37" i="6"/>
  <c r="G33" i="1" s="1"/>
  <c r="I21" i="6"/>
  <c r="I22" i="6"/>
  <c r="I23" i="6"/>
  <c r="I24" i="6"/>
  <c r="I25" i="6"/>
  <c r="I20" i="6"/>
  <c r="G25" i="1"/>
  <c r="I29" i="6" l="1"/>
  <c r="I33" i="6" s="1"/>
  <c r="I35" i="6" s="1"/>
  <c r="H18" i="1"/>
  <c r="H19" i="1"/>
  <c r="H23" i="1"/>
  <c r="H24" i="1"/>
  <c r="H25" i="1"/>
  <c r="H29" i="1"/>
  <c r="H30" i="1"/>
  <c r="H31" i="1"/>
  <c r="H32" i="1"/>
  <c r="H33" i="1"/>
  <c r="H34" i="1"/>
  <c r="H35" i="1"/>
  <c r="H39" i="1"/>
  <c r="H40" i="1"/>
  <c r="H41" i="1"/>
  <c r="H42" i="1"/>
  <c r="H43" i="1"/>
  <c r="H44" i="1"/>
  <c r="H48" i="1"/>
  <c r="H49" i="1" s="1"/>
  <c r="D18" i="3" s="1"/>
  <c r="P19" i="3" s="1"/>
  <c r="H45" i="1" l="1"/>
  <c r="D16" i="3" s="1"/>
  <c r="H36" i="1"/>
  <c r="D14" i="3" s="1"/>
  <c r="H26" i="1"/>
  <c r="D12" i="3" s="1"/>
  <c r="I13" i="3" s="1"/>
  <c r="H20" i="1"/>
  <c r="D10" i="3" s="1"/>
  <c r="H11" i="3" s="1"/>
  <c r="H23" i="3" s="1"/>
  <c r="H51" i="1" l="1"/>
  <c r="I23" i="3"/>
  <c r="P17" i="3"/>
  <c r="L17" i="3"/>
  <c r="M17" i="3"/>
  <c r="N17" i="3"/>
  <c r="O17" i="3"/>
  <c r="M15" i="3"/>
  <c r="M22" i="3" s="1"/>
  <c r="N15" i="3"/>
  <c r="N22" i="3" s="1"/>
  <c r="K15" i="3"/>
  <c r="K22" i="3" s="1"/>
  <c r="J15" i="3"/>
  <c r="J22" i="3" s="1"/>
  <c r="L15" i="3"/>
  <c r="L22" i="3" s="1"/>
  <c r="D22" i="3"/>
  <c r="M20" i="3" l="1"/>
  <c r="K20" i="3"/>
  <c r="J20" i="3"/>
  <c r="J23" i="3"/>
  <c r="K23" i="3" s="1"/>
  <c r="L23" i="3" s="1"/>
  <c r="M23" i="3" s="1"/>
  <c r="O20" i="3"/>
  <c r="H20" i="3"/>
  <c r="H21" i="3" s="1"/>
  <c r="I20" i="3"/>
  <c r="P20" i="3"/>
  <c r="N20" i="3"/>
  <c r="L20" i="3"/>
  <c r="N23" i="3" l="1"/>
  <c r="O23" i="3" s="1"/>
  <c r="P23" i="3" s="1"/>
  <c r="I21" i="3"/>
  <c r="J21" i="3" s="1"/>
  <c r="K21" i="3" s="1"/>
  <c r="L21" i="3" s="1"/>
  <c r="M21" i="3" s="1"/>
  <c r="N21" i="3" s="1"/>
  <c r="O21" i="3" s="1"/>
  <c r="P21" i="3" s="1"/>
</calcChain>
</file>

<file path=xl/sharedStrings.xml><?xml version="1.0" encoding="utf-8"?>
<sst xmlns="http://schemas.openxmlformats.org/spreadsheetml/2006/main" count="916" uniqueCount="227">
  <si>
    <t>PREFEITURA MUNICIPAL DE JOÃO NEIVA</t>
  </si>
  <si>
    <t>Consultoria:</t>
  </si>
  <si>
    <t>PLANILHA DE QUANTIDADES E PREÇOS UNITÁRIOS</t>
  </si>
  <si>
    <t>LOCAL: JOÃO NEIVA-ES</t>
  </si>
  <si>
    <t>DATA-BASE:</t>
  </si>
  <si>
    <t>BDI:</t>
  </si>
  <si>
    <t>Item</t>
  </si>
  <si>
    <t>Código</t>
  </si>
  <si>
    <t>Órgão</t>
  </si>
  <si>
    <t>DESCRIÇÃO SERVIÇO</t>
  </si>
  <si>
    <t>Unid.</t>
  </si>
  <si>
    <t>Quant.</t>
  </si>
  <si>
    <t>R$ Custo</t>
  </si>
  <si>
    <t>Unitário</t>
  </si>
  <si>
    <t>Total</t>
  </si>
  <si>
    <t>01</t>
  </si>
  <si>
    <t>SERVIÇOS PRELIMINARES</t>
  </si>
  <si>
    <t>01.01</t>
  </si>
  <si>
    <t>41500</t>
  </si>
  <si>
    <t>DER-ES</t>
  </si>
  <si>
    <t>Placa de obra nas dimensões de 2.0 x 4.0 m, PADRÃO SEDURB</t>
  </si>
  <si>
    <t>m²</t>
  </si>
  <si>
    <t>SUB-TOTAL 01</t>
  </si>
  <si>
    <t>02</t>
  </si>
  <si>
    <t>TERRAPLENAGEM</t>
  </si>
  <si>
    <t>02.01</t>
  </si>
  <si>
    <t>Escavação e carga de material de 1ª categoria com escavadeira em Vias Urbanas</t>
  </si>
  <si>
    <t xml:space="preserve">m³ </t>
  </si>
  <si>
    <t>02.02</t>
  </si>
  <si>
    <t>Compactação de aterros 100% PN em Vias Urbanas</t>
  </si>
  <si>
    <t>SUB-TOTAL 02</t>
  </si>
  <si>
    <t>03</t>
  </si>
  <si>
    <t>DRENAGEM</t>
  </si>
  <si>
    <t xml:space="preserve"> </t>
  </si>
  <si>
    <t>03.01</t>
  </si>
  <si>
    <t>m</t>
  </si>
  <si>
    <t>03.02</t>
  </si>
  <si>
    <t>03.03</t>
  </si>
  <si>
    <t>Poço de Visita para BSTC diâm. 0,40 m em blocos de concreto, em Vias Urbanas</t>
  </si>
  <si>
    <t xml:space="preserve">und </t>
  </si>
  <si>
    <t xml:space="preserve">m </t>
  </si>
  <si>
    <t>04</t>
  </si>
  <si>
    <t>PAVIMENTAÇÃO</t>
  </si>
  <si>
    <t>04.01</t>
  </si>
  <si>
    <t xml:space="preserve">m² </t>
  </si>
  <si>
    <t>04.02</t>
  </si>
  <si>
    <t>04.03</t>
  </si>
  <si>
    <t>Meio fio de concreto pré-moldado (12 x 30 x 15) cm, inclusive caiação e transporte do meio fio em Vias Urbanas</t>
  </si>
  <si>
    <t>04.04</t>
  </si>
  <si>
    <t>42499</t>
  </si>
  <si>
    <t>Pavimentação com blocos de concreto H-&gt;08cm, colchão areia 5cm, inclusive transporte dos blocos e areia, em Vias Urbanas</t>
  </si>
  <si>
    <t>04.05</t>
  </si>
  <si>
    <t>41240</t>
  </si>
  <si>
    <t>SUB-TOTAL - 04</t>
  </si>
  <si>
    <t>TOTAL GERAL</t>
  </si>
  <si>
    <t>CÓD.</t>
  </si>
  <si>
    <t>DISCRIMINAÇÃO</t>
  </si>
  <si>
    <t>LOCALIZAÇÃO (Estaca)</t>
  </si>
  <si>
    <t>POS.</t>
  </si>
  <si>
    <t>QUANT.</t>
  </si>
  <si>
    <t>EXT.</t>
  </si>
  <si>
    <t>LARG.</t>
  </si>
  <si>
    <t>PROF.</t>
  </si>
  <si>
    <t>ÁREA</t>
  </si>
  <si>
    <t>VOLUME</t>
  </si>
  <si>
    <t>TOTAL</t>
  </si>
  <si>
    <t>UNID.</t>
  </si>
  <si>
    <t>Inicial</t>
  </si>
  <si>
    <t>Final</t>
  </si>
  <si>
    <t>(m)</t>
  </si>
  <si>
    <t>(m²)</t>
  </si>
  <si>
    <t>(m³)</t>
  </si>
  <si>
    <t>QUANTIDADE</t>
  </si>
  <si>
    <t>+</t>
  </si>
  <si>
    <t>LANÇAMENTO</t>
  </si>
  <si>
    <t>DESCONTO ÁREA PV (área do Pv X n° de PV's) obs.: área da caixa do PV incluindo as paredes 1,20X1,20= 1,44m²</t>
  </si>
  <si>
    <t>DESCONTO ÁREA DE TRINCHEIRA (comp. total X larg. Trincheira) obs.: largura = 0,68m, conforme projeto tipo</t>
  </si>
  <si>
    <t>ÁREA PAV.</t>
  </si>
  <si>
    <t>LD</t>
  </si>
  <si>
    <t>LE</t>
  </si>
  <si>
    <t>LARG. MÉDIA</t>
  </si>
  <si>
    <t>CRONOGRAMA FÍSICO-FINANCEIRO</t>
  </si>
  <si>
    <t>LOCAL: JOÃO NEIVA/ES</t>
  </si>
  <si>
    <t>ITEM</t>
  </si>
  <si>
    <t>DESCRIÇÃO</t>
  </si>
  <si>
    <t>VALORES R$</t>
  </si>
  <si>
    <t>PERÍODO (MESES)</t>
  </si>
  <si>
    <t xml:space="preserve">Físico (%) </t>
  </si>
  <si>
    <t>Financeiro (R$)</t>
  </si>
  <si>
    <t>Período Licitatório</t>
  </si>
  <si>
    <t>Total Parcial (%)</t>
  </si>
  <si>
    <t>Total Acumulado (%)</t>
  </si>
  <si>
    <t>Total Financeiro (R$)</t>
  </si>
  <si>
    <t>Total Acumulado (R$)</t>
  </si>
  <si>
    <t>Data-base:</t>
  </si>
  <si>
    <t>kg</t>
  </si>
  <si>
    <t>Concreto estrutural fck -&gt; 30,0 MPa em Vias Urbanas</t>
  </si>
  <si>
    <t>m³</t>
  </si>
  <si>
    <t>cj</t>
  </si>
  <si>
    <t>Rua Azaléias</t>
  </si>
  <si>
    <t>Rua A</t>
  </si>
  <si>
    <t>Rua B</t>
  </si>
  <si>
    <t>Rua Jasmin</t>
  </si>
  <si>
    <t>Rua Girassol</t>
  </si>
  <si>
    <t>Rua Alecrim</t>
  </si>
  <si>
    <t>Rua C</t>
  </si>
  <si>
    <t>Rua Gloriosa</t>
  </si>
  <si>
    <t>Guias de travamento nos inicios e fins de pavimentação</t>
  </si>
  <si>
    <t>Rua  Azaléias</t>
  </si>
  <si>
    <t>Guias de Travamento</t>
  </si>
  <si>
    <t>41241</t>
  </si>
  <si>
    <t>Caixa ralo em blocos pré-moldados e grelha articulada em FFA em Vias Urbanas</t>
  </si>
  <si>
    <t>42756</t>
  </si>
  <si>
    <t>Corpo BSTC (greide) diâmetro 0,30 m CA-1 MF inclusive escavação, reaterro e transporte do tubo em Vias Urbanas</t>
  </si>
  <si>
    <t>42507</t>
  </si>
  <si>
    <t>Remoção de meio fio em Vias Urbanas</t>
  </si>
  <si>
    <t>43047</t>
  </si>
  <si>
    <t>Poço de Visita para BSTC diâm. 0,60 m em blocos de concreto, em Vias Urbanas</t>
  </si>
  <si>
    <t>40530</t>
  </si>
  <si>
    <t>Boca de concreto ciclópico para BSTC diâmetro 0,60 m</t>
  </si>
  <si>
    <t>05</t>
  </si>
  <si>
    <t>SINALIZAÇÃO</t>
  </si>
  <si>
    <t>40937</t>
  </si>
  <si>
    <t>05.01</t>
  </si>
  <si>
    <t>Sinalização vertical com chapa em esmalte sintético</t>
  </si>
  <si>
    <t>Equipe de Topografia ( Mão de Obra )</t>
  </si>
  <si>
    <t>mês</t>
  </si>
  <si>
    <t>SUB-TOTAL - 05</t>
  </si>
  <si>
    <t>Inicio da Obra</t>
  </si>
  <si>
    <t>Final da Obra</t>
  </si>
  <si>
    <t>01.02</t>
  </si>
  <si>
    <t>42759</t>
  </si>
  <si>
    <t>Corpo BSTC (greide) diâmetro 0,40 m CA-2 MF inclusive escavação, reaterro e transporte do tubo em Vias Urbanas</t>
  </si>
  <si>
    <t>60010</t>
  </si>
  <si>
    <t>t</t>
  </si>
  <si>
    <t>bota-fora na pedreira na Rodovia Pedro Nolasco</t>
  </si>
  <si>
    <t>DMT(km)</t>
  </si>
  <si>
    <t>t/m³</t>
  </si>
  <si>
    <t>OBRA: BAIRRO IZIDORO DE NARDI</t>
  </si>
  <si>
    <t>PV-05</t>
  </si>
  <si>
    <t>PV-04</t>
  </si>
  <si>
    <t>PV-03</t>
  </si>
  <si>
    <t>PV-02</t>
  </si>
  <si>
    <t>PV-01</t>
  </si>
  <si>
    <t>Base Maior</t>
  </si>
  <si>
    <t>Base Menor</t>
  </si>
  <si>
    <t>Rua Gloriosa - Placas Pare (2 trapézios)</t>
  </si>
  <si>
    <t>Rua Gloriosa - Placas Pare (retângulo)</t>
  </si>
  <si>
    <t>Altura</t>
  </si>
  <si>
    <t>Rua Gloriosa - Placas Circulares</t>
  </si>
  <si>
    <t>Raio</t>
  </si>
  <si>
    <t>04.06</t>
  </si>
  <si>
    <t>IOPES</t>
  </si>
  <si>
    <t>MURO DE ARRIMO (Conc. ciclópico 15MPa c/ 30% de pedra de mão, c/ forn., preparo e aplicação de concreto, forma de tábua pinho-reap.5 vezes, exclusive escav. e reaterro) seções tipicas nas seguintes dimensões: b=0.40m; B=1.05m e H=2.00m</t>
  </si>
  <si>
    <t>040903</t>
  </si>
  <si>
    <t>Rua Azaléias / Rua B</t>
  </si>
  <si>
    <t>Rua Azaléias / Rua Jasmin / Rua Girassol</t>
  </si>
  <si>
    <t>Escavação mecânica em material de 1ª cat. H-&gt; 0,00 a 1,50 m, em Vias Urbanas</t>
  </si>
  <si>
    <t>Reaterro de cavas c/ compactação mecânica (compactador manual), em Vias Urbanas</t>
  </si>
  <si>
    <t>Transporte Local de Materiais (TR-101-01) (Vias urbanas - Caminhão basculante (0,744XP+0,993XR+1,241, XR=5KM)</t>
  </si>
  <si>
    <t xml:space="preserve">ORÇAMENTISTA: </t>
  </si>
  <si>
    <t>SERVIÇO:</t>
  </si>
  <si>
    <t xml:space="preserve">UNDIDADE: </t>
  </si>
  <si>
    <t>MÃO-DE-OBRA</t>
  </si>
  <si>
    <t>CÓDIGO</t>
  </si>
  <si>
    <t>ORGÃO</t>
  </si>
  <si>
    <t>UND</t>
  </si>
  <si>
    <t>COEF</t>
  </si>
  <si>
    <t>R$ UNIT</t>
  </si>
  <si>
    <t>R$ PARCIAL</t>
  </si>
  <si>
    <t>TOTAL A</t>
  </si>
  <si>
    <t>MATERIAIS/ SERVIÇOS</t>
  </si>
  <si>
    <t>Tubo de Concreto D=0.40M-Armado CA-2</t>
  </si>
  <si>
    <t>TOTAL B</t>
  </si>
  <si>
    <t>RESUMO</t>
  </si>
  <si>
    <t>TOTAL  A</t>
  </si>
  <si>
    <t>TOTAL  B</t>
  </si>
  <si>
    <t>TOTAL C ( TOTAL A X LEIS SOCIAIS)</t>
  </si>
  <si>
    <t>TOTAL D (A+B)</t>
  </si>
  <si>
    <t>PREÇO DE VENDA</t>
  </si>
  <si>
    <t>42578</t>
  </si>
  <si>
    <t>42515</t>
  </si>
  <si>
    <t xml:space="preserve">Transporte Local de Materiais (TR-101-01) (Vias urbanas - Caminhão basculante (0,665XP + 0,692XR + 2,771, XR=5KM)     </t>
  </si>
  <si>
    <t>43046</t>
  </si>
  <si>
    <t>40754</t>
  </si>
  <si>
    <t xml:space="preserve">Regularização e compactação do sub-leito (100% P.I.) H = 0,20 m </t>
  </si>
  <si>
    <t>43018</t>
  </si>
  <si>
    <t>Passeio em concreto, largura 2,00m, acabamento em ladrilho hidráulico podotátil (L=0,40m)</t>
  </si>
  <si>
    <t xml:space="preserve">Formas planas de madeira com 02 (dois) reaproveitamentos, inclusive fornecimento e
transporte das madeiras, em Vias Urbanas
</t>
  </si>
  <si>
    <t xml:space="preserve">Aço CA-50, fornecimento, dobragem e colocação nas formas (preço médio das bitolas) </t>
  </si>
  <si>
    <t>TOTAL E (BDI 29,63%)</t>
  </si>
  <si>
    <t xml:space="preserve">Grelha articulada, inclusive caixilho em ferro fundido </t>
  </si>
  <si>
    <t>DRE-01</t>
  </si>
  <si>
    <r>
      <t xml:space="preserve">COMPOSIÇÃO ANALÍTICA DE PREÇO UNITÁRIO
</t>
    </r>
    <r>
      <rPr>
        <sz val="15"/>
        <color indexed="8"/>
        <rFont val="Calibri"/>
        <family val="2"/>
      </rPr>
      <t>DRE-01</t>
    </r>
  </si>
  <si>
    <t>Trincheira drenante  em concreto armado , incluíndo Grelha em ferro fundido  , escavação e reaterro</t>
  </si>
  <si>
    <t xml:space="preserve">010512 </t>
  </si>
  <si>
    <t>MURO DE ARRIMO (Conc. ciclópico 15MPa c/ 30% de pedra de mão, c/ forn., preparo e aplicação de concreto, forma de tábua pinho-reap.5 vezes, exclusive escav. e reaterro) seções tipicas nas seguintes dimensões: b=0.40m; B=1.05m e H=2.00m
( Datra base set/ 2019 atualizado incc out/ 2019)</t>
  </si>
  <si>
    <t>Equipe topográfica para serviços simples de locação e nivelamento (incluindo equipamento, transporte e
profissionais nivel médio)
( Datra base set/ 2019 atualizado incc out/ 2019)</t>
  </si>
  <si>
    <t>Barracão com sanitário, em chapa compensada 12 mm e pont. 8x8cm, piso cimentado e cobertura em telha de fibroc. 6mm, incl. ponto de luz e cx. inspeção</t>
  </si>
  <si>
    <t>M2</t>
  </si>
  <si>
    <t>Galpão em peças de madeira 8x8cm e contravent. de 5x7cm, cobertura de telhas de fibroc. de 6mm, incl. ponto e cabo de alimentação da máquina</t>
  </si>
  <si>
    <t>01.03</t>
  </si>
  <si>
    <t>Ud</t>
  </si>
  <si>
    <t>01.04</t>
  </si>
  <si>
    <t>Rede de água c/ padrão de entrada d'água diâm. 3/4" conf. CESAN, incl. tubos e conexões p/ aliment., distrib., extravas. e limp., cons. o padrão a 25m</t>
  </si>
  <si>
    <t>M</t>
  </si>
  <si>
    <t>01.05</t>
  </si>
  <si>
    <t>Rede de esgoto, contendo fossa e filtro, incl. tubos e conexões de ligação entre caixas, considerando distância de 25m</t>
  </si>
  <si>
    <t>01.06</t>
  </si>
  <si>
    <t>Rede de luz, incl. padrão entr. energia trifás. cabo ligação até barracões, quadro distrib., disj. e chave de força, cons. 20m entre padrão entr.e QDG</t>
  </si>
  <si>
    <t>Reservatório de fibra de vidro de 1000 L, incl. suporte em madeira de 7x12cm, elevado de 4m</t>
  </si>
  <si>
    <t>CANTEIRO DE OBRAS</t>
  </si>
  <si>
    <t>06</t>
  </si>
  <si>
    <t>SUB-TOTAL - 06</t>
  </si>
  <si>
    <t>SUB-TOTAL 03</t>
  </si>
  <si>
    <t>04.07</t>
  </si>
  <si>
    <t>05.02</t>
  </si>
  <si>
    <t>05.03</t>
  </si>
  <si>
    <t>05.04</t>
  </si>
  <si>
    <t>05.05</t>
  </si>
  <si>
    <t>05.06</t>
  </si>
  <si>
    <t>06.01</t>
  </si>
  <si>
    <t>Barracão com sanitário, em chapa compensada 12 mm e pont. 8x8cm, piso cimentado e cobertura em telha de fibroc. 6mm, incl. ponto de luz e cx. Inspeção</t>
  </si>
  <si>
    <t>ORÇAMENTISTA: KLEBER PEREIRA MACHADO - CREA: ES-7839/D 
ATUALIZAÇÃO : JEFTER DOS SANTOS LADISLAU - CREA: ES-0043139/D                                  Encargos Sociais      128,33%</t>
  </si>
  <si>
    <t xml:space="preserve">Kleber Pereira Machado - CREA: ES-7839/D          ATUALIZAÇÃO : Jefter dos Santos Ladislau - CREA: ES-0043139/D      </t>
  </si>
  <si>
    <t>ORÇAMENTISTA: KLEBER PEREIRA MACHADO - CREA: ES-7839/D
ATUALIZAÇÃO : JEFTER DOS SANTOS LADISLAU - CREA: ES-0043139/D</t>
  </si>
  <si>
    <t>ORÇAMENTISTA: KLEBER PEREIRA MACHADO - CREA: ES-7839/D              ATUALIZAÇÃO : JEFTER DOS SANTOS LADISLAU - CREA: ES-0043139/D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</si>
</sst>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-;\-* #,##0.00_-;_-* &quot;-&quot;??_-;_-@_-"/>
    <numFmt numFmtId="164" formatCode="_(* #,##0.00_);_(* \(#,##0.00\);_(* &quot;-&quot;??_);_(@_)"/>
    <numFmt numFmtId="165" formatCode="[$-416]mmmm\-yy;@"/>
    <numFmt numFmtId="166" formatCode="_(* #,##0.0_);_(* \(#,##0.0\);_(* &quot;-&quot;??_);_(@_)"/>
    <numFmt numFmtId="167" formatCode="00000"/>
    <numFmt numFmtId="168" formatCode="_(* #,##0.00_);_(* \(#,##0.00\);_(* \-??_);_(@_)"/>
    <numFmt numFmtId="169" formatCode="_-&quot;€ &quot;* #,##0.00_-;&quot;-€ &quot;* #,##0.00_-;_-&quot;€ &quot;* \-??_-;_-@_-"/>
    <numFmt numFmtId="170" formatCode="_(&quot;R$ &quot;* #,##0.00_);_(&quot;R$ &quot;* \(#,##0.00\);_(&quot;R$ &quot;* &quot;-&quot;??_);_(@_)"/>
    <numFmt numFmtId="171" formatCode="&quot;R$ &quot;#,##0.00"/>
    <numFmt numFmtId="172" formatCode="0.0000000"/>
    <numFmt numFmtId="173" formatCode="_-* #,##0.00000_-;\-* #,##0.00000_-;_-* &quot;-&quot;??_-;_-@_-"/>
    <numFmt numFmtId="174" formatCode="_-* #,##0.00000_-;\-* #,##0.00000_-;_-* &quot;-&quot;?????_-;_-@_-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8"/>
      <name val="Comic Sans MS"/>
      <family val="4"/>
    </font>
    <font>
      <b/>
      <sz val="11"/>
      <name val="Arial"/>
      <family val="2"/>
    </font>
    <font>
      <sz val="10"/>
      <name val="Times New Roman"/>
      <family val="1"/>
    </font>
    <font>
      <sz val="12"/>
      <name val="Comic Sans MS"/>
      <family val="4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sz val="12"/>
      <color indexed="10"/>
      <name val="Comic Sans MS"/>
      <family val="4"/>
    </font>
    <font>
      <b/>
      <sz val="12"/>
      <name val="Comic Sans MS"/>
      <family val="4"/>
    </font>
    <font>
      <sz val="11"/>
      <name val="Arial"/>
      <family val="2"/>
    </font>
    <font>
      <b/>
      <sz val="11"/>
      <name val="Comic Sans MS"/>
      <family val="4"/>
    </font>
    <font>
      <sz val="11"/>
      <name val="Comic Sans MS"/>
      <family val="4"/>
    </font>
    <font>
      <b/>
      <sz val="12"/>
      <color indexed="10"/>
      <name val="Comic Sans MS"/>
      <family val="4"/>
    </font>
    <font>
      <b/>
      <sz val="11"/>
      <color indexed="10"/>
      <name val="Arial"/>
      <family val="2"/>
    </font>
    <font>
      <b/>
      <sz val="11"/>
      <color indexed="10"/>
      <name val="Comic Sans MS"/>
      <family val="4"/>
    </font>
    <font>
      <sz val="12"/>
      <name val="Arial"/>
      <family val="2"/>
    </font>
    <font>
      <b/>
      <sz val="14"/>
      <name val="Comic Sans MS"/>
      <family val="4"/>
    </font>
    <font>
      <sz val="14"/>
      <name val="Comic Sans MS"/>
      <family val="4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u/>
      <sz val="11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sz val="12"/>
      <color rgb="FFFF0000"/>
      <name val="Comic Sans MS"/>
      <family val="4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8"/>
      <name val="Arial Narrow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sz val="15"/>
      <color indexed="8"/>
      <name val="Calibri"/>
      <family val="2"/>
    </font>
    <font>
      <sz val="1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4" fillId="0" borderId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9" borderId="0" applyNumberFormat="0" applyBorder="0" applyAlignment="0" applyProtection="0"/>
    <xf numFmtId="0" fontId="35" fillId="12" borderId="0" applyNumberFormat="0" applyBorder="0" applyAlignment="0" applyProtection="0"/>
    <xf numFmtId="0" fontId="35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20" borderId="0" applyNumberFormat="0" applyBorder="0" applyAlignment="0" applyProtection="0"/>
    <xf numFmtId="0" fontId="36" fillId="21" borderId="0" applyNumberFormat="0" applyBorder="0" applyAlignment="0" applyProtection="0"/>
    <xf numFmtId="0" fontId="36" fillId="22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23" borderId="0" applyNumberFormat="0" applyBorder="0" applyAlignment="0" applyProtection="0"/>
    <xf numFmtId="0" fontId="37" fillId="0" borderId="6" applyNumberFormat="0" applyFont="0" applyAlignment="0">
      <alignment horizontal="left" vertical="top" indent="1"/>
    </xf>
    <xf numFmtId="0" fontId="38" fillId="7" borderId="0" applyNumberFormat="0" applyBorder="0" applyAlignment="0" applyProtection="0"/>
    <xf numFmtId="0" fontId="39" fillId="24" borderId="34" applyNumberFormat="0" applyAlignment="0" applyProtection="0"/>
    <xf numFmtId="0" fontId="40" fillId="25" borderId="35" applyNumberFormat="0" applyAlignment="0" applyProtection="0"/>
    <xf numFmtId="168" fontId="4" fillId="0" borderId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41" fillId="0" borderId="0" applyNumberFormat="0" applyFill="0" applyBorder="0" applyAlignment="0" applyProtection="0"/>
    <xf numFmtId="0" fontId="42" fillId="8" borderId="0" applyNumberFormat="0" applyBorder="0" applyAlignment="0" applyProtection="0"/>
    <xf numFmtId="0" fontId="43" fillId="0" borderId="36" applyNumberFormat="0" applyFill="0" applyAlignment="0" applyProtection="0"/>
    <xf numFmtId="0" fontId="44" fillId="0" borderId="37" applyNumberFormat="0" applyFill="0" applyAlignment="0" applyProtection="0"/>
    <xf numFmtId="0" fontId="45" fillId="0" borderId="38" applyNumberFormat="0" applyFill="0" applyAlignment="0" applyProtection="0"/>
    <xf numFmtId="0" fontId="45" fillId="0" borderId="0" applyNumberFormat="0" applyFill="0" applyBorder="0" applyAlignment="0" applyProtection="0"/>
    <xf numFmtId="0" fontId="46" fillId="11" borderId="34" applyNumberFormat="0" applyAlignment="0" applyProtection="0"/>
    <xf numFmtId="0" fontId="47" fillId="0" borderId="39" applyNumberFormat="0" applyFill="0" applyAlignment="0" applyProtection="0"/>
    <xf numFmtId="170" fontId="35" fillId="0" borderId="0" applyFont="0" applyFill="0" applyBorder="0" applyAlignment="0" applyProtection="0"/>
    <xf numFmtId="0" fontId="48" fillId="26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4" fillId="27" borderId="40" applyNumberFormat="0" applyFont="0" applyAlignment="0" applyProtection="0"/>
    <xf numFmtId="0" fontId="4" fillId="27" borderId="40" applyNumberFormat="0" applyFont="0" applyAlignment="0" applyProtection="0"/>
    <xf numFmtId="0" fontId="49" fillId="24" borderId="41" applyNumberFormat="0" applyAlignment="0" applyProtection="0"/>
    <xf numFmtId="9" fontId="4" fillId="0" borderId="0" applyFill="0" applyBorder="0" applyAlignment="0" applyProtection="0"/>
    <xf numFmtId="9" fontId="4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3" fillId="0" borderId="36" applyNumberFormat="0" applyFill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1" fillId="0" borderId="0" applyNumberFormat="0" applyFill="0" applyBorder="0" applyAlignment="0" applyProtection="0"/>
    <xf numFmtId="0" fontId="4" fillId="0" borderId="0"/>
  </cellStyleXfs>
  <cellXfs count="584">
    <xf numFmtId="0" fontId="0" fillId="0" borderId="0" xfId="0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vertical="center"/>
    </xf>
    <xf numFmtId="4" fontId="2" fillId="2" borderId="1" xfId="0" applyNumberFormat="1" applyFont="1" applyFill="1" applyBorder="1" applyAlignment="1">
      <alignment vertical="center"/>
    </xf>
    <xf numFmtId="4" fontId="2" fillId="2" borderId="2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center" vertical="center"/>
    </xf>
    <xf numFmtId="4" fontId="3" fillId="2" borderId="0" xfId="1" applyNumberFormat="1" applyFont="1" applyFill="1" applyBorder="1" applyAlignment="1">
      <alignment vertical="center"/>
    </xf>
    <xf numFmtId="4" fontId="2" fillId="2" borderId="0" xfId="0" applyNumberFormat="1" applyFont="1" applyFill="1" applyBorder="1" applyAlignment="1">
      <alignment vertical="center"/>
    </xf>
    <xf numFmtId="4" fontId="2" fillId="2" borderId="3" xfId="1" applyNumberFormat="1" applyFont="1" applyFill="1" applyBorder="1" applyAlignment="1">
      <alignment horizontal="center" vertical="center"/>
    </xf>
    <xf numFmtId="4" fontId="5" fillId="2" borderId="12" xfId="1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4" fontId="6" fillId="0" borderId="12" xfId="1" applyNumberFormat="1" applyFont="1" applyFill="1" applyBorder="1" applyAlignment="1">
      <alignment vertical="center"/>
    </xf>
    <xf numFmtId="4" fontId="6" fillId="0" borderId="12" xfId="1" applyNumberFormat="1" applyFont="1" applyFill="1" applyBorder="1" applyAlignment="1">
      <alignment horizontal="right" vertical="center"/>
    </xf>
    <xf numFmtId="4" fontId="6" fillId="2" borderId="12" xfId="1" applyNumberFormat="1" applyFont="1" applyFill="1" applyBorder="1" applyAlignment="1">
      <alignment vertical="center"/>
    </xf>
    <xf numFmtId="4" fontId="3" fillId="2" borderId="12" xfId="0" applyNumberFormat="1" applyFont="1" applyFill="1" applyBorder="1" applyAlignment="1">
      <alignment horizontal="right" vertical="center" wrapText="1"/>
    </xf>
    <xf numFmtId="0" fontId="6" fillId="2" borderId="12" xfId="0" applyFont="1" applyFill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4" fontId="6" fillId="2" borderId="12" xfId="1" applyNumberFormat="1" applyFont="1" applyFill="1" applyBorder="1" applyAlignment="1">
      <alignment horizontal="right" vertical="center"/>
    </xf>
    <xf numFmtId="4" fontId="2" fillId="2" borderId="12" xfId="1" applyNumberFormat="1" applyFont="1" applyFill="1" applyBorder="1" applyAlignment="1">
      <alignment horizontal="right" vertical="center"/>
    </xf>
    <xf numFmtId="49" fontId="6" fillId="2" borderId="12" xfId="0" applyNumberFormat="1" applyFont="1" applyFill="1" applyBorder="1" applyAlignment="1">
      <alignment horizontal="left" vertical="center" wrapText="1"/>
    </xf>
    <xf numFmtId="4" fontId="7" fillId="3" borderId="12" xfId="1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vertical="center" wrapText="1"/>
    </xf>
    <xf numFmtId="0" fontId="6" fillId="0" borderId="1" xfId="0" applyFont="1" applyBorder="1"/>
    <xf numFmtId="43" fontId="7" fillId="2" borderId="1" xfId="1" applyFont="1" applyFill="1" applyBorder="1" applyAlignment="1">
      <alignment vertical="center"/>
    </xf>
    <xf numFmtId="43" fontId="10" fillId="2" borderId="1" xfId="1" applyFont="1" applyFill="1" applyBorder="1" applyAlignment="1">
      <alignment vertical="center"/>
    </xf>
    <xf numFmtId="4" fontId="10" fillId="2" borderId="2" xfId="0" applyNumberFormat="1" applyFont="1" applyFill="1" applyBorder="1" applyAlignment="1">
      <alignment vertical="center"/>
    </xf>
    <xf numFmtId="0" fontId="11" fillId="2" borderId="0" xfId="0" applyFont="1" applyFill="1" applyBorder="1"/>
    <xf numFmtId="0" fontId="11" fillId="0" borderId="0" xfId="0" applyFont="1" applyBorder="1"/>
    <xf numFmtId="0" fontId="6" fillId="2" borderId="14" xfId="0" applyFont="1" applyFill="1" applyBorder="1" applyAlignment="1">
      <alignment wrapText="1"/>
    </xf>
    <xf numFmtId="0" fontId="12" fillId="2" borderId="14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164" fontId="9" fillId="2" borderId="0" xfId="0" applyNumberFormat="1" applyFont="1" applyFill="1" applyBorder="1" applyAlignment="1">
      <alignment vertical="center" wrapText="1"/>
    </xf>
    <xf numFmtId="4" fontId="7" fillId="2" borderId="0" xfId="1" applyNumberFormat="1" applyFont="1" applyFill="1" applyBorder="1" applyAlignment="1">
      <alignment vertical="center"/>
    </xf>
    <xf numFmtId="43" fontId="7" fillId="2" borderId="0" xfId="1" applyFont="1" applyFill="1" applyBorder="1" applyAlignment="1">
      <alignment vertical="center"/>
    </xf>
    <xf numFmtId="43" fontId="10" fillId="2" borderId="0" xfId="1" applyFont="1" applyFill="1" applyBorder="1" applyAlignment="1">
      <alignment vertical="center"/>
    </xf>
    <xf numFmtId="4" fontId="10" fillId="2" borderId="3" xfId="0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wrapText="1"/>
    </xf>
    <xf numFmtId="167" fontId="12" fillId="2" borderId="14" xfId="0" applyNumberFormat="1" applyFont="1" applyFill="1" applyBorder="1" applyAlignment="1">
      <alignment vertical="center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wrapText="1"/>
    </xf>
    <xf numFmtId="4" fontId="7" fillId="2" borderId="0" xfId="0" applyNumberFormat="1" applyFont="1" applyFill="1" applyBorder="1" applyAlignment="1">
      <alignment vertical="center"/>
    </xf>
    <xf numFmtId="0" fontId="11" fillId="2" borderId="0" xfId="0" applyFont="1" applyFill="1"/>
    <xf numFmtId="0" fontId="11" fillId="0" borderId="0" xfId="0" applyFont="1"/>
    <xf numFmtId="4" fontId="7" fillId="2" borderId="14" xfId="0" applyNumberFormat="1" applyFont="1" applyFill="1" applyBorder="1" applyAlignment="1"/>
    <xf numFmtId="4" fontId="7" fillId="2" borderId="0" xfId="0" applyNumberFormat="1" applyFont="1" applyFill="1" applyBorder="1" applyAlignment="1"/>
    <xf numFmtId="4" fontId="7" fillId="2" borderId="0" xfId="0" applyNumberFormat="1" applyFont="1" applyFill="1" applyBorder="1" applyAlignment="1">
      <alignment wrapText="1"/>
    </xf>
    <xf numFmtId="4" fontId="10" fillId="2" borderId="0" xfId="1" applyNumberFormat="1" applyFont="1" applyFill="1" applyBorder="1" applyAlignment="1">
      <alignment horizontal="left" vertical="center"/>
    </xf>
    <xf numFmtId="43" fontId="10" fillId="2" borderId="0" xfId="1" applyFont="1" applyFill="1" applyBorder="1" applyAlignment="1">
      <alignment horizontal="left" vertical="center"/>
    </xf>
    <xf numFmtId="4" fontId="10" fillId="2" borderId="3" xfId="0" applyNumberFormat="1" applyFont="1" applyFill="1" applyBorder="1" applyAlignment="1">
      <alignment horizontal="right" vertical="center"/>
    </xf>
    <xf numFmtId="43" fontId="8" fillId="2" borderId="7" xfId="1" applyFont="1" applyFill="1" applyBorder="1" applyAlignment="1">
      <alignment horizontal="center" vertical="center"/>
    </xf>
    <xf numFmtId="0" fontId="14" fillId="2" borderId="0" xfId="3" applyFont="1" applyFill="1" applyBorder="1" applyAlignment="1">
      <alignment vertical="center"/>
    </xf>
    <xf numFmtId="43" fontId="8" fillId="2" borderId="11" xfId="1" applyFont="1" applyFill="1" applyBorder="1" applyAlignment="1">
      <alignment horizontal="center" vertical="center"/>
    </xf>
    <xf numFmtId="3" fontId="15" fillId="2" borderId="16" xfId="3" applyNumberFormat="1" applyFont="1" applyFill="1" applyBorder="1" applyAlignment="1">
      <alignment horizontal="right" vertical="center"/>
    </xf>
    <xf numFmtId="0" fontId="15" fillId="2" borderId="17" xfId="3" applyFont="1" applyFill="1" applyBorder="1" applyAlignment="1">
      <alignment vertical="center"/>
    </xf>
    <xf numFmtId="1" fontId="16" fillId="2" borderId="17" xfId="3" applyNumberFormat="1" applyFont="1" applyFill="1" applyBorder="1" applyAlignment="1">
      <alignment horizontal="right" vertical="center"/>
    </xf>
    <xf numFmtId="2" fontId="16" fillId="2" borderId="1" xfId="4" applyNumberFormat="1" applyFont="1" applyFill="1" applyBorder="1" applyAlignment="1">
      <alignment horizontal="center" vertical="center"/>
    </xf>
    <xf numFmtId="2" fontId="16" fillId="2" borderId="18" xfId="3" applyNumberFormat="1" applyFont="1" applyFill="1" applyBorder="1" applyAlignment="1">
      <alignment horizontal="right" vertical="center"/>
    </xf>
    <xf numFmtId="2" fontId="16" fillId="2" borderId="1" xfId="4" applyNumberFormat="1" applyFont="1" applyFill="1" applyBorder="1" applyAlignment="1">
      <alignment vertical="center"/>
    </xf>
    <xf numFmtId="2" fontId="16" fillId="2" borderId="19" xfId="3" applyNumberFormat="1" applyFont="1" applyFill="1" applyBorder="1" applyAlignment="1">
      <alignment horizontal="center" vertical="center"/>
    </xf>
    <xf numFmtId="2" fontId="16" fillId="2" borderId="18" xfId="3" applyNumberFormat="1" applyFont="1" applyFill="1" applyBorder="1" applyAlignment="1">
      <alignment horizontal="center" vertical="center"/>
    </xf>
    <xf numFmtId="4" fontId="16" fillId="2" borderId="18" xfId="3" applyNumberFormat="1" applyFont="1" applyFill="1" applyBorder="1" applyAlignment="1">
      <alignment vertical="center"/>
    </xf>
    <xf numFmtId="4" fontId="16" fillId="2" borderId="19" xfId="3" applyNumberFormat="1" applyFont="1" applyFill="1" applyBorder="1" applyAlignment="1">
      <alignment vertical="center"/>
    </xf>
    <xf numFmtId="0" fontId="16" fillId="2" borderId="20" xfId="3" applyFont="1" applyFill="1" applyBorder="1" applyAlignment="1">
      <alignment horizontal="center" vertical="center"/>
    </xf>
    <xf numFmtId="0" fontId="17" fillId="2" borderId="0" xfId="3" applyFont="1" applyFill="1" applyBorder="1" applyAlignment="1">
      <alignment vertical="center"/>
    </xf>
    <xf numFmtId="3" fontId="8" fillId="2" borderId="21" xfId="3" applyNumberFormat="1" applyFont="1" applyFill="1" applyBorder="1" applyAlignment="1">
      <alignment horizontal="right" vertical="center"/>
    </xf>
    <xf numFmtId="0" fontId="8" fillId="2" borderId="22" xfId="3" applyFont="1" applyFill="1" applyBorder="1" applyAlignment="1">
      <alignment vertical="center"/>
    </xf>
    <xf numFmtId="1" fontId="8" fillId="2" borderId="22" xfId="3" applyNumberFormat="1" applyFont="1" applyFill="1" applyBorder="1" applyAlignment="1">
      <alignment horizontal="right" vertical="center"/>
    </xf>
    <xf numFmtId="2" fontId="8" fillId="2" borderId="0" xfId="3" applyNumberFormat="1" applyFont="1" applyFill="1" applyBorder="1" applyAlignment="1">
      <alignment vertical="center"/>
    </xf>
    <xf numFmtId="2" fontId="8" fillId="2" borderId="23" xfId="3" applyNumberFormat="1" applyFont="1" applyFill="1" applyBorder="1" applyAlignment="1">
      <alignment vertical="center"/>
    </xf>
    <xf numFmtId="1" fontId="8" fillId="2" borderId="22" xfId="3" applyNumberFormat="1" applyFont="1" applyFill="1" applyBorder="1" applyAlignment="1">
      <alignment vertical="center"/>
    </xf>
    <xf numFmtId="2" fontId="8" fillId="2" borderId="24" xfId="3" applyNumberFormat="1" applyFont="1" applyFill="1" applyBorder="1" applyAlignment="1">
      <alignment horizontal="center" vertical="center"/>
    </xf>
    <xf numFmtId="2" fontId="8" fillId="2" borderId="23" xfId="3" applyNumberFormat="1" applyFont="1" applyFill="1" applyBorder="1" applyAlignment="1">
      <alignment horizontal="center" vertical="center"/>
    </xf>
    <xf numFmtId="4" fontId="8" fillId="2" borderId="23" xfId="3" applyNumberFormat="1" applyFont="1" applyFill="1" applyBorder="1" applyAlignment="1">
      <alignment vertical="center"/>
    </xf>
    <xf numFmtId="4" fontId="8" fillId="2" borderId="24" xfId="3" applyNumberFormat="1" applyFont="1" applyFill="1" applyBorder="1" applyAlignment="1">
      <alignment vertical="center"/>
    </xf>
    <xf numFmtId="0" fontId="8" fillId="2" borderId="25" xfId="3" applyFont="1" applyFill="1" applyBorder="1" applyAlignment="1">
      <alignment vertical="center"/>
    </xf>
    <xf numFmtId="0" fontId="18" fillId="2" borderId="0" xfId="3" applyFont="1" applyFill="1" applyBorder="1" applyAlignment="1">
      <alignment vertical="center"/>
    </xf>
    <xf numFmtId="3" fontId="19" fillId="2" borderId="21" xfId="3" applyNumberFormat="1" applyFont="1" applyFill="1" applyBorder="1" applyAlignment="1">
      <alignment horizontal="right" vertical="center"/>
    </xf>
    <xf numFmtId="0" fontId="19" fillId="2" borderId="22" xfId="3" applyFont="1" applyFill="1" applyBorder="1" applyAlignment="1">
      <alignment vertical="center"/>
    </xf>
    <xf numFmtId="1" fontId="19" fillId="2" borderId="22" xfId="3" applyNumberFormat="1" applyFont="1" applyFill="1" applyBorder="1" applyAlignment="1">
      <alignment horizontal="right" vertical="center"/>
    </xf>
    <xf numFmtId="2" fontId="19" fillId="2" borderId="0" xfId="4" applyNumberFormat="1" applyFont="1" applyFill="1" applyBorder="1" applyAlignment="1">
      <alignment horizontal="center" vertical="center"/>
    </xf>
    <xf numFmtId="2" fontId="19" fillId="2" borderId="23" xfId="3" applyNumberFormat="1" applyFont="1" applyFill="1" applyBorder="1" applyAlignment="1">
      <alignment horizontal="right" vertical="center"/>
    </xf>
    <xf numFmtId="2" fontId="19" fillId="2" borderId="0" xfId="4" applyNumberFormat="1" applyFont="1" applyFill="1" applyBorder="1" applyAlignment="1">
      <alignment vertical="center"/>
    </xf>
    <xf numFmtId="2" fontId="19" fillId="2" borderId="24" xfId="3" applyNumberFormat="1" applyFont="1" applyFill="1" applyBorder="1" applyAlignment="1">
      <alignment horizontal="center" vertical="center"/>
    </xf>
    <xf numFmtId="2" fontId="19" fillId="2" borderId="23" xfId="3" applyNumberFormat="1" applyFont="1" applyFill="1" applyBorder="1" applyAlignment="1">
      <alignment horizontal="center" vertical="center"/>
    </xf>
    <xf numFmtId="4" fontId="19" fillId="2" borderId="23" xfId="3" applyNumberFormat="1" applyFont="1" applyFill="1" applyBorder="1" applyAlignment="1">
      <alignment vertical="center"/>
    </xf>
    <xf numFmtId="4" fontId="19" fillId="2" borderId="24" xfId="3" applyNumberFormat="1" applyFont="1" applyFill="1" applyBorder="1" applyAlignment="1">
      <alignment vertical="center"/>
    </xf>
    <xf numFmtId="0" fontId="12" fillId="2" borderId="25" xfId="3" applyFont="1" applyFill="1" applyBorder="1" applyAlignment="1">
      <alignment horizontal="center" vertical="center"/>
    </xf>
    <xf numFmtId="0" fontId="20" fillId="2" borderId="0" xfId="3" applyFont="1" applyFill="1" applyBorder="1" applyAlignment="1">
      <alignment vertical="center"/>
    </xf>
    <xf numFmtId="3" fontId="12" fillId="2" borderId="21" xfId="3" applyNumberFormat="1" applyFont="1" applyFill="1" applyBorder="1" applyAlignment="1">
      <alignment horizontal="right" vertical="center"/>
    </xf>
    <xf numFmtId="0" fontId="12" fillId="2" borderId="26" xfId="3" applyFont="1" applyFill="1" applyBorder="1" applyAlignment="1">
      <alignment vertical="center"/>
    </xf>
    <xf numFmtId="1" fontId="12" fillId="2" borderId="26" xfId="3" applyNumberFormat="1" applyFont="1" applyFill="1" applyBorder="1" applyAlignment="1">
      <alignment horizontal="right" vertical="center"/>
    </xf>
    <xf numFmtId="2" fontId="12" fillId="2" borderId="13" xfId="4" applyNumberFormat="1" applyFont="1" applyFill="1" applyBorder="1" applyAlignment="1">
      <alignment horizontal="center" vertical="center"/>
    </xf>
    <xf numFmtId="2" fontId="12" fillId="2" borderId="27" xfId="3" applyNumberFormat="1" applyFont="1" applyFill="1" applyBorder="1" applyAlignment="1">
      <alignment horizontal="right" vertical="center"/>
    </xf>
    <xf numFmtId="2" fontId="12" fillId="2" borderId="13" xfId="4" applyNumberFormat="1" applyFont="1" applyFill="1" applyBorder="1" applyAlignment="1">
      <alignment vertical="center"/>
    </xf>
    <xf numFmtId="2" fontId="12" fillId="2" borderId="28" xfId="3" applyNumberFormat="1" applyFont="1" applyFill="1" applyBorder="1" applyAlignment="1">
      <alignment horizontal="center" vertical="center"/>
    </xf>
    <xf numFmtId="2" fontId="12" fillId="2" borderId="27" xfId="3" applyNumberFormat="1" applyFont="1" applyFill="1" applyBorder="1" applyAlignment="1">
      <alignment horizontal="center" vertical="center"/>
    </xf>
    <xf numFmtId="4" fontId="12" fillId="2" borderId="27" xfId="3" applyNumberFormat="1" applyFont="1" applyFill="1" applyBorder="1" applyAlignment="1">
      <alignment vertical="center"/>
    </xf>
    <xf numFmtId="4" fontId="12" fillId="2" borderId="28" xfId="3" applyNumberFormat="1" applyFont="1" applyFill="1" applyBorder="1" applyAlignment="1">
      <alignment vertical="center"/>
    </xf>
    <xf numFmtId="0" fontId="21" fillId="2" borderId="0" xfId="3" applyFont="1" applyFill="1" applyBorder="1" applyAlignment="1">
      <alignment vertical="center"/>
    </xf>
    <xf numFmtId="3" fontId="8" fillId="2" borderId="21" xfId="3" applyNumberFormat="1" applyFont="1" applyFill="1" applyBorder="1" applyAlignment="1">
      <alignment horizontal="center" vertical="center"/>
    </xf>
    <xf numFmtId="0" fontId="8" fillId="2" borderId="19" xfId="3" applyFont="1" applyFill="1" applyBorder="1" applyAlignment="1">
      <alignment horizontal="center" vertical="center"/>
    </xf>
    <xf numFmtId="0" fontId="8" fillId="2" borderId="0" xfId="3" applyFont="1" applyFill="1" applyBorder="1" applyAlignment="1">
      <alignment horizontal="center" vertical="center"/>
    </xf>
    <xf numFmtId="0" fontId="8" fillId="2" borderId="22" xfId="3" applyFont="1" applyFill="1" applyBorder="1" applyAlignment="1">
      <alignment horizontal="center" vertical="center"/>
    </xf>
    <xf numFmtId="43" fontId="8" fillId="2" borderId="19" xfId="1" applyFont="1" applyFill="1" applyBorder="1" applyAlignment="1">
      <alignment horizontal="center" vertical="center"/>
    </xf>
    <xf numFmtId="43" fontId="8" fillId="2" borderId="18" xfId="1" applyFont="1" applyFill="1" applyBorder="1" applyAlignment="1">
      <alignment horizontal="center" vertical="center"/>
    </xf>
    <xf numFmtId="43" fontId="8" fillId="2" borderId="0" xfId="1" applyFont="1" applyFill="1" applyBorder="1" applyAlignment="1">
      <alignment horizontal="center" vertical="center"/>
    </xf>
    <xf numFmtId="0" fontId="8" fillId="2" borderId="20" xfId="3" applyFont="1" applyFill="1" applyBorder="1" applyAlignment="1">
      <alignment horizontal="center" vertical="center"/>
    </xf>
    <xf numFmtId="3" fontId="15" fillId="2" borderId="21" xfId="3" applyNumberFormat="1" applyFont="1" applyFill="1" applyBorder="1" applyAlignment="1">
      <alignment horizontal="right" vertical="center"/>
    </xf>
    <xf numFmtId="0" fontId="15" fillId="2" borderId="22" xfId="3" applyFont="1" applyFill="1" applyBorder="1" applyAlignment="1">
      <alignment vertical="center"/>
    </xf>
    <xf numFmtId="1" fontId="15" fillId="2" borderId="22" xfId="3" applyNumberFormat="1" applyFont="1" applyFill="1" applyBorder="1" applyAlignment="1">
      <alignment horizontal="right" vertical="center"/>
    </xf>
    <xf numFmtId="2" fontId="15" fillId="2" borderId="0" xfId="3" applyNumberFormat="1" applyFont="1" applyFill="1" applyBorder="1" applyAlignment="1">
      <alignment vertical="center"/>
    </xf>
    <xf numFmtId="2" fontId="15" fillId="2" borderId="23" xfId="3" applyNumberFormat="1" applyFont="1" applyFill="1" applyBorder="1" applyAlignment="1">
      <alignment vertical="center"/>
    </xf>
    <xf numFmtId="1" fontId="15" fillId="2" borderId="22" xfId="3" applyNumberFormat="1" applyFont="1" applyFill="1" applyBorder="1" applyAlignment="1">
      <alignment vertical="center"/>
    </xf>
    <xf numFmtId="2" fontId="15" fillId="2" borderId="24" xfId="3" applyNumberFormat="1" applyFont="1" applyFill="1" applyBorder="1" applyAlignment="1">
      <alignment horizontal="center" vertical="center"/>
    </xf>
    <xf numFmtId="43" fontId="15" fillId="2" borderId="23" xfId="1" applyFont="1" applyFill="1" applyBorder="1" applyAlignment="1">
      <alignment horizontal="center" vertical="center"/>
    </xf>
    <xf numFmtId="43" fontId="15" fillId="2" borderId="23" xfId="1" applyFont="1" applyFill="1" applyBorder="1" applyAlignment="1">
      <alignment vertical="center"/>
    </xf>
    <xf numFmtId="43" fontId="15" fillId="2" borderId="24" xfId="1" applyFont="1" applyFill="1" applyBorder="1" applyAlignment="1">
      <alignment vertical="center"/>
    </xf>
    <xf numFmtId="0" fontId="15" fillId="2" borderId="25" xfId="3" applyFont="1" applyFill="1" applyBorder="1" applyAlignment="1">
      <alignment vertical="center"/>
    </xf>
    <xf numFmtId="0" fontId="22" fillId="2" borderId="0" xfId="3" applyFont="1" applyFill="1" applyBorder="1" applyAlignment="1">
      <alignment vertical="center"/>
    </xf>
    <xf numFmtId="1" fontId="8" fillId="2" borderId="22" xfId="3" applyNumberFormat="1" applyFont="1" applyFill="1" applyBorder="1" applyAlignment="1">
      <alignment horizontal="right" vertical="center" wrapText="1"/>
    </xf>
    <xf numFmtId="2" fontId="8" fillId="2" borderId="0" xfId="3" applyNumberFormat="1" applyFont="1" applyFill="1" applyBorder="1" applyAlignment="1">
      <alignment horizontal="justify" vertical="center" wrapText="1"/>
    </xf>
    <xf numFmtId="2" fontId="8" fillId="2" borderId="23" xfId="3" applyNumberFormat="1" applyFont="1" applyFill="1" applyBorder="1" applyAlignment="1">
      <alignment horizontal="justify" vertical="center" wrapText="1"/>
    </xf>
    <xf numFmtId="1" fontId="8" fillId="2" borderId="22" xfId="3" applyNumberFormat="1" applyFont="1" applyFill="1" applyBorder="1" applyAlignment="1">
      <alignment horizontal="justify" vertical="center" wrapText="1"/>
    </xf>
    <xf numFmtId="2" fontId="8" fillId="2" borderId="24" xfId="3" applyNumberFormat="1" applyFont="1" applyFill="1" applyBorder="1" applyAlignment="1">
      <alignment horizontal="justify" vertical="center" wrapText="1"/>
    </xf>
    <xf numFmtId="43" fontId="8" fillId="2" borderId="23" xfId="1" applyFont="1" applyFill="1" applyBorder="1" applyAlignment="1">
      <alignment horizontal="justify" vertical="center" wrapText="1"/>
    </xf>
    <xf numFmtId="43" fontId="8" fillId="2" borderId="23" xfId="1" applyFont="1" applyFill="1" applyBorder="1" applyAlignment="1">
      <alignment vertical="center" wrapText="1"/>
    </xf>
    <xf numFmtId="43" fontId="8" fillId="2" borderId="24" xfId="1" applyFont="1" applyFill="1" applyBorder="1" applyAlignment="1">
      <alignment vertical="center" wrapText="1"/>
    </xf>
    <xf numFmtId="0" fontId="8" fillId="2" borderId="25" xfId="3" applyFont="1" applyFill="1" applyBorder="1" applyAlignment="1">
      <alignment horizontal="justify" vertical="center" wrapText="1"/>
    </xf>
    <xf numFmtId="2" fontId="19" fillId="2" borderId="0" xfId="3" applyNumberFormat="1" applyFont="1" applyFill="1" applyBorder="1" applyAlignment="1">
      <alignment vertical="center"/>
    </xf>
    <xf numFmtId="2" fontId="19" fillId="2" borderId="23" xfId="3" applyNumberFormat="1" applyFont="1" applyFill="1" applyBorder="1" applyAlignment="1">
      <alignment vertical="center"/>
    </xf>
    <xf numFmtId="1" fontId="19" fillId="2" borderId="22" xfId="3" applyNumberFormat="1" applyFont="1" applyFill="1" applyBorder="1" applyAlignment="1">
      <alignment vertical="center"/>
    </xf>
    <xf numFmtId="43" fontId="19" fillId="2" borderId="23" xfId="1" applyFont="1" applyFill="1" applyBorder="1" applyAlignment="1">
      <alignment vertical="center" wrapText="1"/>
    </xf>
    <xf numFmtId="43" fontId="19" fillId="2" borderId="24" xfId="1" applyFont="1" applyFill="1" applyBorder="1" applyAlignment="1">
      <alignment vertical="center"/>
    </xf>
    <xf numFmtId="0" fontId="19" fillId="2" borderId="25" xfId="3" applyFont="1" applyFill="1" applyBorder="1" applyAlignment="1">
      <alignment vertical="center"/>
    </xf>
    <xf numFmtId="1" fontId="19" fillId="2" borderId="26" xfId="3" applyNumberFormat="1" applyFont="1" applyFill="1" applyBorder="1" applyAlignment="1">
      <alignment horizontal="right" vertical="center"/>
    </xf>
    <xf numFmtId="2" fontId="19" fillId="2" borderId="13" xfId="4" applyNumberFormat="1" applyFont="1" applyFill="1" applyBorder="1" applyAlignment="1">
      <alignment horizontal="center" vertical="center"/>
    </xf>
    <xf numFmtId="2" fontId="19" fillId="2" borderId="27" xfId="3" applyNumberFormat="1" applyFont="1" applyFill="1" applyBorder="1" applyAlignment="1">
      <alignment horizontal="right" vertical="center"/>
    </xf>
    <xf numFmtId="2" fontId="19" fillId="2" borderId="13" xfId="4" applyNumberFormat="1" applyFont="1" applyFill="1" applyBorder="1" applyAlignment="1">
      <alignment vertical="center"/>
    </xf>
    <xf numFmtId="43" fontId="12" fillId="2" borderId="27" xfId="1" applyFont="1" applyFill="1" applyBorder="1" applyAlignment="1">
      <alignment horizontal="center" vertical="center"/>
    </xf>
    <xf numFmtId="43" fontId="19" fillId="2" borderId="27" xfId="1" applyFont="1" applyFill="1" applyBorder="1" applyAlignment="1">
      <alignment vertical="center"/>
    </xf>
    <xf numFmtId="43" fontId="12" fillId="2" borderId="28" xfId="1" applyFont="1" applyFill="1" applyBorder="1" applyAlignment="1">
      <alignment vertical="center"/>
    </xf>
    <xf numFmtId="3" fontId="23" fillId="2" borderId="21" xfId="3" applyNumberFormat="1" applyFont="1" applyFill="1" applyBorder="1" applyAlignment="1">
      <alignment horizontal="right" vertical="center"/>
    </xf>
    <xf numFmtId="0" fontId="23" fillId="2" borderId="22" xfId="3" applyFont="1" applyFill="1" applyBorder="1" applyAlignment="1">
      <alignment vertical="center"/>
    </xf>
    <xf numFmtId="1" fontId="23" fillId="2" borderId="22" xfId="3" applyNumberFormat="1" applyFont="1" applyFill="1" applyBorder="1" applyAlignment="1">
      <alignment horizontal="right" vertical="center"/>
    </xf>
    <xf numFmtId="2" fontId="23" fillId="2" borderId="0" xfId="3" applyNumberFormat="1" applyFont="1" applyFill="1" applyBorder="1" applyAlignment="1">
      <alignment vertical="center"/>
    </xf>
    <xf numFmtId="2" fontId="23" fillId="2" borderId="23" xfId="3" applyNumberFormat="1" applyFont="1" applyFill="1" applyBorder="1" applyAlignment="1">
      <alignment vertical="center"/>
    </xf>
    <xf numFmtId="1" fontId="23" fillId="2" borderId="22" xfId="3" applyNumberFormat="1" applyFont="1" applyFill="1" applyBorder="1" applyAlignment="1">
      <alignment vertical="center"/>
    </xf>
    <xf numFmtId="2" fontId="23" fillId="2" borderId="24" xfId="3" applyNumberFormat="1" applyFont="1" applyFill="1" applyBorder="1" applyAlignment="1">
      <alignment horizontal="center" vertical="center"/>
    </xf>
    <xf numFmtId="43" fontId="23" fillId="2" borderId="23" xfId="1" applyFont="1" applyFill="1" applyBorder="1" applyAlignment="1">
      <alignment horizontal="center" vertical="center"/>
    </xf>
    <xf numFmtId="43" fontId="23" fillId="2" borderId="0" xfId="1" applyFont="1" applyFill="1" applyBorder="1" applyAlignment="1">
      <alignment vertical="center"/>
    </xf>
    <xf numFmtId="43" fontId="23" fillId="2" borderId="22" xfId="1" applyFont="1" applyFill="1" applyBorder="1" applyAlignment="1">
      <alignment vertical="center"/>
    </xf>
    <xf numFmtId="43" fontId="23" fillId="2" borderId="19" xfId="1" applyFont="1" applyFill="1" applyBorder="1" applyAlignment="1">
      <alignment vertical="center"/>
    </xf>
    <xf numFmtId="43" fontId="23" fillId="2" borderId="24" xfId="1" applyFont="1" applyFill="1" applyBorder="1" applyAlignment="1">
      <alignment vertical="center"/>
    </xf>
    <xf numFmtId="0" fontId="23" fillId="2" borderId="25" xfId="3" applyFont="1" applyFill="1" applyBorder="1" applyAlignment="1">
      <alignment vertical="center"/>
    </xf>
    <xf numFmtId="0" fontId="24" fillId="2" borderId="0" xfId="3" applyFont="1" applyFill="1" applyBorder="1" applyAlignment="1">
      <alignment vertical="center"/>
    </xf>
    <xf numFmtId="0" fontId="12" fillId="2" borderId="22" xfId="3" applyFont="1" applyFill="1" applyBorder="1" applyAlignment="1">
      <alignment vertical="center"/>
    </xf>
    <xf numFmtId="1" fontId="12" fillId="2" borderId="22" xfId="3" applyNumberFormat="1" applyFont="1" applyFill="1" applyBorder="1" applyAlignment="1">
      <alignment horizontal="right" vertical="center" wrapText="1"/>
    </xf>
    <xf numFmtId="2" fontId="12" fillId="2" borderId="0" xfId="3" applyNumberFormat="1" applyFont="1" applyFill="1" applyBorder="1" applyAlignment="1">
      <alignment horizontal="justify" vertical="center" wrapText="1"/>
    </xf>
    <xf numFmtId="2" fontId="12" fillId="2" borderId="23" xfId="3" applyNumberFormat="1" applyFont="1" applyFill="1" applyBorder="1" applyAlignment="1">
      <alignment horizontal="justify" vertical="center" wrapText="1"/>
    </xf>
    <xf numFmtId="1" fontId="12" fillId="2" borderId="22" xfId="3" applyNumberFormat="1" applyFont="1" applyFill="1" applyBorder="1" applyAlignment="1">
      <alignment horizontal="justify" vertical="center" wrapText="1"/>
    </xf>
    <xf numFmtId="2" fontId="12" fillId="2" borderId="24" xfId="3" applyNumberFormat="1" applyFont="1" applyFill="1" applyBorder="1" applyAlignment="1">
      <alignment horizontal="justify" vertical="center" wrapText="1"/>
    </xf>
    <xf numFmtId="43" fontId="12" fillId="2" borderId="23" xfId="1" applyFont="1" applyFill="1" applyBorder="1" applyAlignment="1">
      <alignment horizontal="justify" vertical="center" wrapText="1"/>
    </xf>
    <xf numFmtId="43" fontId="12" fillId="2" borderId="23" xfId="1" applyFont="1" applyFill="1" applyBorder="1" applyAlignment="1">
      <alignment vertical="center" wrapText="1"/>
    </xf>
    <xf numFmtId="43" fontId="12" fillId="2" borderId="24" xfId="1" applyFont="1" applyFill="1" applyBorder="1" applyAlignment="1">
      <alignment vertical="center" wrapText="1"/>
    </xf>
    <xf numFmtId="0" fontId="12" fillId="2" borderId="25" xfId="3" applyFont="1" applyFill="1" applyBorder="1" applyAlignment="1">
      <alignment horizontal="justify" vertical="center" wrapText="1"/>
    </xf>
    <xf numFmtId="43" fontId="12" fillId="2" borderId="27" xfId="1" applyFont="1" applyFill="1" applyBorder="1" applyAlignment="1">
      <alignment vertical="center"/>
    </xf>
    <xf numFmtId="1" fontId="12" fillId="2" borderId="22" xfId="3" applyNumberFormat="1" applyFont="1" applyFill="1" applyBorder="1" applyAlignment="1">
      <alignment horizontal="right" vertical="center"/>
    </xf>
    <xf numFmtId="2" fontId="12" fillId="2" borderId="0" xfId="4" applyNumberFormat="1" applyFont="1" applyFill="1" applyBorder="1" applyAlignment="1">
      <alignment horizontal="center" vertical="center"/>
    </xf>
    <xf numFmtId="2" fontId="12" fillId="2" borderId="23" xfId="3" applyNumberFormat="1" applyFont="1" applyFill="1" applyBorder="1" applyAlignment="1">
      <alignment horizontal="right" vertical="center"/>
    </xf>
    <xf numFmtId="2" fontId="12" fillId="2" borderId="0" xfId="4" applyNumberFormat="1" applyFont="1" applyFill="1" applyBorder="1" applyAlignment="1">
      <alignment vertical="center"/>
    </xf>
    <xf numFmtId="2" fontId="12" fillId="2" borderId="24" xfId="3" applyNumberFormat="1" applyFont="1" applyFill="1" applyBorder="1" applyAlignment="1">
      <alignment horizontal="center" vertical="center"/>
    </xf>
    <xf numFmtId="43" fontId="12" fillId="2" borderId="23" xfId="1" applyFont="1" applyFill="1" applyBorder="1" applyAlignment="1">
      <alignment vertical="center"/>
    </xf>
    <xf numFmtId="43" fontId="12" fillId="2" borderId="24" xfId="1" applyFont="1" applyFill="1" applyBorder="1" applyAlignment="1">
      <alignment vertical="center"/>
    </xf>
    <xf numFmtId="43" fontId="8" fillId="2" borderId="24" xfId="1" applyFont="1" applyFill="1" applyBorder="1" applyAlignment="1">
      <alignment vertical="center"/>
    </xf>
    <xf numFmtId="3" fontId="8" fillId="0" borderId="21" xfId="3" applyNumberFormat="1" applyFont="1" applyFill="1" applyBorder="1" applyAlignment="1">
      <alignment horizontal="right" vertical="center"/>
    </xf>
    <xf numFmtId="43" fontId="25" fillId="2" borderId="24" xfId="1" applyFont="1" applyFill="1" applyBorder="1" applyAlignment="1">
      <alignment vertical="center"/>
    </xf>
    <xf numFmtId="43" fontId="25" fillId="2" borderId="24" xfId="1" applyFont="1" applyFill="1" applyBorder="1" applyAlignment="1">
      <alignment vertical="center" wrapText="1"/>
    </xf>
    <xf numFmtId="1" fontId="19" fillId="2" borderId="22" xfId="3" applyNumberFormat="1" applyFont="1" applyFill="1" applyBorder="1" applyAlignment="1">
      <alignment horizontal="center" vertical="center"/>
    </xf>
    <xf numFmtId="1" fontId="19" fillId="2" borderId="0" xfId="3" applyNumberFormat="1" applyFont="1" applyFill="1" applyBorder="1" applyAlignment="1">
      <alignment horizontal="center" vertical="center"/>
    </xf>
    <xf numFmtId="1" fontId="19" fillId="2" borderId="23" xfId="3" applyNumberFormat="1" applyFont="1" applyFill="1" applyBorder="1" applyAlignment="1">
      <alignment horizontal="center" vertical="center"/>
    </xf>
    <xf numFmtId="43" fontId="19" fillId="2" borderId="23" xfId="1" applyFont="1" applyFill="1" applyBorder="1" applyAlignment="1">
      <alignment vertical="center"/>
    </xf>
    <xf numFmtId="0" fontId="19" fillId="2" borderId="0" xfId="3" applyFont="1" applyFill="1" applyBorder="1" applyAlignment="1">
      <alignment vertical="center"/>
    </xf>
    <xf numFmtId="0" fontId="19" fillId="2" borderId="25" xfId="3" applyFont="1" applyFill="1" applyBorder="1" applyAlignment="1">
      <alignment horizontal="center" vertical="center"/>
    </xf>
    <xf numFmtId="2" fontId="8" fillId="2" borderId="0" xfId="4" applyNumberFormat="1" applyFont="1" applyFill="1" applyBorder="1" applyAlignment="1">
      <alignment horizontal="center" vertical="center"/>
    </xf>
    <xf numFmtId="2" fontId="8" fillId="2" borderId="23" xfId="3" applyNumberFormat="1" applyFont="1" applyFill="1" applyBorder="1" applyAlignment="1">
      <alignment horizontal="right" vertical="center"/>
    </xf>
    <xf numFmtId="2" fontId="8" fillId="2" borderId="0" xfId="4" applyNumberFormat="1" applyFont="1" applyFill="1" applyBorder="1" applyAlignment="1">
      <alignment vertical="center"/>
    </xf>
    <xf numFmtId="43" fontId="8" fillId="2" borderId="23" xfId="1" applyFont="1" applyFill="1" applyBorder="1" applyAlignment="1">
      <alignment vertical="center"/>
    </xf>
    <xf numFmtId="0" fontId="8" fillId="2" borderId="25" xfId="3" applyFont="1" applyFill="1" applyBorder="1" applyAlignment="1">
      <alignment horizontal="center" vertical="center"/>
    </xf>
    <xf numFmtId="3" fontId="12" fillId="2" borderId="31" xfId="3" applyNumberFormat="1" applyFont="1" applyFill="1" applyBorder="1" applyAlignment="1">
      <alignment horizontal="right" vertical="center"/>
    </xf>
    <xf numFmtId="164" fontId="21" fillId="2" borderId="0" xfId="3" applyNumberFormat="1" applyFont="1" applyFill="1" applyBorder="1" applyAlignment="1">
      <alignment vertical="center"/>
    </xf>
    <xf numFmtId="3" fontId="18" fillId="2" borderId="24" xfId="3" applyNumberFormat="1" applyFont="1" applyFill="1" applyBorder="1" applyAlignment="1">
      <alignment horizontal="right" vertical="center"/>
    </xf>
    <xf numFmtId="0" fontId="14" fillId="2" borderId="24" xfId="3" applyFont="1" applyFill="1" applyBorder="1" applyAlignment="1">
      <alignment vertical="center"/>
    </xf>
    <xf numFmtId="0" fontId="14" fillId="2" borderId="0" xfId="3" applyFont="1" applyFill="1" applyAlignment="1">
      <alignment horizontal="right" vertical="center"/>
    </xf>
    <xf numFmtId="0" fontId="14" fillId="2" borderId="22" xfId="3" applyFont="1" applyFill="1" applyBorder="1" applyAlignment="1">
      <alignment horizontal="right" vertical="center"/>
    </xf>
    <xf numFmtId="0" fontId="14" fillId="2" borderId="0" xfId="3" applyFont="1" applyFill="1" applyBorder="1" applyAlignment="1">
      <alignment horizontal="right" vertical="center"/>
    </xf>
    <xf numFmtId="0" fontId="14" fillId="2" borderId="24" xfId="3" applyFont="1" applyFill="1" applyBorder="1" applyAlignment="1">
      <alignment horizontal="center" vertical="center"/>
    </xf>
    <xf numFmtId="43" fontId="14" fillId="2" borderId="24" xfId="1" applyFont="1" applyFill="1" applyBorder="1" applyAlignment="1">
      <alignment horizontal="center" vertical="center"/>
    </xf>
    <xf numFmtId="43" fontId="14" fillId="2" borderId="24" xfId="1" applyFont="1" applyFill="1" applyBorder="1" applyAlignment="1">
      <alignment vertical="center"/>
    </xf>
    <xf numFmtId="0" fontId="25" fillId="2" borderId="0" xfId="0" applyFont="1" applyFill="1"/>
    <xf numFmtId="0" fontId="9" fillId="2" borderId="6" xfId="0" applyFont="1" applyFill="1" applyBorder="1" applyAlignment="1">
      <alignment horizontal="left"/>
    </xf>
    <xf numFmtId="4" fontId="26" fillId="2" borderId="1" xfId="0" applyNumberFormat="1" applyFont="1" applyFill="1" applyBorder="1" applyAlignment="1">
      <alignment vertical="center"/>
    </xf>
    <xf numFmtId="0" fontId="26" fillId="2" borderId="1" xfId="0" applyFont="1" applyFill="1" applyBorder="1" applyAlignment="1"/>
    <xf numFmtId="4" fontId="27" fillId="2" borderId="1" xfId="0" applyNumberFormat="1" applyFont="1" applyFill="1" applyBorder="1" applyAlignment="1">
      <alignment vertical="center"/>
    </xf>
    <xf numFmtId="0" fontId="9" fillId="2" borderId="14" xfId="0" applyFont="1" applyFill="1" applyBorder="1" applyAlignment="1">
      <alignment horizontal="left"/>
    </xf>
    <xf numFmtId="0" fontId="26" fillId="2" borderId="0" xfId="0" applyFont="1" applyFill="1" applyBorder="1" applyAlignment="1"/>
    <xf numFmtId="4" fontId="26" fillId="2" borderId="0" xfId="1" applyNumberFormat="1" applyFont="1" applyFill="1" applyBorder="1" applyAlignment="1">
      <alignment vertical="center"/>
    </xf>
    <xf numFmtId="4" fontId="27" fillId="2" borderId="0" xfId="0" applyNumberFormat="1" applyFont="1" applyFill="1" applyBorder="1" applyAlignment="1">
      <alignment vertical="center"/>
    </xf>
    <xf numFmtId="0" fontId="25" fillId="2" borderId="0" xfId="0" applyFont="1" applyFill="1" applyBorder="1"/>
    <xf numFmtId="4" fontId="9" fillId="2" borderId="10" xfId="0" applyNumberFormat="1" applyFont="1" applyFill="1" applyBorder="1" applyAlignment="1">
      <alignment horizontal="left"/>
    </xf>
    <xf numFmtId="4" fontId="26" fillId="2" borderId="4" xfId="0" applyNumberFormat="1" applyFont="1" applyFill="1" applyBorder="1" applyAlignment="1">
      <alignment wrapText="1"/>
    </xf>
    <xf numFmtId="4" fontId="26" fillId="2" borderId="4" xfId="0" applyNumberFormat="1" applyFont="1" applyFill="1" applyBorder="1" applyAlignment="1">
      <alignment horizontal="right"/>
    </xf>
    <xf numFmtId="165" fontId="27" fillId="2" borderId="4" xfId="0" applyNumberFormat="1" applyFont="1" applyFill="1" applyBorder="1" applyAlignment="1">
      <alignment vertical="center"/>
    </xf>
    <xf numFmtId="4" fontId="26" fillId="2" borderId="4" xfId="0" applyNumberFormat="1" applyFont="1" applyFill="1" applyBorder="1" applyAlignment="1">
      <alignment horizontal="right" vertical="center"/>
    </xf>
    <xf numFmtId="0" fontId="25" fillId="2" borderId="4" xfId="0" applyFont="1" applyFill="1" applyBorder="1"/>
    <xf numFmtId="0" fontId="25" fillId="0" borderId="0" xfId="0" applyFont="1" applyAlignment="1">
      <alignment vertical="center"/>
    </xf>
    <xf numFmtId="0" fontId="28" fillId="4" borderId="12" xfId="0" applyFont="1" applyFill="1" applyBorder="1" applyAlignment="1">
      <alignment horizontal="center" vertical="center"/>
    </xf>
    <xf numFmtId="49" fontId="28" fillId="0" borderId="7" xfId="0" applyNumberFormat="1" applyFont="1" applyBorder="1" applyAlignment="1">
      <alignment horizontal="center"/>
    </xf>
    <xf numFmtId="0" fontId="28" fillId="0" borderId="7" xfId="0" applyFont="1" applyBorder="1" applyAlignment="1">
      <alignment horizontal="left" wrapText="1"/>
    </xf>
    <xf numFmtId="0" fontId="29" fillId="0" borderId="7" xfId="0" applyFont="1" applyBorder="1" applyAlignment="1">
      <alignment horizontal="left"/>
    </xf>
    <xf numFmtId="43" fontId="28" fillId="0" borderId="12" xfId="1" applyFont="1" applyBorder="1" applyAlignment="1">
      <alignment horizontal="center"/>
    </xf>
    <xf numFmtId="10" fontId="28" fillId="0" borderId="12" xfId="0" applyNumberFormat="1" applyFont="1" applyBorder="1" applyAlignment="1"/>
    <xf numFmtId="0" fontId="25" fillId="0" borderId="0" xfId="0" applyFont="1" applyBorder="1"/>
    <xf numFmtId="0" fontId="28" fillId="0" borderId="32" xfId="0" applyFont="1" applyBorder="1" applyAlignment="1">
      <alignment horizontal="center"/>
    </xf>
    <xf numFmtId="0" fontId="28" fillId="0" borderId="11" xfId="0" applyFont="1" applyBorder="1" applyAlignment="1">
      <alignment horizontal="left" wrapText="1"/>
    </xf>
    <xf numFmtId="0" fontId="29" fillId="0" borderId="11" xfId="0" applyFont="1" applyBorder="1" applyAlignment="1">
      <alignment horizontal="left"/>
    </xf>
    <xf numFmtId="43" fontId="28" fillId="0" borderId="12" xfId="1" applyFont="1" applyBorder="1" applyAlignment="1"/>
    <xf numFmtId="0" fontId="25" fillId="0" borderId="4" xfId="0" applyFont="1" applyBorder="1"/>
    <xf numFmtId="0" fontId="28" fillId="4" borderId="7" xfId="0" applyFont="1" applyFill="1" applyBorder="1" applyAlignment="1">
      <alignment horizontal="center"/>
    </xf>
    <xf numFmtId="0" fontId="28" fillId="4" borderId="6" xfId="0" applyFont="1" applyFill="1" applyBorder="1" applyAlignment="1">
      <alignment horizontal="center"/>
    </xf>
    <xf numFmtId="0" fontId="28" fillId="4" borderId="2" xfId="0" applyFont="1" applyFill="1" applyBorder="1" applyAlignment="1">
      <alignment horizontal="center"/>
    </xf>
    <xf numFmtId="43" fontId="28" fillId="4" borderId="7" xfId="1" applyFont="1" applyFill="1" applyBorder="1" applyAlignment="1">
      <alignment horizontal="center"/>
    </xf>
    <xf numFmtId="10" fontId="28" fillId="4" borderId="12" xfId="0" applyNumberFormat="1" applyFont="1" applyFill="1" applyBorder="1" applyAlignment="1">
      <alignment horizontal="center"/>
    </xf>
    <xf numFmtId="0" fontId="25" fillId="0" borderId="0" xfId="0" applyFont="1"/>
    <xf numFmtId="0" fontId="28" fillId="4" borderId="33" xfId="0" applyFont="1" applyFill="1" applyBorder="1" applyAlignment="1">
      <alignment horizontal="center"/>
    </xf>
    <xf numFmtId="0" fontId="28" fillId="4" borderId="14" xfId="0" applyFont="1" applyFill="1" applyBorder="1" applyAlignment="1">
      <alignment horizontal="center"/>
    </xf>
    <xf numFmtId="0" fontId="28" fillId="4" borderId="3" xfId="0" applyFont="1" applyFill="1" applyBorder="1" applyAlignment="1">
      <alignment horizontal="center"/>
    </xf>
    <xf numFmtId="43" fontId="28" fillId="4" borderId="11" xfId="1" applyFont="1" applyFill="1" applyBorder="1" applyAlignment="1">
      <alignment horizontal="center"/>
    </xf>
    <xf numFmtId="43" fontId="28" fillId="4" borderId="12" xfId="1" applyFont="1" applyFill="1" applyBorder="1" applyAlignment="1">
      <alignment horizontal="center"/>
    </xf>
    <xf numFmtId="0" fontId="28" fillId="4" borderId="11" xfId="0" applyFont="1" applyFill="1" applyBorder="1" applyAlignment="1">
      <alignment horizontal="center"/>
    </xf>
    <xf numFmtId="0" fontId="28" fillId="4" borderId="10" xfId="0" applyFont="1" applyFill="1" applyBorder="1" applyAlignment="1">
      <alignment horizontal="center"/>
    </xf>
    <xf numFmtId="0" fontId="28" fillId="4" borderId="5" xfId="0" applyFont="1" applyFill="1" applyBorder="1" applyAlignment="1">
      <alignment horizontal="center"/>
    </xf>
    <xf numFmtId="43" fontId="25" fillId="0" borderId="0" xfId="1" applyFont="1"/>
    <xf numFmtId="3" fontId="8" fillId="5" borderId="21" xfId="3" applyNumberFormat="1" applyFont="1" applyFill="1" applyBorder="1" applyAlignment="1">
      <alignment horizontal="right" vertical="center"/>
    </xf>
    <xf numFmtId="0" fontId="8" fillId="5" borderId="22" xfId="3" applyFont="1" applyFill="1" applyBorder="1" applyAlignment="1">
      <alignment vertical="center"/>
    </xf>
    <xf numFmtId="1" fontId="8" fillId="5" borderId="22" xfId="3" applyNumberFormat="1" applyFont="1" applyFill="1" applyBorder="1" applyAlignment="1">
      <alignment horizontal="right" vertical="center" wrapText="1"/>
    </xf>
    <xf numFmtId="2" fontId="8" fillId="5" borderId="0" xfId="3" applyNumberFormat="1" applyFont="1" applyFill="1" applyBorder="1" applyAlignment="1">
      <alignment horizontal="justify" vertical="center" wrapText="1"/>
    </xf>
    <xf numFmtId="2" fontId="8" fillId="5" borderId="23" xfId="3" applyNumberFormat="1" applyFont="1" applyFill="1" applyBorder="1" applyAlignment="1">
      <alignment horizontal="justify" vertical="center" wrapText="1"/>
    </xf>
    <xf numFmtId="1" fontId="8" fillId="5" borderId="22" xfId="3" applyNumberFormat="1" applyFont="1" applyFill="1" applyBorder="1" applyAlignment="1">
      <alignment horizontal="justify" vertical="center" wrapText="1"/>
    </xf>
    <xf numFmtId="2" fontId="8" fillId="5" borderId="24" xfId="3" applyNumberFormat="1" applyFont="1" applyFill="1" applyBorder="1" applyAlignment="1">
      <alignment horizontal="justify" vertical="center" wrapText="1"/>
    </xf>
    <xf numFmtId="43" fontId="8" fillId="5" borderId="23" xfId="1" applyFont="1" applyFill="1" applyBorder="1" applyAlignment="1">
      <alignment vertical="center"/>
    </xf>
    <xf numFmtId="43" fontId="8" fillId="5" borderId="23" xfId="1" applyFont="1" applyFill="1" applyBorder="1" applyAlignment="1">
      <alignment vertical="center" wrapText="1"/>
    </xf>
    <xf numFmtId="43" fontId="8" fillId="5" borderId="24" xfId="1" applyFont="1" applyFill="1" applyBorder="1" applyAlignment="1">
      <alignment vertical="center" wrapText="1"/>
    </xf>
    <xf numFmtId="0" fontId="8" fillId="5" borderId="25" xfId="3" applyFont="1" applyFill="1" applyBorder="1" applyAlignment="1">
      <alignment horizontal="justify" vertical="center" wrapText="1"/>
    </xf>
    <xf numFmtId="0" fontId="18" fillId="5" borderId="0" xfId="3" applyFont="1" applyFill="1" applyBorder="1" applyAlignment="1">
      <alignment vertical="center"/>
    </xf>
    <xf numFmtId="3" fontId="19" fillId="5" borderId="21" xfId="3" applyNumberFormat="1" applyFont="1" applyFill="1" applyBorder="1" applyAlignment="1">
      <alignment horizontal="right" vertical="center"/>
    </xf>
    <xf numFmtId="0" fontId="19" fillId="5" borderId="22" xfId="3" applyFont="1" applyFill="1" applyBorder="1" applyAlignment="1">
      <alignment vertical="center"/>
    </xf>
    <xf numFmtId="1" fontId="19" fillId="5" borderId="22" xfId="3" applyNumberFormat="1" applyFont="1" applyFill="1" applyBorder="1" applyAlignment="1">
      <alignment horizontal="right" vertical="center"/>
    </xf>
    <xf numFmtId="2" fontId="19" fillId="5" borderId="0" xfId="3" applyNumberFormat="1" applyFont="1" applyFill="1" applyBorder="1" applyAlignment="1">
      <alignment horizontal="right" vertical="center"/>
    </xf>
    <xf numFmtId="2" fontId="19" fillId="5" borderId="23" xfId="3" applyNumberFormat="1" applyFont="1" applyFill="1" applyBorder="1" applyAlignment="1">
      <alignment horizontal="right" vertical="center"/>
    </xf>
    <xf numFmtId="43" fontId="19" fillId="5" borderId="23" xfId="1" applyFont="1" applyFill="1" applyBorder="1" applyAlignment="1">
      <alignment horizontal="center" vertical="center"/>
    </xf>
    <xf numFmtId="43" fontId="12" fillId="5" borderId="23" xfId="1" applyFont="1" applyFill="1" applyBorder="1" applyAlignment="1">
      <alignment vertical="center"/>
    </xf>
    <xf numFmtId="43" fontId="19" fillId="5" borderId="23" xfId="1" applyFont="1" applyFill="1" applyBorder="1" applyAlignment="1">
      <alignment vertical="center"/>
    </xf>
    <xf numFmtId="0" fontId="21" fillId="5" borderId="0" xfId="3" applyFont="1" applyFill="1" applyBorder="1" applyAlignment="1">
      <alignment vertical="center"/>
    </xf>
    <xf numFmtId="43" fontId="19" fillId="5" borderId="23" xfId="1" applyFont="1" applyFill="1" applyBorder="1" applyAlignment="1">
      <alignment vertical="center" wrapText="1"/>
    </xf>
    <xf numFmtId="3" fontId="12" fillId="5" borderId="21" xfId="3" applyNumberFormat="1" applyFont="1" applyFill="1" applyBorder="1" applyAlignment="1">
      <alignment horizontal="right" vertical="center"/>
    </xf>
    <xf numFmtId="2" fontId="19" fillId="5" borderId="0" xfId="3" applyNumberFormat="1" applyFont="1" applyFill="1" applyBorder="1" applyAlignment="1">
      <alignment vertical="center"/>
    </xf>
    <xf numFmtId="2" fontId="19" fillId="5" borderId="23" xfId="3" applyNumberFormat="1" applyFont="1" applyFill="1" applyBorder="1" applyAlignment="1">
      <alignment vertical="center"/>
    </xf>
    <xf numFmtId="164" fontId="21" fillId="5" borderId="0" xfId="3" applyNumberFormat="1" applyFont="1" applyFill="1" applyBorder="1" applyAlignment="1">
      <alignment vertical="center"/>
    </xf>
    <xf numFmtId="1" fontId="19" fillId="5" borderId="22" xfId="3" applyNumberFormat="1" applyFont="1" applyFill="1" applyBorder="1" applyAlignment="1">
      <alignment vertical="center"/>
    </xf>
    <xf numFmtId="43" fontId="19" fillId="5" borderId="24" xfId="1" applyFont="1" applyFill="1" applyBorder="1" applyAlignment="1">
      <alignment vertical="center"/>
    </xf>
    <xf numFmtId="0" fontId="19" fillId="5" borderId="25" xfId="3" applyFont="1" applyFill="1" applyBorder="1" applyAlignment="1">
      <alignment vertical="center"/>
    </xf>
    <xf numFmtId="0" fontId="12" fillId="5" borderId="26" xfId="3" applyFont="1" applyFill="1" applyBorder="1" applyAlignment="1">
      <alignment vertical="center"/>
    </xf>
    <xf numFmtId="1" fontId="19" fillId="5" borderId="26" xfId="3" applyNumberFormat="1" applyFont="1" applyFill="1" applyBorder="1" applyAlignment="1">
      <alignment horizontal="right" vertical="center"/>
    </xf>
    <xf numFmtId="2" fontId="19" fillId="5" borderId="13" xfId="4" applyNumberFormat="1" applyFont="1" applyFill="1" applyBorder="1" applyAlignment="1">
      <alignment horizontal="center" vertical="center"/>
    </xf>
    <xf numFmtId="2" fontId="19" fillId="5" borderId="27" xfId="3" applyNumberFormat="1" applyFont="1" applyFill="1" applyBorder="1" applyAlignment="1">
      <alignment horizontal="right" vertical="center"/>
    </xf>
    <xf numFmtId="2" fontId="19" fillId="5" borderId="13" xfId="4" applyNumberFormat="1" applyFont="1" applyFill="1" applyBorder="1" applyAlignment="1">
      <alignment vertical="center"/>
    </xf>
    <xf numFmtId="2" fontId="12" fillId="5" borderId="28" xfId="3" applyNumberFormat="1" applyFont="1" applyFill="1" applyBorder="1" applyAlignment="1">
      <alignment horizontal="center" vertical="center"/>
    </xf>
    <xf numFmtId="43" fontId="12" fillId="5" borderId="27" xfId="1" applyFont="1" applyFill="1" applyBorder="1" applyAlignment="1">
      <alignment vertical="center"/>
    </xf>
    <xf numFmtId="43" fontId="12" fillId="5" borderId="28" xfId="1" applyFont="1" applyFill="1" applyBorder="1" applyAlignment="1">
      <alignment vertical="center"/>
    </xf>
    <xf numFmtId="0" fontId="12" fillId="5" borderId="15" xfId="3" applyFont="1" applyFill="1" applyBorder="1" applyAlignment="1">
      <alignment horizontal="center" vertical="center"/>
    </xf>
    <xf numFmtId="3" fontId="23" fillId="5" borderId="21" xfId="3" applyNumberFormat="1" applyFont="1" applyFill="1" applyBorder="1" applyAlignment="1">
      <alignment horizontal="right" vertical="center"/>
    </xf>
    <xf numFmtId="0" fontId="23" fillId="5" borderId="22" xfId="3" applyFont="1" applyFill="1" applyBorder="1" applyAlignment="1">
      <alignment vertical="center"/>
    </xf>
    <xf numFmtId="1" fontId="23" fillId="5" borderId="22" xfId="3" applyNumberFormat="1" applyFont="1" applyFill="1" applyBorder="1" applyAlignment="1">
      <alignment horizontal="right" vertical="center"/>
    </xf>
    <xf numFmtId="2" fontId="23" fillId="5" borderId="0" xfId="3" applyNumberFormat="1" applyFont="1" applyFill="1" applyBorder="1" applyAlignment="1">
      <alignment vertical="center"/>
    </xf>
    <xf numFmtId="2" fontId="23" fillId="5" borderId="23" xfId="3" applyNumberFormat="1" applyFont="1" applyFill="1" applyBorder="1" applyAlignment="1">
      <alignment vertical="center"/>
    </xf>
    <xf numFmtId="1" fontId="23" fillId="5" borderId="22" xfId="3" applyNumberFormat="1" applyFont="1" applyFill="1" applyBorder="1" applyAlignment="1">
      <alignment vertical="center"/>
    </xf>
    <xf numFmtId="2" fontId="23" fillId="5" borderId="24" xfId="3" applyNumberFormat="1" applyFont="1" applyFill="1" applyBorder="1" applyAlignment="1">
      <alignment horizontal="center" vertical="center"/>
    </xf>
    <xf numFmtId="43" fontId="23" fillId="5" borderId="23" xfId="1" applyFont="1" applyFill="1" applyBorder="1" applyAlignment="1">
      <alignment vertical="center"/>
    </xf>
    <xf numFmtId="43" fontId="23" fillId="5" borderId="24" xfId="1" applyFont="1" applyFill="1" applyBorder="1" applyAlignment="1">
      <alignment vertical="center"/>
    </xf>
    <xf numFmtId="43" fontId="25" fillId="5" borderId="24" xfId="1" applyFont="1" applyFill="1" applyBorder="1" applyAlignment="1">
      <alignment vertical="center"/>
    </xf>
    <xf numFmtId="0" fontId="23" fillId="5" borderId="25" xfId="3" applyFont="1" applyFill="1" applyBorder="1" applyAlignment="1">
      <alignment vertical="center"/>
    </xf>
    <xf numFmtId="0" fontId="24" fillId="5" borderId="0" xfId="3" applyFont="1" applyFill="1" applyBorder="1" applyAlignment="1">
      <alignment vertical="center"/>
    </xf>
    <xf numFmtId="1" fontId="8" fillId="5" borderId="22" xfId="3" applyNumberFormat="1" applyFont="1" applyFill="1" applyBorder="1" applyAlignment="1">
      <alignment horizontal="right" vertical="center"/>
    </xf>
    <xf numFmtId="2" fontId="8" fillId="5" borderId="0" xfId="4" applyNumberFormat="1" applyFont="1" applyFill="1" applyBorder="1" applyAlignment="1">
      <alignment horizontal="center" vertical="center"/>
    </xf>
    <xf numFmtId="2" fontId="8" fillId="5" borderId="23" xfId="3" applyNumberFormat="1" applyFont="1" applyFill="1" applyBorder="1" applyAlignment="1">
      <alignment horizontal="right" vertical="center"/>
    </xf>
    <xf numFmtId="2" fontId="8" fillId="5" borderId="0" xfId="4" applyNumberFormat="1" applyFont="1" applyFill="1" applyBorder="1" applyAlignment="1">
      <alignment vertical="center"/>
    </xf>
    <xf numFmtId="2" fontId="8" fillId="5" borderId="24" xfId="3" applyNumberFormat="1" applyFont="1" applyFill="1" applyBorder="1" applyAlignment="1">
      <alignment horizontal="center" vertical="center"/>
    </xf>
    <xf numFmtId="43" fontId="8" fillId="5" borderId="24" xfId="1" applyFont="1" applyFill="1" applyBorder="1" applyAlignment="1">
      <alignment vertical="center"/>
    </xf>
    <xf numFmtId="0" fontId="8" fillId="5" borderId="25" xfId="3" applyFont="1" applyFill="1" applyBorder="1" applyAlignment="1">
      <alignment horizontal="center" vertical="center"/>
    </xf>
    <xf numFmtId="2" fontId="19" fillId="5" borderId="24" xfId="3" applyNumberFormat="1" applyFont="1" applyFill="1" applyBorder="1" applyAlignment="1">
      <alignment horizontal="center" vertical="center"/>
    </xf>
    <xf numFmtId="4" fontId="19" fillId="5" borderId="24" xfId="1" applyNumberFormat="1" applyFont="1" applyFill="1" applyBorder="1" applyAlignment="1">
      <alignment vertical="center"/>
    </xf>
    <xf numFmtId="0" fontId="25" fillId="5" borderId="24" xfId="3" applyFont="1" applyFill="1" applyBorder="1" applyAlignment="1">
      <alignment vertical="center"/>
    </xf>
    <xf numFmtId="0" fontId="25" fillId="5" borderId="0" xfId="3" applyFont="1" applyFill="1" applyAlignment="1">
      <alignment horizontal="right" vertical="center"/>
    </xf>
    <xf numFmtId="0" fontId="25" fillId="5" borderId="0" xfId="3" applyFont="1" applyFill="1" applyBorder="1" applyAlignment="1">
      <alignment vertical="center"/>
    </xf>
    <xf numFmtId="0" fontId="25" fillId="5" borderId="22" xfId="3" applyFont="1" applyFill="1" applyBorder="1" applyAlignment="1">
      <alignment horizontal="right" vertical="center"/>
    </xf>
    <xf numFmtId="0" fontId="25" fillId="5" borderId="0" xfId="3" applyFont="1" applyFill="1" applyBorder="1" applyAlignment="1">
      <alignment horizontal="right" vertical="center"/>
    </xf>
    <xf numFmtId="0" fontId="25" fillId="5" borderId="24" xfId="3" applyFont="1" applyFill="1" applyBorder="1" applyAlignment="1">
      <alignment horizontal="center" vertical="center"/>
    </xf>
    <xf numFmtId="43" fontId="25" fillId="5" borderId="24" xfId="1" applyFont="1" applyFill="1" applyBorder="1" applyAlignment="1">
      <alignment horizontal="center" vertical="center"/>
    </xf>
    <xf numFmtId="0" fontId="14" fillId="5" borderId="0" xfId="3" applyFont="1" applyFill="1" applyBorder="1" applyAlignment="1">
      <alignment vertical="center"/>
    </xf>
    <xf numFmtId="3" fontId="8" fillId="5" borderId="24" xfId="3" applyNumberFormat="1" applyFont="1" applyFill="1" applyBorder="1" applyAlignment="1">
      <alignment horizontal="right" vertical="center"/>
    </xf>
    <xf numFmtId="49" fontId="8" fillId="5" borderId="22" xfId="3" applyNumberFormat="1" applyFont="1" applyFill="1" applyBorder="1" applyAlignment="1">
      <alignment vertical="center"/>
    </xf>
    <xf numFmtId="164" fontId="14" fillId="5" borderId="0" xfId="3" applyNumberFormat="1" applyFont="1" applyFill="1" applyBorder="1" applyAlignment="1">
      <alignment vertical="center"/>
    </xf>
    <xf numFmtId="43" fontId="12" fillId="5" borderId="25" xfId="1" applyFont="1" applyFill="1" applyBorder="1" applyAlignment="1">
      <alignment vertical="center" wrapText="1"/>
    </xf>
    <xf numFmtId="43" fontId="12" fillId="5" borderId="3" xfId="1" applyFont="1" applyFill="1" applyBorder="1" applyAlignment="1">
      <alignment vertical="center"/>
    </xf>
    <xf numFmtId="0" fontId="19" fillId="5" borderId="3" xfId="3" applyFont="1" applyFill="1" applyBorder="1" applyAlignment="1">
      <alignment vertical="center"/>
    </xf>
    <xf numFmtId="0" fontId="25" fillId="5" borderId="25" xfId="3" applyFont="1" applyFill="1" applyBorder="1" applyAlignment="1">
      <alignment vertical="center"/>
    </xf>
    <xf numFmtId="0" fontId="19" fillId="2" borderId="3" xfId="3" applyFont="1" applyFill="1" applyBorder="1" applyAlignment="1">
      <alignment vertical="center"/>
    </xf>
    <xf numFmtId="0" fontId="14" fillId="2" borderId="25" xfId="3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  <xf numFmtId="0" fontId="30" fillId="5" borderId="22" xfId="3" applyFont="1" applyFill="1" applyBorder="1" applyAlignment="1">
      <alignment vertical="center"/>
    </xf>
    <xf numFmtId="0" fontId="12" fillId="5" borderId="25" xfId="3" applyFont="1" applyFill="1" applyBorder="1" applyAlignment="1">
      <alignment horizontal="center" vertical="center"/>
    </xf>
    <xf numFmtId="3" fontId="31" fillId="5" borderId="24" xfId="3" applyNumberFormat="1" applyFont="1" applyFill="1" applyBorder="1" applyAlignment="1">
      <alignment horizontal="right" vertical="center"/>
    </xf>
    <xf numFmtId="49" fontId="31" fillId="5" borderId="22" xfId="3" applyNumberFormat="1" applyFont="1" applyFill="1" applyBorder="1" applyAlignment="1">
      <alignment vertical="center"/>
    </xf>
    <xf numFmtId="43" fontId="32" fillId="5" borderId="23" xfId="1" applyFont="1" applyFill="1" applyBorder="1" applyAlignment="1">
      <alignment vertical="center"/>
    </xf>
    <xf numFmtId="0" fontId="32" fillId="5" borderId="25" xfId="3" applyFont="1" applyFill="1" applyBorder="1" applyAlignment="1">
      <alignment vertical="center"/>
    </xf>
    <xf numFmtId="0" fontId="33" fillId="5" borderId="0" xfId="3" applyFont="1" applyFill="1" applyBorder="1" applyAlignment="1">
      <alignment vertical="center"/>
    </xf>
    <xf numFmtId="164" fontId="33" fillId="5" borderId="0" xfId="3" applyNumberFormat="1" applyFont="1" applyFill="1" applyBorder="1" applyAlignment="1">
      <alignment vertical="center"/>
    </xf>
    <xf numFmtId="0" fontId="12" fillId="2" borderId="17" xfId="3" applyFont="1" applyFill="1" applyBorder="1" applyAlignment="1">
      <alignment vertical="center"/>
    </xf>
    <xf numFmtId="2" fontId="12" fillId="2" borderId="19" xfId="3" applyNumberFormat="1" applyFont="1" applyFill="1" applyBorder="1" applyAlignment="1">
      <alignment horizontal="center" vertical="center"/>
    </xf>
    <xf numFmtId="2" fontId="12" fillId="2" borderId="18" xfId="3" applyNumberFormat="1" applyFont="1" applyFill="1" applyBorder="1" applyAlignment="1">
      <alignment horizontal="center" vertical="center"/>
    </xf>
    <xf numFmtId="4" fontId="12" fillId="2" borderId="18" xfId="3" applyNumberFormat="1" applyFont="1" applyFill="1" applyBorder="1" applyAlignment="1">
      <alignment vertical="center"/>
    </xf>
    <xf numFmtId="4" fontId="12" fillId="2" borderId="19" xfId="3" applyNumberFormat="1" applyFont="1" applyFill="1" applyBorder="1" applyAlignment="1">
      <alignment vertical="center"/>
    </xf>
    <xf numFmtId="0" fontId="12" fillId="5" borderId="20" xfId="3" applyFont="1" applyFill="1" applyBorder="1" applyAlignment="1">
      <alignment horizontal="center" vertical="center"/>
    </xf>
    <xf numFmtId="1" fontId="12" fillId="2" borderId="17" xfId="3" applyNumberFormat="1" applyFont="1" applyFill="1" applyBorder="1" applyAlignment="1">
      <alignment horizontal="right" vertical="center"/>
    </xf>
    <xf numFmtId="2" fontId="12" fillId="2" borderId="1" xfId="4" applyNumberFormat="1" applyFont="1" applyFill="1" applyBorder="1" applyAlignment="1">
      <alignment horizontal="center" vertical="center"/>
    </xf>
    <xf numFmtId="2" fontId="12" fillId="2" borderId="18" xfId="3" applyNumberFormat="1" applyFont="1" applyFill="1" applyBorder="1" applyAlignment="1">
      <alignment horizontal="right" vertical="center"/>
    </xf>
    <xf numFmtId="2" fontId="12" fillId="2" borderId="1" xfId="4" applyNumberFormat="1" applyFont="1" applyFill="1" applyBorder="1" applyAlignment="1">
      <alignment vertical="center"/>
    </xf>
    <xf numFmtId="43" fontId="19" fillId="2" borderId="24" xfId="1" applyFont="1" applyFill="1" applyBorder="1" applyAlignment="1">
      <alignment vertical="center" wrapText="1"/>
    </xf>
    <xf numFmtId="0" fontId="2" fillId="2" borderId="12" xfId="0" applyFont="1" applyFill="1" applyBorder="1"/>
    <xf numFmtId="4" fontId="3" fillId="2" borderId="12" xfId="0" applyNumberFormat="1" applyFont="1" applyFill="1" applyBorder="1" applyAlignment="1">
      <alignment horizontal="right" vertical="center"/>
    </xf>
    <xf numFmtId="165" fontId="2" fillId="2" borderId="12" xfId="0" applyNumberFormat="1" applyFont="1" applyFill="1" applyBorder="1" applyAlignment="1">
      <alignment vertical="center"/>
    </xf>
    <xf numFmtId="10" fontId="2" fillId="2" borderId="12" xfId="2" applyNumberFormat="1" applyFon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justify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right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4" fontId="3" fillId="2" borderId="12" xfId="0" applyNumberFormat="1" applyFont="1" applyFill="1" applyBorder="1" applyAlignment="1">
      <alignment horizontal="left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justify" vertical="center" wrapText="1"/>
    </xf>
    <xf numFmtId="0" fontId="2" fillId="2" borderId="6" xfId="0" applyFont="1" applyFill="1" applyBorder="1"/>
    <xf numFmtId="0" fontId="2" fillId="2" borderId="14" xfId="0" applyFont="1" applyFill="1" applyBorder="1"/>
    <xf numFmtId="0" fontId="2" fillId="0" borderId="0" xfId="0" applyFont="1" applyBorder="1"/>
    <xf numFmtId="0" fontId="2" fillId="2" borderId="10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4" xfId="0" applyFont="1" applyFill="1" applyBorder="1" applyAlignment="1"/>
    <xf numFmtId="0" fontId="3" fillId="2" borderId="4" xfId="0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vertical="center"/>
    </xf>
    <xf numFmtId="4" fontId="2" fillId="2" borderId="5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49" fontId="3" fillId="2" borderId="14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14" fillId="2" borderId="0" xfId="3" applyFont="1" applyFill="1" applyAlignment="1">
      <alignment horizontal="center" vertical="center"/>
    </xf>
    <xf numFmtId="1" fontId="19" fillId="2" borderId="22" xfId="3" applyNumberFormat="1" applyFont="1" applyFill="1" applyBorder="1" applyAlignment="1">
      <alignment horizontal="center" vertical="center"/>
    </xf>
    <xf numFmtId="1" fontId="19" fillId="2" borderId="0" xfId="3" applyNumberFormat="1" applyFont="1" applyFill="1" applyBorder="1" applyAlignment="1">
      <alignment horizontal="center" vertical="center"/>
    </xf>
    <xf numFmtId="1" fontId="19" fillId="2" borderId="23" xfId="3" applyNumberFormat="1" applyFont="1" applyFill="1" applyBorder="1" applyAlignment="1">
      <alignment horizontal="center" vertical="center"/>
    </xf>
    <xf numFmtId="43" fontId="19" fillId="2" borderId="23" xfId="1" applyFont="1" applyFill="1" applyBorder="1" applyAlignment="1">
      <alignment horizontal="center" vertical="center"/>
    </xf>
    <xf numFmtId="0" fontId="34" fillId="0" borderId="0" xfId="0" applyFont="1"/>
    <xf numFmtId="3" fontId="12" fillId="2" borderId="23" xfId="3" applyNumberFormat="1" applyFont="1" applyFill="1" applyBorder="1" applyAlignment="1">
      <alignment horizontal="right" vertical="center"/>
    </xf>
    <xf numFmtId="2" fontId="19" fillId="2" borderId="0" xfId="3" applyNumberFormat="1" applyFont="1" applyFill="1" applyBorder="1" applyAlignment="1">
      <alignment horizontal="right" vertical="center"/>
    </xf>
    <xf numFmtId="49" fontId="12" fillId="2" borderId="22" xfId="3" applyNumberFormat="1" applyFont="1" applyFill="1" applyBorder="1" applyAlignment="1">
      <alignment vertical="center" wrapText="1"/>
    </xf>
    <xf numFmtId="3" fontId="19" fillId="2" borderId="31" xfId="3" applyNumberFormat="1" applyFont="1" applyFill="1" applyBorder="1" applyAlignment="1">
      <alignment horizontal="right" vertical="center"/>
    </xf>
    <xf numFmtId="49" fontId="19" fillId="2" borderId="22" xfId="3" applyNumberFormat="1" applyFont="1" applyFill="1" applyBorder="1" applyAlignment="1">
      <alignment vertical="center" wrapText="1"/>
    </xf>
    <xf numFmtId="0" fontId="19" fillId="5" borderId="25" xfId="3" applyFont="1" applyFill="1" applyBorder="1" applyAlignment="1">
      <alignment horizontal="center" vertical="center"/>
    </xf>
    <xf numFmtId="164" fontId="5" fillId="2" borderId="12" xfId="0" applyNumberFormat="1" applyFont="1" applyFill="1" applyBorder="1" applyAlignment="1">
      <alignment horizontal="center" vertical="center" wrapText="1"/>
    </xf>
    <xf numFmtId="49" fontId="6" fillId="5" borderId="12" xfId="0" applyNumberFormat="1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left" vertical="center" wrapText="1"/>
    </xf>
    <xf numFmtId="0" fontId="6" fillId="5" borderId="12" xfId="0" applyFont="1" applyFill="1" applyBorder="1" applyAlignment="1">
      <alignment horizontal="center" vertical="center" wrapText="1"/>
    </xf>
    <xf numFmtId="4" fontId="6" fillId="5" borderId="12" xfId="1" applyNumberFormat="1" applyFont="1" applyFill="1" applyBorder="1" applyAlignment="1">
      <alignment vertical="center"/>
    </xf>
    <xf numFmtId="0" fontId="0" fillId="5" borderId="0" xfId="0" applyFill="1"/>
    <xf numFmtId="49" fontId="6" fillId="5" borderId="12" xfId="0" applyNumberFormat="1" applyFont="1" applyFill="1" applyBorder="1" applyAlignment="1">
      <alignment horizontal="left" vertical="center" wrapText="1"/>
    </xf>
    <xf numFmtId="0" fontId="35" fillId="0" borderId="0" xfId="52" applyFont="1" applyFill="1"/>
    <xf numFmtId="9" fontId="35" fillId="0" borderId="0" xfId="52" applyNumberFormat="1" applyFont="1" applyFill="1"/>
    <xf numFmtId="164" fontId="35" fillId="0" borderId="0" xfId="52" applyNumberFormat="1" applyFont="1" applyFill="1"/>
    <xf numFmtId="1" fontId="35" fillId="5" borderId="14" xfId="52" applyNumberFormat="1" applyFont="1" applyFill="1" applyBorder="1" applyAlignment="1">
      <alignment horizontal="center"/>
    </xf>
    <xf numFmtId="0" fontId="35" fillId="5" borderId="4" xfId="52" applyFont="1" applyFill="1" applyBorder="1" applyAlignment="1">
      <alignment horizontal="center"/>
    </xf>
    <xf numFmtId="0" fontId="35" fillId="5" borderId="4" xfId="52" applyFont="1" applyFill="1" applyBorder="1"/>
    <xf numFmtId="2" fontId="35" fillId="5" borderId="4" xfId="52" applyNumberFormat="1" applyFont="1" applyFill="1" applyBorder="1" applyAlignment="1">
      <alignment horizontal="center"/>
    </xf>
    <xf numFmtId="171" fontId="35" fillId="5" borderId="4" xfId="52" applyNumberFormat="1" applyFont="1" applyFill="1" applyBorder="1" applyAlignment="1"/>
    <xf numFmtId="0" fontId="35" fillId="5" borderId="5" xfId="52" applyFont="1" applyFill="1" applyBorder="1" applyAlignment="1"/>
    <xf numFmtId="1" fontId="35" fillId="28" borderId="12" xfId="52" applyNumberFormat="1" applyFont="1" applyFill="1" applyBorder="1" applyAlignment="1">
      <alignment horizontal="center" vertical="center"/>
    </xf>
    <xf numFmtId="0" fontId="35" fillId="28" borderId="12" xfId="52" applyFont="1" applyFill="1" applyBorder="1" applyAlignment="1">
      <alignment horizontal="center" vertical="center"/>
    </xf>
    <xf numFmtId="2" fontId="35" fillId="28" borderId="12" xfId="52" applyNumberFormat="1" applyFont="1" applyFill="1" applyBorder="1" applyAlignment="1">
      <alignment horizontal="center" vertical="center"/>
    </xf>
    <xf numFmtId="171" fontId="35" fillId="28" borderId="12" xfId="52" applyNumberFormat="1" applyFont="1" applyFill="1" applyBorder="1" applyAlignment="1">
      <alignment horizontal="center" vertical="center"/>
    </xf>
    <xf numFmtId="1" fontId="1" fillId="5" borderId="6" xfId="52" applyNumberFormat="1" applyFont="1" applyFill="1" applyBorder="1" applyAlignment="1">
      <alignment horizontal="center" vertical="top" wrapText="1"/>
    </xf>
    <xf numFmtId="49" fontId="1" fillId="5" borderId="6" xfId="52" applyNumberFormat="1" applyFont="1" applyFill="1" applyBorder="1" applyAlignment="1">
      <alignment horizontal="center" vertical="top" wrapText="1"/>
    </xf>
    <xf numFmtId="4" fontId="1" fillId="5" borderId="6" xfId="52" applyNumberFormat="1" applyFont="1" applyFill="1" applyBorder="1" applyAlignment="1">
      <alignment horizontal="right" vertical="top" wrapText="1"/>
    </xf>
    <xf numFmtId="171" fontId="1" fillId="5" borderId="7" xfId="52" applyNumberFormat="1" applyFont="1" applyFill="1" applyBorder="1" applyAlignment="1">
      <alignment horizontal="right" vertical="top" wrapText="1"/>
    </xf>
    <xf numFmtId="0" fontId="1" fillId="0" borderId="0" xfId="52" applyFill="1"/>
    <xf numFmtId="2" fontId="1" fillId="5" borderId="6" xfId="52" applyNumberFormat="1" applyFont="1" applyFill="1" applyBorder="1" applyAlignment="1">
      <alignment horizontal="center" vertical="top" wrapText="1"/>
    </xf>
    <xf numFmtId="164" fontId="35" fillId="5" borderId="12" xfId="52" applyNumberFormat="1" applyFont="1" applyFill="1" applyBorder="1" applyAlignment="1"/>
    <xf numFmtId="0" fontId="35" fillId="5" borderId="0" xfId="52" applyFont="1" applyFill="1" applyBorder="1" applyAlignment="1">
      <alignment horizontal="center"/>
    </xf>
    <xf numFmtId="0" fontId="35" fillId="5" borderId="0" xfId="52" applyFont="1" applyFill="1" applyBorder="1"/>
    <xf numFmtId="2" fontId="35" fillId="5" borderId="0" xfId="52" applyNumberFormat="1" applyFont="1" applyFill="1" applyBorder="1" applyAlignment="1">
      <alignment horizontal="center"/>
    </xf>
    <xf numFmtId="171" fontId="35" fillId="5" borderId="0" xfId="52" applyNumberFormat="1" applyFont="1" applyFill="1" applyBorder="1" applyAlignment="1"/>
    <xf numFmtId="0" fontId="35" fillId="5" borderId="9" xfId="52" applyFont="1" applyFill="1" applyBorder="1" applyAlignment="1"/>
    <xf numFmtId="1" fontId="35" fillId="5" borderId="6" xfId="52" applyNumberFormat="1" applyFont="1" applyFill="1" applyBorder="1" applyAlignment="1">
      <alignment horizontal="center" vertical="center" wrapText="1"/>
    </xf>
    <xf numFmtId="4" fontId="1" fillId="5" borderId="6" xfId="52" applyNumberFormat="1" applyFont="1" applyFill="1" applyBorder="1" applyAlignment="1">
      <alignment horizontal="center" vertical="top" wrapText="1"/>
    </xf>
    <xf numFmtId="4" fontId="35" fillId="5" borderId="12" xfId="52" applyNumberFormat="1" applyFont="1" applyFill="1" applyBorder="1" applyAlignment="1">
      <alignment horizontal="right" vertical="top" wrapText="1"/>
    </xf>
    <xf numFmtId="4" fontId="55" fillId="5" borderId="12" xfId="52" applyNumberFormat="1" applyFont="1" applyFill="1" applyBorder="1" applyAlignment="1">
      <alignment horizontal="right" vertical="top" wrapText="1"/>
    </xf>
    <xf numFmtId="0" fontId="55" fillId="0" borderId="0" xfId="52" applyFont="1" applyFill="1"/>
    <xf numFmtId="172" fontId="6" fillId="0" borderId="0" xfId="52" applyNumberFormat="1" applyFont="1" applyFill="1" applyBorder="1" applyAlignment="1">
      <alignment vertical="center"/>
    </xf>
    <xf numFmtId="1" fontId="55" fillId="5" borderId="12" xfId="52" applyNumberFormat="1" applyFont="1" applyFill="1" applyBorder="1" applyAlignment="1">
      <alignment horizontal="center" vertical="top" wrapText="1"/>
    </xf>
    <xf numFmtId="171" fontId="55" fillId="5" borderId="12" xfId="52" applyNumberFormat="1" applyFont="1" applyFill="1" applyBorder="1" applyAlignment="1">
      <alignment horizontal="center" vertical="top" wrapText="1"/>
    </xf>
    <xf numFmtId="2" fontId="55" fillId="5" borderId="12" xfId="52" applyNumberFormat="1" applyFont="1" applyFill="1" applyBorder="1" applyAlignment="1">
      <alignment horizontal="center" vertical="top" wrapText="1"/>
    </xf>
    <xf numFmtId="4" fontId="1" fillId="5" borderId="12" xfId="52" applyNumberFormat="1" applyFont="1" applyFill="1" applyBorder="1" applyAlignment="1">
      <alignment vertical="top" wrapText="1"/>
    </xf>
    <xf numFmtId="171" fontId="55" fillId="5" borderId="7" xfId="52" applyNumberFormat="1" applyFont="1" applyFill="1" applyBorder="1" applyAlignment="1">
      <alignment vertical="top" wrapText="1"/>
    </xf>
    <xf numFmtId="1" fontId="55" fillId="5" borderId="12" xfId="52" applyNumberFormat="1" applyFont="1" applyFill="1" applyBorder="1" applyAlignment="1">
      <alignment horizontal="center" vertical="center" wrapText="1"/>
    </xf>
    <xf numFmtId="4" fontId="55" fillId="5" borderId="12" xfId="52" applyNumberFormat="1" applyFont="1" applyFill="1" applyBorder="1" applyAlignment="1">
      <alignment vertical="top" wrapText="1"/>
    </xf>
    <xf numFmtId="1" fontId="55" fillId="5" borderId="8" xfId="52" applyNumberFormat="1" applyFont="1" applyFill="1" applyBorder="1" applyAlignment="1">
      <alignment horizontal="center" vertical="center" wrapText="1"/>
    </xf>
    <xf numFmtId="171" fontId="35" fillId="5" borderId="12" xfId="52" applyNumberFormat="1" applyFont="1" applyFill="1" applyBorder="1" applyAlignment="1">
      <alignment vertical="top" wrapText="1"/>
    </xf>
    <xf numFmtId="164" fontId="35" fillId="5" borderId="7" xfId="52" applyNumberFormat="1" applyFont="1" applyFill="1" applyBorder="1" applyAlignment="1"/>
    <xf numFmtId="164" fontId="35" fillId="5" borderId="33" xfId="52" applyNumberFormat="1" applyFont="1" applyFill="1" applyBorder="1" applyAlignment="1"/>
    <xf numFmtId="164" fontId="35" fillId="5" borderId="11" xfId="52" applyNumberFormat="1" applyFont="1" applyFill="1" applyBorder="1" applyAlignment="1"/>
    <xf numFmtId="170" fontId="52" fillId="5" borderId="12" xfId="46" applyFont="1" applyFill="1" applyBorder="1" applyAlignment="1"/>
    <xf numFmtId="1" fontId="35" fillId="0" borderId="0" xfId="52" applyNumberFormat="1" applyFont="1" applyFill="1" applyAlignment="1">
      <alignment horizontal="center"/>
    </xf>
    <xf numFmtId="0" fontId="35" fillId="0" borderId="0" xfId="52" applyFont="1" applyFill="1" applyAlignment="1">
      <alignment horizontal="center"/>
    </xf>
    <xf numFmtId="2" fontId="35" fillId="0" borderId="0" xfId="52" applyNumberFormat="1" applyFont="1" applyFill="1" applyAlignment="1">
      <alignment horizontal="center"/>
    </xf>
    <xf numFmtId="171" fontId="35" fillId="0" borderId="0" xfId="52" applyNumberFormat="1" applyFont="1" applyFill="1" applyAlignment="1"/>
    <xf numFmtId="0" fontId="35" fillId="0" borderId="0" xfId="52" applyFont="1" applyFill="1" applyAlignment="1"/>
    <xf numFmtId="4" fontId="9" fillId="2" borderId="14" xfId="0" applyNumberFormat="1" applyFont="1" applyFill="1" applyBorder="1" applyAlignment="1">
      <alignment horizontal="left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2" fontId="19" fillId="2" borderId="23" xfId="3" applyNumberFormat="1" applyFont="1" applyFill="1" applyBorder="1" applyAlignment="1">
      <alignment horizontal="center" vertical="center"/>
    </xf>
    <xf numFmtId="173" fontId="25" fillId="0" borderId="0" xfId="0" applyNumberFormat="1" applyFont="1"/>
    <xf numFmtId="174" fontId="25" fillId="0" borderId="0" xfId="0" applyNumberFormat="1" applyFont="1"/>
    <xf numFmtId="4" fontId="0" fillId="0" borderId="0" xfId="0" applyNumberFormat="1"/>
    <xf numFmtId="1" fontId="35" fillId="0" borderId="6" xfId="52" applyNumberFormat="1" applyFont="1" applyFill="1" applyBorder="1" applyAlignment="1">
      <alignment horizontal="center" vertical="center" wrapText="1"/>
    </xf>
    <xf numFmtId="0" fontId="8" fillId="2" borderId="22" xfId="3" applyFont="1" applyFill="1" applyBorder="1" applyAlignment="1">
      <alignment vertical="center" wrapText="1"/>
    </xf>
    <xf numFmtId="3" fontId="8" fillId="2" borderId="6" xfId="3" applyNumberFormat="1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8" fillId="2" borderId="17" xfId="3" applyFont="1" applyFill="1" applyBorder="1" applyAlignment="1">
      <alignment horizontal="center" vertical="center"/>
    </xf>
    <xf numFmtId="43" fontId="8" fillId="2" borderId="1" xfId="1" applyFont="1" applyFill="1" applyBorder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3" fontId="8" fillId="2" borderId="16" xfId="3" applyNumberFormat="1" applyFont="1" applyFill="1" applyBorder="1" applyAlignment="1">
      <alignment horizontal="right" vertical="center"/>
    </xf>
    <xf numFmtId="0" fontId="8" fillId="2" borderId="17" xfId="3" applyFont="1" applyFill="1" applyBorder="1" applyAlignment="1">
      <alignment vertical="center" wrapText="1"/>
    </xf>
    <xf numFmtId="1" fontId="8" fillId="2" borderId="17" xfId="3" applyNumberFormat="1" applyFont="1" applyFill="1" applyBorder="1" applyAlignment="1">
      <alignment horizontal="right" vertical="center"/>
    </xf>
    <xf numFmtId="2" fontId="8" fillId="2" borderId="1" xfId="3" applyNumberFormat="1" applyFont="1" applyFill="1" applyBorder="1" applyAlignment="1">
      <alignment vertical="center"/>
    </xf>
    <xf numFmtId="2" fontId="8" fillId="2" borderId="18" xfId="3" applyNumberFormat="1" applyFont="1" applyFill="1" applyBorder="1" applyAlignment="1">
      <alignment vertical="center"/>
    </xf>
    <xf numFmtId="1" fontId="8" fillId="2" borderId="17" xfId="3" applyNumberFormat="1" applyFont="1" applyFill="1" applyBorder="1" applyAlignment="1">
      <alignment vertical="center"/>
    </xf>
    <xf numFmtId="2" fontId="8" fillId="2" borderId="19" xfId="3" applyNumberFormat="1" applyFont="1" applyFill="1" applyBorder="1" applyAlignment="1">
      <alignment horizontal="center" vertical="center"/>
    </xf>
    <xf numFmtId="2" fontId="8" fillId="2" borderId="18" xfId="3" applyNumberFormat="1" applyFont="1" applyFill="1" applyBorder="1" applyAlignment="1">
      <alignment horizontal="center" vertical="center"/>
    </xf>
    <xf numFmtId="4" fontId="8" fillId="2" borderId="18" xfId="3" applyNumberFormat="1" applyFont="1" applyFill="1" applyBorder="1" applyAlignment="1">
      <alignment vertical="center"/>
    </xf>
    <xf numFmtId="4" fontId="8" fillId="2" borderId="19" xfId="3" applyNumberFormat="1" applyFont="1" applyFill="1" applyBorder="1" applyAlignment="1">
      <alignment vertical="center"/>
    </xf>
    <xf numFmtId="0" fontId="8" fillId="2" borderId="20" xfId="3" applyFont="1" applyFill="1" applyBorder="1" applyAlignment="1">
      <alignment vertical="center"/>
    </xf>
    <xf numFmtId="3" fontId="12" fillId="2" borderId="14" xfId="3" applyNumberFormat="1" applyFont="1" applyFill="1" applyBorder="1" applyAlignment="1">
      <alignment horizontal="right" vertical="center"/>
    </xf>
    <xf numFmtId="0" fontId="12" fillId="2" borderId="1" xfId="3" applyFont="1" applyFill="1" applyBorder="1" applyAlignment="1">
      <alignment vertical="center"/>
    </xf>
    <xf numFmtId="1" fontId="12" fillId="2" borderId="1" xfId="3" applyNumberFormat="1" applyFont="1" applyFill="1" applyBorder="1" applyAlignment="1">
      <alignment horizontal="right" vertical="center"/>
    </xf>
    <xf numFmtId="2" fontId="12" fillId="2" borderId="1" xfId="3" applyNumberFormat="1" applyFont="1" applyFill="1" applyBorder="1" applyAlignment="1">
      <alignment horizontal="right" vertical="center"/>
    </xf>
    <xf numFmtId="2" fontId="12" fillId="2" borderId="1" xfId="3" applyNumberFormat="1" applyFont="1" applyFill="1" applyBorder="1" applyAlignment="1">
      <alignment horizontal="center" vertical="center"/>
    </xf>
    <xf numFmtId="4" fontId="12" fillId="2" borderId="0" xfId="3" applyNumberFormat="1" applyFont="1" applyFill="1" applyBorder="1" applyAlignment="1">
      <alignment vertical="center"/>
    </xf>
    <xf numFmtId="0" fontId="12" fillId="5" borderId="2" xfId="3" applyFont="1" applyFill="1" applyBorder="1" applyAlignment="1">
      <alignment horizontal="center" vertical="center"/>
    </xf>
    <xf numFmtId="4" fontId="7" fillId="2" borderId="14" xfId="0" applyNumberFormat="1" applyFont="1" applyFill="1" applyBorder="1" applyAlignment="1">
      <alignment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49" fontId="7" fillId="3" borderId="12" xfId="0" applyNumberFormat="1" applyFont="1" applyFill="1" applyBorder="1" applyAlignment="1">
      <alignment horizontal="center" vertical="center"/>
    </xf>
    <xf numFmtId="164" fontId="5" fillId="2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66" fontId="5" fillId="2" borderId="12" xfId="1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" fontId="19" fillId="2" borderId="29" xfId="3" applyNumberFormat="1" applyFont="1" applyFill="1" applyBorder="1" applyAlignment="1">
      <alignment horizontal="center" vertical="center"/>
    </xf>
    <xf numFmtId="1" fontId="19" fillId="2" borderId="4" xfId="3" applyNumberFormat="1" applyFont="1" applyFill="1" applyBorder="1" applyAlignment="1">
      <alignment horizontal="center" vertical="center"/>
    </xf>
    <xf numFmtId="1" fontId="19" fillId="2" borderId="30" xfId="3" applyNumberFormat="1" applyFont="1" applyFill="1" applyBorder="1" applyAlignment="1">
      <alignment horizontal="center" vertical="center"/>
    </xf>
    <xf numFmtId="1" fontId="19" fillId="2" borderId="26" xfId="3" applyNumberFormat="1" applyFont="1" applyFill="1" applyBorder="1" applyAlignment="1">
      <alignment horizontal="center" vertical="center"/>
    </xf>
    <xf numFmtId="1" fontId="19" fillId="2" borderId="13" xfId="3" applyNumberFormat="1" applyFont="1" applyFill="1" applyBorder="1" applyAlignment="1">
      <alignment horizontal="center" vertical="center"/>
    </xf>
    <xf numFmtId="1" fontId="19" fillId="2" borderId="27" xfId="3" applyNumberFormat="1" applyFont="1" applyFill="1" applyBorder="1" applyAlignment="1">
      <alignment horizontal="center" vertical="center"/>
    </xf>
    <xf numFmtId="3" fontId="8" fillId="2" borderId="12" xfId="3" applyNumberFormat="1" applyFont="1" applyFill="1" applyBorder="1" applyAlignment="1">
      <alignment horizontal="center" vertical="center"/>
    </xf>
    <xf numFmtId="0" fontId="8" fillId="2" borderId="12" xfId="3" applyFont="1" applyFill="1" applyBorder="1" applyAlignment="1">
      <alignment horizontal="center" vertical="center"/>
    </xf>
    <xf numFmtId="0" fontId="8" fillId="2" borderId="15" xfId="3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11" xfId="1" applyFont="1" applyFill="1" applyBorder="1" applyAlignment="1">
      <alignment horizontal="center" vertical="center"/>
    </xf>
    <xf numFmtId="43" fontId="8" fillId="2" borderId="12" xfId="1" applyFont="1" applyFill="1" applyBorder="1" applyAlignment="1">
      <alignment horizontal="center" vertical="center"/>
    </xf>
    <xf numFmtId="1" fontId="19" fillId="2" borderId="22" xfId="3" applyNumberFormat="1" applyFont="1" applyFill="1" applyBorder="1" applyAlignment="1">
      <alignment horizontal="center" vertical="center"/>
    </xf>
    <xf numFmtId="1" fontId="19" fillId="2" borderId="0" xfId="3" applyNumberFormat="1" applyFont="1" applyFill="1" applyBorder="1" applyAlignment="1">
      <alignment horizontal="center" vertical="center"/>
    </xf>
    <xf numFmtId="1" fontId="19" fillId="2" borderId="23" xfId="3" applyNumberFormat="1" applyFont="1" applyFill="1" applyBorder="1" applyAlignment="1">
      <alignment horizontal="center" vertical="center"/>
    </xf>
    <xf numFmtId="2" fontId="19" fillId="2" borderId="22" xfId="3" applyNumberFormat="1" applyFont="1" applyFill="1" applyBorder="1" applyAlignment="1">
      <alignment horizontal="center" vertical="center"/>
    </xf>
    <xf numFmtId="2" fontId="19" fillId="2" borderId="0" xfId="3" applyNumberFormat="1" applyFont="1" applyFill="1" applyBorder="1" applyAlignment="1">
      <alignment horizontal="center" vertical="center"/>
    </xf>
    <xf numFmtId="2" fontId="19" fillId="2" borderId="23" xfId="3" applyNumberFormat="1" applyFont="1" applyFill="1" applyBorder="1" applyAlignment="1">
      <alignment horizontal="center" vertical="center"/>
    </xf>
    <xf numFmtId="43" fontId="28" fillId="0" borderId="8" xfId="1" applyFont="1" applyBorder="1" applyAlignment="1">
      <alignment horizontal="center"/>
    </xf>
    <xf numFmtId="43" fontId="28" fillId="0" borderId="13" xfId="1" applyFont="1" applyBorder="1" applyAlignment="1">
      <alignment horizontal="center"/>
    </xf>
    <xf numFmtId="43" fontId="28" fillId="0" borderId="9" xfId="1" applyFont="1" applyBorder="1" applyAlignment="1">
      <alignment horizontal="center"/>
    </xf>
    <xf numFmtId="0" fontId="28" fillId="4" borderId="8" xfId="0" applyFont="1" applyFill="1" applyBorder="1" applyAlignment="1">
      <alignment horizontal="center" vertical="center"/>
    </xf>
    <xf numFmtId="0" fontId="28" fillId="4" borderId="13" xfId="0" applyFont="1" applyFill="1" applyBorder="1" applyAlignment="1">
      <alignment horizontal="center" vertical="center"/>
    </xf>
    <xf numFmtId="0" fontId="28" fillId="4" borderId="9" xfId="0" applyFont="1" applyFill="1" applyBorder="1" applyAlignment="1">
      <alignment horizontal="center" vertical="center"/>
    </xf>
    <xf numFmtId="0" fontId="28" fillId="4" borderId="7" xfId="0" applyFont="1" applyFill="1" applyBorder="1" applyAlignment="1">
      <alignment horizontal="center" vertical="center"/>
    </xf>
    <xf numFmtId="0" fontId="28" fillId="4" borderId="11" xfId="0" applyFont="1" applyFill="1" applyBorder="1" applyAlignment="1">
      <alignment horizontal="center" vertical="center"/>
    </xf>
    <xf numFmtId="0" fontId="28" fillId="4" borderId="6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8" fillId="4" borderId="10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43" fontId="28" fillId="4" borderId="7" xfId="1" applyFont="1" applyFill="1" applyBorder="1" applyAlignment="1">
      <alignment horizontal="center" vertical="center"/>
    </xf>
    <xf numFmtId="43" fontId="28" fillId="4" borderId="11" xfId="1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52" fillId="5" borderId="6" xfId="52" applyFont="1" applyFill="1" applyBorder="1" applyAlignment="1">
      <alignment horizontal="center" vertical="center" wrapText="1"/>
    </xf>
    <xf numFmtId="0" fontId="52" fillId="5" borderId="1" xfId="52" applyFont="1" applyFill="1" applyBorder="1" applyAlignment="1">
      <alignment horizontal="center" vertical="center" wrapText="1"/>
    </xf>
    <xf numFmtId="0" fontId="52" fillId="5" borderId="2" xfId="52" applyFont="1" applyFill="1" applyBorder="1" applyAlignment="1">
      <alignment horizontal="center" vertical="center" wrapText="1"/>
    </xf>
    <xf numFmtId="0" fontId="52" fillId="5" borderId="14" xfId="52" applyFont="1" applyFill="1" applyBorder="1" applyAlignment="1">
      <alignment horizontal="center" vertical="center" wrapText="1"/>
    </xf>
    <xf numFmtId="0" fontId="52" fillId="5" borderId="0" xfId="52" applyFont="1" applyFill="1" applyBorder="1" applyAlignment="1">
      <alignment horizontal="center" vertical="center" wrapText="1"/>
    </xf>
    <xf numFmtId="0" fontId="52" fillId="5" borderId="3" xfId="52" applyFont="1" applyFill="1" applyBorder="1" applyAlignment="1">
      <alignment horizontal="center" vertical="center" wrapText="1"/>
    </xf>
    <xf numFmtId="0" fontId="52" fillId="5" borderId="10" xfId="52" applyFont="1" applyFill="1" applyBorder="1" applyAlignment="1">
      <alignment horizontal="center" vertical="center" wrapText="1"/>
    </xf>
    <xf numFmtId="0" fontId="52" fillId="5" borderId="4" xfId="52" applyFont="1" applyFill="1" applyBorder="1" applyAlignment="1">
      <alignment horizontal="center" vertical="center" wrapText="1"/>
    </xf>
    <xf numFmtId="0" fontId="52" fillId="5" borderId="5" xfId="52" applyFont="1" applyFill="1" applyBorder="1" applyAlignment="1">
      <alignment horizontal="center" vertical="center" wrapText="1"/>
    </xf>
    <xf numFmtId="0" fontId="53" fillId="5" borderId="12" xfId="52" applyFont="1" applyFill="1" applyBorder="1" applyAlignment="1">
      <alignment horizontal="center" vertical="center" wrapText="1"/>
    </xf>
    <xf numFmtId="0" fontId="52" fillId="5" borderId="7" xfId="52" applyFont="1" applyFill="1" applyBorder="1" applyAlignment="1">
      <alignment horizontal="center" vertical="center" wrapText="1"/>
    </xf>
    <xf numFmtId="0" fontId="52" fillId="5" borderId="33" xfId="52" applyFont="1" applyFill="1" applyBorder="1" applyAlignment="1">
      <alignment horizontal="center" vertical="center" wrapText="1"/>
    </xf>
    <xf numFmtId="17" fontId="52" fillId="5" borderId="33" xfId="52" applyNumberFormat="1" applyFont="1" applyFill="1" applyBorder="1" applyAlignment="1">
      <alignment horizontal="center" vertical="center" wrapText="1"/>
    </xf>
    <xf numFmtId="17" fontId="52" fillId="5" borderId="11" xfId="52" applyNumberFormat="1" applyFont="1" applyFill="1" applyBorder="1" applyAlignment="1">
      <alignment horizontal="center" vertical="center" wrapText="1"/>
    </xf>
    <xf numFmtId="1" fontId="35" fillId="5" borderId="6" xfId="52" applyNumberFormat="1" applyFont="1" applyFill="1" applyBorder="1" applyAlignment="1">
      <alignment horizontal="left" vertical="center" indent="1"/>
    </xf>
    <xf numFmtId="1" fontId="35" fillId="5" borderId="1" xfId="52" applyNumberFormat="1" applyFont="1" applyFill="1" applyBorder="1" applyAlignment="1">
      <alignment horizontal="left" vertical="center" indent="1"/>
    </xf>
    <xf numFmtId="0" fontId="35" fillId="5" borderId="1" xfId="52" applyFont="1" applyFill="1" applyBorder="1" applyAlignment="1">
      <alignment horizontal="left" vertical="center" wrapText="1"/>
    </xf>
    <xf numFmtId="0" fontId="35" fillId="5" borderId="2" xfId="52" applyFont="1" applyFill="1" applyBorder="1" applyAlignment="1">
      <alignment horizontal="left" vertical="center" wrapText="1"/>
    </xf>
    <xf numFmtId="0" fontId="35" fillId="5" borderId="8" xfId="52" applyFont="1" applyFill="1" applyBorder="1" applyAlignment="1">
      <alignment horizontal="right"/>
    </xf>
    <xf numFmtId="0" fontId="35" fillId="5" borderId="13" xfId="52" applyFont="1" applyFill="1" applyBorder="1" applyAlignment="1">
      <alignment horizontal="right"/>
    </xf>
    <xf numFmtId="1" fontId="35" fillId="5" borderId="14" xfId="52" applyNumberFormat="1" applyFont="1" applyFill="1" applyBorder="1" applyAlignment="1">
      <alignment horizontal="left" vertical="top" indent="1"/>
    </xf>
    <xf numFmtId="1" fontId="35" fillId="5" borderId="0" xfId="52" applyNumberFormat="1" applyFont="1" applyFill="1" applyBorder="1" applyAlignment="1">
      <alignment horizontal="left" vertical="top" indent="1"/>
    </xf>
    <xf numFmtId="0" fontId="35" fillId="5" borderId="0" xfId="52" applyFont="1" applyFill="1" applyBorder="1" applyAlignment="1">
      <alignment horizontal="left" vertical="top" wrapText="1"/>
    </xf>
    <xf numFmtId="0" fontId="35" fillId="5" borderId="3" xfId="52" applyFont="1" applyFill="1" applyBorder="1" applyAlignment="1">
      <alignment horizontal="left" vertical="top" wrapText="1"/>
    </xf>
    <xf numFmtId="1" fontId="35" fillId="5" borderId="14" xfId="52" applyNumberFormat="1" applyFont="1" applyFill="1" applyBorder="1" applyAlignment="1">
      <alignment horizontal="left" indent="1"/>
    </xf>
    <xf numFmtId="1" fontId="35" fillId="5" borderId="0" xfId="52" applyNumberFormat="1" applyFont="1" applyFill="1" applyBorder="1" applyAlignment="1">
      <alignment horizontal="left" indent="1"/>
    </xf>
    <xf numFmtId="0" fontId="35" fillId="5" borderId="0" xfId="52" applyFont="1" applyFill="1" applyBorder="1" applyAlignment="1">
      <alignment horizontal="left" vertical="top"/>
    </xf>
    <xf numFmtId="0" fontId="35" fillId="5" borderId="3" xfId="52" applyFont="1" applyFill="1" applyBorder="1" applyAlignment="1">
      <alignment horizontal="left" vertical="top"/>
    </xf>
    <xf numFmtId="0" fontId="52" fillId="5" borderId="8" xfId="52" applyFont="1" applyFill="1" applyBorder="1" applyAlignment="1">
      <alignment horizontal="center"/>
    </xf>
    <xf numFmtId="0" fontId="52" fillId="5" borderId="13" xfId="52" applyFont="1" applyFill="1" applyBorder="1" applyAlignment="1">
      <alignment horizontal="center"/>
    </xf>
    <xf numFmtId="0" fontId="52" fillId="5" borderId="9" xfId="52" applyFont="1" applyFill="1" applyBorder="1" applyAlignment="1">
      <alignment horizontal="center"/>
    </xf>
    <xf numFmtId="0" fontId="35" fillId="28" borderId="12" xfId="52" applyFont="1" applyFill="1" applyBorder="1" applyAlignment="1">
      <alignment horizontal="center" vertical="center"/>
    </xf>
    <xf numFmtId="49" fontId="1" fillId="5" borderId="8" xfId="52" applyNumberFormat="1" applyFont="1" applyFill="1" applyBorder="1" applyAlignment="1">
      <alignment horizontal="left" vertical="top" wrapText="1"/>
    </xf>
    <xf numFmtId="49" fontId="1" fillId="5" borderId="13" xfId="52" applyNumberFormat="1" applyFont="1" applyFill="1" applyBorder="1" applyAlignment="1">
      <alignment horizontal="left" vertical="top" wrapText="1"/>
    </xf>
    <xf numFmtId="49" fontId="1" fillId="5" borderId="9" xfId="52" applyNumberFormat="1" applyFont="1" applyFill="1" applyBorder="1" applyAlignment="1">
      <alignment horizontal="left" vertical="top" wrapText="1"/>
    </xf>
    <xf numFmtId="1" fontId="35" fillId="5" borderId="8" xfId="52" applyNumberFormat="1" applyFont="1" applyFill="1" applyBorder="1" applyAlignment="1">
      <alignment horizontal="center"/>
    </xf>
    <xf numFmtId="1" fontId="35" fillId="5" borderId="13" xfId="52" applyNumberFormat="1" applyFont="1" applyFill="1" applyBorder="1" applyAlignment="1">
      <alignment horizontal="center"/>
    </xf>
    <xf numFmtId="1" fontId="35" fillId="5" borderId="9" xfId="52" applyNumberFormat="1" applyFont="1" applyFill="1" applyBorder="1" applyAlignment="1">
      <alignment horizontal="center"/>
    </xf>
    <xf numFmtId="49" fontId="0" fillId="5" borderId="8" xfId="52" applyNumberFormat="1" applyFont="1" applyFill="1" applyBorder="1" applyAlignment="1">
      <alignment horizontal="left" vertical="top"/>
    </xf>
    <xf numFmtId="49" fontId="1" fillId="5" borderId="13" xfId="52" applyNumberFormat="1" applyFont="1" applyFill="1" applyBorder="1" applyAlignment="1">
      <alignment horizontal="left" vertical="top"/>
    </xf>
    <xf numFmtId="49" fontId="1" fillId="5" borderId="9" xfId="52" applyNumberFormat="1" applyFont="1" applyFill="1" applyBorder="1" applyAlignment="1">
      <alignment horizontal="left" vertical="top"/>
    </xf>
    <xf numFmtId="49" fontId="1" fillId="5" borderId="8" xfId="52" applyNumberFormat="1" applyFont="1" applyFill="1" applyBorder="1" applyAlignment="1">
      <alignment horizontal="left" vertical="top"/>
    </xf>
    <xf numFmtId="171" fontId="55" fillId="5" borderId="8" xfId="52" applyNumberFormat="1" applyFont="1" applyFill="1" applyBorder="1" applyAlignment="1">
      <alignment horizontal="left" vertical="top"/>
    </xf>
    <xf numFmtId="171" fontId="55" fillId="5" borderId="13" xfId="52" applyNumberFormat="1" applyFont="1" applyFill="1" applyBorder="1" applyAlignment="1">
      <alignment horizontal="left" vertical="top"/>
    </xf>
    <xf numFmtId="171" fontId="55" fillId="5" borderId="9" xfId="52" applyNumberFormat="1" applyFont="1" applyFill="1" applyBorder="1" applyAlignment="1">
      <alignment horizontal="left" vertical="top"/>
    </xf>
    <xf numFmtId="0" fontId="35" fillId="5" borderId="9" xfId="52" applyFont="1" applyFill="1" applyBorder="1" applyAlignment="1">
      <alignment horizontal="right"/>
    </xf>
    <xf numFmtId="49" fontId="0" fillId="5" borderId="8" xfId="52" applyNumberFormat="1" applyFont="1" applyFill="1" applyBorder="1" applyAlignment="1">
      <alignment horizontal="left" vertical="top" wrapText="1"/>
    </xf>
    <xf numFmtId="49" fontId="0" fillId="5" borderId="13" xfId="52" applyNumberFormat="1" applyFont="1" applyFill="1" applyBorder="1" applyAlignment="1">
      <alignment horizontal="left" vertical="top" wrapText="1"/>
    </xf>
    <xf numFmtId="49" fontId="0" fillId="5" borderId="9" xfId="52" applyNumberFormat="1" applyFont="1" applyFill="1" applyBorder="1" applyAlignment="1">
      <alignment horizontal="left" vertical="top" wrapText="1"/>
    </xf>
    <xf numFmtId="0" fontId="52" fillId="5" borderId="8" xfId="52" applyFont="1" applyFill="1" applyBorder="1" applyAlignment="1">
      <alignment horizontal="right"/>
    </xf>
    <xf numFmtId="0" fontId="52" fillId="5" borderId="13" xfId="52" applyFont="1" applyFill="1" applyBorder="1" applyAlignment="1">
      <alignment horizontal="right"/>
    </xf>
    <xf numFmtId="0" fontId="35" fillId="5" borderId="6" xfId="52" applyFont="1" applyFill="1" applyBorder="1" applyAlignment="1">
      <alignment horizontal="right"/>
    </xf>
    <xf numFmtId="0" fontId="35" fillId="5" borderId="1" xfId="52" applyFont="1" applyFill="1" applyBorder="1" applyAlignment="1">
      <alignment horizontal="right"/>
    </xf>
    <xf numFmtId="0" fontId="35" fillId="5" borderId="2" xfId="52" applyFont="1" applyFill="1" applyBorder="1" applyAlignment="1">
      <alignment horizontal="right"/>
    </xf>
    <xf numFmtId="0" fontId="35" fillId="5" borderId="14" xfId="52" applyFont="1" applyFill="1" applyBorder="1" applyAlignment="1">
      <alignment horizontal="right"/>
    </xf>
    <xf numFmtId="0" fontId="35" fillId="5" borderId="0" xfId="52" applyFont="1" applyFill="1" applyBorder="1" applyAlignment="1">
      <alignment horizontal="right"/>
    </xf>
    <xf numFmtId="0" fontId="35" fillId="5" borderId="3" xfId="52" applyFont="1" applyFill="1" applyBorder="1" applyAlignment="1">
      <alignment horizontal="right"/>
    </xf>
    <xf numFmtId="0" fontId="35" fillId="5" borderId="10" xfId="52" applyFont="1" applyFill="1" applyBorder="1" applyAlignment="1">
      <alignment horizontal="right"/>
    </xf>
    <xf numFmtId="0" fontId="35" fillId="5" borderId="4" xfId="52" applyFont="1" applyFill="1" applyBorder="1" applyAlignment="1">
      <alignment horizontal="right"/>
    </xf>
    <xf numFmtId="0" fontId="35" fillId="5" borderId="5" xfId="52" applyFont="1" applyFill="1" applyBorder="1" applyAlignment="1">
      <alignment horizontal="right"/>
    </xf>
  </cellXfs>
  <cellStyles count="80"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40% - Accent1" xfId="12"/>
    <cellStyle name="40% - Accent2" xfId="13"/>
    <cellStyle name="40% - Accent3" xfId="14"/>
    <cellStyle name="40% - Accent4" xfId="15"/>
    <cellStyle name="40% - Accent5" xfId="16"/>
    <cellStyle name="40% - Accent6" xfId="17"/>
    <cellStyle name="60% - Accent1" xfId="18"/>
    <cellStyle name="60% - Accent2" xfId="19"/>
    <cellStyle name="60% - Accent3" xfId="20"/>
    <cellStyle name="60% - Accent4" xfId="21"/>
    <cellStyle name="60% - Accent5" xfId="22"/>
    <cellStyle name="60% - Accent6" xfId="23"/>
    <cellStyle name="Accent1" xfId="24"/>
    <cellStyle name="Accent2" xfId="25"/>
    <cellStyle name="Accent3" xfId="26"/>
    <cellStyle name="Accent4" xfId="27"/>
    <cellStyle name="Accent5" xfId="28"/>
    <cellStyle name="Accent6" xfId="29"/>
    <cellStyle name="asd" xfId="30"/>
    <cellStyle name="Bad" xfId="31"/>
    <cellStyle name="Calculation" xfId="32"/>
    <cellStyle name="Check Cell" xfId="33"/>
    <cellStyle name="Comma 2" xfId="34"/>
    <cellStyle name="Comma 2 2" xfId="35"/>
    <cellStyle name="Euro" xfId="36"/>
    <cellStyle name="Euro 2" xfId="37"/>
    <cellStyle name="Explanatory Text" xfId="38"/>
    <cellStyle name="Good" xfId="39"/>
    <cellStyle name="Heading 1" xfId="40"/>
    <cellStyle name="Heading 2" xfId="41"/>
    <cellStyle name="Heading 3" xfId="42"/>
    <cellStyle name="Heading 4" xfId="43"/>
    <cellStyle name="Input" xfId="44"/>
    <cellStyle name="Linked Cell" xfId="45"/>
    <cellStyle name="Moeda 2" xfId="46"/>
    <cellStyle name="Neutral" xfId="47"/>
    <cellStyle name="Normal" xfId="0" builtinId="0"/>
    <cellStyle name="Normal 10" xfId="79"/>
    <cellStyle name="Normal 2" xfId="5"/>
    <cellStyle name="Normal 3" xfId="48"/>
    <cellStyle name="Normal 3 2" xfId="49"/>
    <cellStyle name="Normal 4" xfId="50"/>
    <cellStyle name="Normal 4 2" xfId="51"/>
    <cellStyle name="Normal 4 3" xfId="52"/>
    <cellStyle name="Normal 4 3 2" xfId="53"/>
    <cellStyle name="Normal_Replanilhamento T-1 - 18-02-08" xfId="3"/>
    <cellStyle name="Note" xfId="54"/>
    <cellStyle name="Note 2" xfId="55"/>
    <cellStyle name="Output" xfId="56"/>
    <cellStyle name="Percent 2" xfId="57"/>
    <cellStyle name="Percent 2 2" xfId="58"/>
    <cellStyle name="Porcentagem" xfId="2" builtinId="5"/>
    <cellStyle name="Porcentagem 2" xfId="59"/>
    <cellStyle name="Porcentagem 2 2" xfId="60"/>
    <cellStyle name="Porcentagem 2 2 2" xfId="61"/>
    <cellStyle name="Porcentagem 2 3" xfId="62"/>
    <cellStyle name="Porcentagem 3" xfId="63"/>
    <cellStyle name="Separador de milhares 2" xfId="64"/>
    <cellStyle name="Separador de milhares 2 2" xfId="65"/>
    <cellStyle name="Separador de milhares 3" xfId="66"/>
    <cellStyle name="Separador de milhares 3 2" xfId="67"/>
    <cellStyle name="Separador de milhares 6" xfId="68"/>
    <cellStyle name="Separador de milhares 6 2" xfId="69"/>
    <cellStyle name="Separador de milhares_Replanilhamento T-1 - 18-02-08" xfId="4"/>
    <cellStyle name="Title" xfId="70"/>
    <cellStyle name="Título 1 1" xfId="71"/>
    <cellStyle name="Título 1 1 1" xfId="72"/>
    <cellStyle name="Vírgula" xfId="1" builtinId="3"/>
    <cellStyle name="Vírgula 2" xfId="73"/>
    <cellStyle name="Vírgula 2 2" xfId="74"/>
    <cellStyle name="Vírgula 3" xfId="75"/>
    <cellStyle name="Vírgula 3 2" xfId="76"/>
    <cellStyle name="Vírgula 4" xfId="77"/>
    <cellStyle name="Warning Text" xfId="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28576</xdr:rowOff>
    </xdr:from>
    <xdr:to>
      <xdr:col>0</xdr:col>
      <xdr:colOff>600075</xdr:colOff>
      <xdr:row>3</xdr:row>
      <xdr:rowOff>161926</xdr:rowOff>
    </xdr:to>
    <xdr:pic>
      <xdr:nvPicPr>
        <xdr:cNvPr id="2" name="Picture 30069" descr="LOGO-BRASÃO JOÃO NEIV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8576"/>
          <a:ext cx="523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1</xdr:row>
      <xdr:rowOff>38100</xdr:rowOff>
    </xdr:from>
    <xdr:to>
      <xdr:col>7</xdr:col>
      <xdr:colOff>413004</xdr:colOff>
      <xdr:row>3</xdr:row>
      <xdr:rowOff>160020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5725" y="228600"/>
          <a:ext cx="1746504" cy="502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54428</xdr:rowOff>
    </xdr:from>
    <xdr:to>
      <xdr:col>0</xdr:col>
      <xdr:colOff>895350</xdr:colOff>
      <xdr:row>4</xdr:row>
      <xdr:rowOff>59791</xdr:rowOff>
    </xdr:to>
    <xdr:pic>
      <xdr:nvPicPr>
        <xdr:cNvPr id="2" name="Picture 30069" descr="LOGO-BRASÃO JOÃO NEIV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428"/>
          <a:ext cx="800100" cy="8353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133350</xdr:colOff>
          <xdr:row>0</xdr:row>
          <xdr:rowOff>57150</xdr:rowOff>
        </xdr:from>
        <xdr:to>
          <xdr:col>8</xdr:col>
          <xdr:colOff>38100</xdr:colOff>
          <xdr:row>4</xdr:row>
          <xdr:rowOff>19050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108857</xdr:colOff>
      <xdr:row>1</xdr:row>
      <xdr:rowOff>27215</xdr:rowOff>
    </xdr:from>
    <xdr:to>
      <xdr:col>15</xdr:col>
      <xdr:colOff>91039</xdr:colOff>
      <xdr:row>3</xdr:row>
      <xdr:rowOff>85512</xdr:rowOff>
    </xdr:to>
    <xdr:pic>
      <xdr:nvPicPr>
        <xdr:cNvPr id="5" name="Picture 23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42" t="17622" b="23187"/>
        <a:stretch>
          <a:fillRect/>
        </a:stretch>
      </xdr:blipFill>
      <xdr:spPr bwMode="auto">
        <a:xfrm>
          <a:off x="15321643" y="258536"/>
          <a:ext cx="1941610" cy="4801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27214</xdr:colOff>
      <xdr:row>0</xdr:row>
      <xdr:rowOff>122464</xdr:rowOff>
    </xdr:from>
    <xdr:to>
      <xdr:col>13</xdr:col>
      <xdr:colOff>3584</xdr:colOff>
      <xdr:row>4</xdr:row>
      <xdr:rowOff>42102</xdr:rowOff>
    </xdr:to>
    <xdr:pic>
      <xdr:nvPicPr>
        <xdr:cNvPr id="6" name="Picture 240" descr="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4290"/>
        <a:stretch>
          <a:fillRect/>
        </a:stretch>
      </xdr:blipFill>
      <xdr:spPr bwMode="auto">
        <a:xfrm>
          <a:off x="14124214" y="122464"/>
          <a:ext cx="1092156" cy="749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121226</xdr:colOff>
      <xdr:row>0</xdr:row>
      <xdr:rowOff>34637</xdr:rowOff>
    </xdr:from>
    <xdr:to>
      <xdr:col>0</xdr:col>
      <xdr:colOff>935181</xdr:colOff>
      <xdr:row>3</xdr:row>
      <xdr:rowOff>242455</xdr:rowOff>
    </xdr:to>
    <xdr:pic>
      <xdr:nvPicPr>
        <xdr:cNvPr id="3" name="Picture 30069" descr="LOGO-BRASÃO JOÃO NEIV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226" y="34637"/>
          <a:ext cx="813955" cy="109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1489364</xdr:colOff>
      <xdr:row>0</xdr:row>
      <xdr:rowOff>242453</xdr:rowOff>
    </xdr:from>
    <xdr:to>
      <xdr:col>5</xdr:col>
      <xdr:colOff>202872</xdr:colOff>
      <xdr:row>3</xdr:row>
      <xdr:rowOff>117237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242453"/>
          <a:ext cx="2632364" cy="75801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0</xdr:row>
      <xdr:rowOff>76200</xdr:rowOff>
    </xdr:from>
    <xdr:to>
      <xdr:col>3</xdr:col>
      <xdr:colOff>317775</xdr:colOff>
      <xdr:row>3</xdr:row>
      <xdr:rowOff>120300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"/>
          <a:ext cx="1965600" cy="615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3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"/>
  <sheetViews>
    <sheetView tabSelected="1" view="pageBreakPreview" topLeftCell="A22" zoomScaleNormal="100" zoomScaleSheetLayoutView="100" workbookViewId="0">
      <selection activeCell="D33" sqref="D33"/>
    </sheetView>
  </sheetViews>
  <sheetFormatPr defaultRowHeight="15" x14ac:dyDescent="0.25"/>
  <cols>
    <col min="4" max="4" width="78.42578125" customWidth="1"/>
    <col min="5" max="5" width="13" customWidth="1"/>
    <col min="6" max="6" width="11.42578125" bestFit="1" customWidth="1"/>
    <col min="8" max="8" width="15.85546875" customWidth="1"/>
    <col min="10" max="10" width="10.140625" bestFit="1" customWidth="1"/>
  </cols>
  <sheetData>
    <row r="1" spans="1:8" x14ac:dyDescent="0.25">
      <c r="A1" s="366"/>
      <c r="B1" s="375" t="s">
        <v>0</v>
      </c>
      <c r="C1" s="1"/>
      <c r="D1" s="2"/>
      <c r="E1" s="3"/>
      <c r="F1" s="4" t="s">
        <v>1</v>
      </c>
      <c r="G1" s="5"/>
      <c r="H1" s="6"/>
    </row>
    <row r="2" spans="1:8" x14ac:dyDescent="0.25">
      <c r="A2" s="367"/>
      <c r="B2" s="376" t="s">
        <v>2</v>
      </c>
      <c r="C2" s="368"/>
      <c r="D2" s="8"/>
      <c r="E2" s="9"/>
      <c r="F2" s="10"/>
      <c r="G2" s="11"/>
      <c r="H2" s="12"/>
    </row>
    <row r="3" spans="1:8" x14ac:dyDescent="0.25">
      <c r="A3" s="367"/>
      <c r="B3" s="377" t="s">
        <v>138</v>
      </c>
      <c r="C3" s="7"/>
      <c r="D3" s="8"/>
      <c r="E3" s="9"/>
      <c r="F3" s="11"/>
      <c r="G3" s="11"/>
      <c r="H3" s="12"/>
    </row>
    <row r="4" spans="1:8" x14ac:dyDescent="0.25">
      <c r="A4" s="369"/>
      <c r="B4" s="378" t="s">
        <v>3</v>
      </c>
      <c r="C4" s="370"/>
      <c r="D4" s="371"/>
      <c r="E4" s="372"/>
      <c r="F4" s="373"/>
      <c r="G4" s="373"/>
      <c r="H4" s="374"/>
    </row>
    <row r="5" spans="1:8" ht="33.75" customHeight="1" x14ac:dyDescent="0.25">
      <c r="A5" s="353"/>
      <c r="B5" s="481" t="s">
        <v>223</v>
      </c>
      <c r="C5" s="482"/>
      <c r="D5" s="483"/>
      <c r="E5" s="354" t="s">
        <v>4</v>
      </c>
      <c r="F5" s="355">
        <v>43374</v>
      </c>
      <c r="G5" s="354" t="s">
        <v>5</v>
      </c>
      <c r="H5" s="356">
        <v>0.29630000000000001</v>
      </c>
    </row>
    <row r="6" spans="1:8" x14ac:dyDescent="0.25">
      <c r="A6" s="486" t="s">
        <v>6</v>
      </c>
      <c r="B6" s="486" t="s">
        <v>7</v>
      </c>
      <c r="C6" s="486" t="s">
        <v>8</v>
      </c>
      <c r="D6" s="487" t="s">
        <v>9</v>
      </c>
      <c r="E6" s="489" t="s">
        <v>10</v>
      </c>
      <c r="F6" s="485" t="s">
        <v>11</v>
      </c>
      <c r="G6" s="485" t="s">
        <v>12</v>
      </c>
      <c r="H6" s="485"/>
    </row>
    <row r="7" spans="1:8" x14ac:dyDescent="0.25">
      <c r="A7" s="486"/>
      <c r="B7" s="486"/>
      <c r="C7" s="486"/>
      <c r="D7" s="488"/>
      <c r="E7" s="490"/>
      <c r="F7" s="485"/>
      <c r="G7" s="391" t="s">
        <v>13</v>
      </c>
      <c r="H7" s="13" t="s">
        <v>14</v>
      </c>
    </row>
    <row r="8" spans="1:8" x14ac:dyDescent="0.25">
      <c r="A8" s="357" t="s">
        <v>15</v>
      </c>
      <c r="B8" s="449"/>
      <c r="C8" s="449"/>
      <c r="D8" s="358" t="s">
        <v>211</v>
      </c>
      <c r="E8" s="450"/>
      <c r="F8" s="448"/>
      <c r="G8" s="448"/>
      <c r="H8" s="13"/>
    </row>
    <row r="9" spans="1:8" ht="22.5" x14ac:dyDescent="0.25">
      <c r="A9" s="17" t="s">
        <v>17</v>
      </c>
      <c r="B9" s="17">
        <v>41498</v>
      </c>
      <c r="C9" s="17" t="s">
        <v>19</v>
      </c>
      <c r="D9" s="16" t="s">
        <v>198</v>
      </c>
      <c r="E9" s="17" t="s">
        <v>199</v>
      </c>
      <c r="F9" s="18">
        <f>mc!P11</f>
        <v>14.5</v>
      </c>
      <c r="G9" s="18">
        <v>464.18</v>
      </c>
      <c r="H9" s="19">
        <f t="shared" ref="H9:H14" si="0">ROUND(F9*G9,2)</f>
        <v>6730.61</v>
      </c>
    </row>
    <row r="10" spans="1:8" ht="22.5" x14ac:dyDescent="0.25">
      <c r="A10" s="17" t="s">
        <v>130</v>
      </c>
      <c r="B10" s="17">
        <v>41528</v>
      </c>
      <c r="C10" s="17" t="s">
        <v>19</v>
      </c>
      <c r="D10" s="16" t="s">
        <v>200</v>
      </c>
      <c r="E10" s="17" t="s">
        <v>199</v>
      </c>
      <c r="F10" s="18">
        <f>mc!P15</f>
        <v>77.400000000000006</v>
      </c>
      <c r="G10" s="18">
        <v>164.7</v>
      </c>
      <c r="H10" s="19">
        <f t="shared" si="0"/>
        <v>12747.78</v>
      </c>
    </row>
    <row r="11" spans="1:8" ht="22.5" x14ac:dyDescent="0.25">
      <c r="A11" s="17" t="s">
        <v>201</v>
      </c>
      <c r="B11" s="17">
        <v>41501</v>
      </c>
      <c r="C11" s="17" t="s">
        <v>19</v>
      </c>
      <c r="D11" s="16" t="s">
        <v>204</v>
      </c>
      <c r="E11" s="17" t="s">
        <v>205</v>
      </c>
      <c r="F11" s="18">
        <f>mc!P19</f>
        <v>25</v>
      </c>
      <c r="G11" s="18">
        <v>36.69</v>
      </c>
      <c r="H11" s="19">
        <f t="shared" si="0"/>
        <v>917.25</v>
      </c>
    </row>
    <row r="12" spans="1:8" ht="22.5" x14ac:dyDescent="0.25">
      <c r="A12" s="17" t="s">
        <v>203</v>
      </c>
      <c r="B12" s="17">
        <v>41499</v>
      </c>
      <c r="C12" s="17" t="s">
        <v>19</v>
      </c>
      <c r="D12" s="16" t="s">
        <v>207</v>
      </c>
      <c r="E12" s="17" t="s">
        <v>205</v>
      </c>
      <c r="F12" s="18">
        <f>mc!P23</f>
        <v>25</v>
      </c>
      <c r="G12" s="18">
        <v>306.08999999999997</v>
      </c>
      <c r="H12" s="19">
        <f t="shared" si="0"/>
        <v>7652.25</v>
      </c>
    </row>
    <row r="13" spans="1:8" ht="22.5" x14ac:dyDescent="0.25">
      <c r="A13" s="17" t="s">
        <v>206</v>
      </c>
      <c r="B13" s="17">
        <v>41503</v>
      </c>
      <c r="C13" s="17" t="s">
        <v>19</v>
      </c>
      <c r="D13" s="16" t="s">
        <v>209</v>
      </c>
      <c r="E13" s="17" t="s">
        <v>205</v>
      </c>
      <c r="F13" s="18">
        <f>mc!P27</f>
        <v>20</v>
      </c>
      <c r="G13" s="18">
        <v>443.56</v>
      </c>
      <c r="H13" s="19">
        <f t="shared" si="0"/>
        <v>8871.2000000000007</v>
      </c>
    </row>
    <row r="14" spans="1:8" x14ac:dyDescent="0.25">
      <c r="A14" s="17" t="s">
        <v>208</v>
      </c>
      <c r="B14" s="17">
        <v>41527</v>
      </c>
      <c r="C14" s="17" t="s">
        <v>19</v>
      </c>
      <c r="D14" s="16" t="s">
        <v>210</v>
      </c>
      <c r="E14" s="17" t="s">
        <v>202</v>
      </c>
      <c r="F14" s="18">
        <f>mc!P31</f>
        <v>1</v>
      </c>
      <c r="G14" s="18">
        <v>1855.18</v>
      </c>
      <c r="H14" s="19">
        <f t="shared" si="0"/>
        <v>1855.18</v>
      </c>
    </row>
    <row r="15" spans="1:8" x14ac:dyDescent="0.25">
      <c r="A15" s="449"/>
      <c r="B15" s="449"/>
      <c r="C15" s="449"/>
      <c r="D15" s="358" t="s">
        <v>22</v>
      </c>
      <c r="E15" s="450"/>
      <c r="F15" s="448"/>
      <c r="G15" s="448"/>
      <c r="H15" s="21">
        <f>SUM(H9:H14)</f>
        <v>38774.269999999997</v>
      </c>
    </row>
    <row r="16" spans="1:8" x14ac:dyDescent="0.25">
      <c r="A16" s="449"/>
      <c r="B16" s="449"/>
      <c r="C16" s="449"/>
      <c r="D16" s="358"/>
      <c r="E16" s="450"/>
      <c r="F16" s="448"/>
      <c r="G16" s="448"/>
      <c r="H16" s="13"/>
    </row>
    <row r="17" spans="1:8" x14ac:dyDescent="0.25">
      <c r="A17" s="357" t="s">
        <v>23</v>
      </c>
      <c r="B17" s="357"/>
      <c r="C17" s="357"/>
      <c r="D17" s="358" t="s">
        <v>16</v>
      </c>
      <c r="E17" s="359"/>
      <c r="F17" s="360"/>
      <c r="G17" s="360"/>
      <c r="H17" s="361"/>
    </row>
    <row r="18" spans="1:8" x14ac:dyDescent="0.25">
      <c r="A18" s="14" t="s">
        <v>25</v>
      </c>
      <c r="B18" s="15" t="s">
        <v>18</v>
      </c>
      <c r="C18" s="15" t="s">
        <v>19</v>
      </c>
      <c r="D18" s="16" t="s">
        <v>20</v>
      </c>
      <c r="E18" s="17" t="s">
        <v>21</v>
      </c>
      <c r="F18" s="18">
        <v>8</v>
      </c>
      <c r="G18" s="18">
        <v>274.76</v>
      </c>
      <c r="H18" s="19">
        <f t="shared" ref="H18:H19" si="1">ROUND(F18*G18,2)</f>
        <v>2198.08</v>
      </c>
    </row>
    <row r="19" spans="1:8" ht="33.75" x14ac:dyDescent="0.25">
      <c r="A19" s="14" t="s">
        <v>28</v>
      </c>
      <c r="B19" s="15" t="s">
        <v>195</v>
      </c>
      <c r="C19" s="15" t="s">
        <v>152</v>
      </c>
      <c r="D19" s="16" t="s">
        <v>197</v>
      </c>
      <c r="E19" s="17" t="s">
        <v>126</v>
      </c>
      <c r="F19" s="18">
        <v>1</v>
      </c>
      <c r="G19" s="395">
        <f>(17041.09/1.309)*1.2963</f>
        <v>16875.756277310928</v>
      </c>
      <c r="H19" s="19">
        <f t="shared" si="1"/>
        <v>16875.759999999998</v>
      </c>
    </row>
    <row r="20" spans="1:8" x14ac:dyDescent="0.25">
      <c r="A20" s="357"/>
      <c r="B20" s="357"/>
      <c r="C20" s="362"/>
      <c r="D20" s="358" t="s">
        <v>30</v>
      </c>
      <c r="E20" s="359"/>
      <c r="F20" s="363"/>
      <c r="G20" s="20"/>
      <c r="H20" s="21">
        <f>SUM(H18:H19)</f>
        <v>19073.839999999997</v>
      </c>
    </row>
    <row r="21" spans="1:8" x14ac:dyDescent="0.25">
      <c r="A21" s="357"/>
      <c r="B21" s="357"/>
      <c r="C21" s="357"/>
      <c r="D21" s="358"/>
      <c r="E21" s="359"/>
      <c r="F21" s="363"/>
      <c r="G21" s="20"/>
      <c r="H21" s="21"/>
    </row>
    <row r="22" spans="1:8" x14ac:dyDescent="0.25">
      <c r="A22" s="357" t="s">
        <v>31</v>
      </c>
      <c r="B22" s="357"/>
      <c r="C22" s="357"/>
      <c r="D22" s="358" t="s">
        <v>24</v>
      </c>
      <c r="E22" s="359"/>
      <c r="F22" s="360"/>
      <c r="G22" s="20"/>
      <c r="H22" s="361"/>
    </row>
    <row r="23" spans="1:8" x14ac:dyDescent="0.25">
      <c r="A23" s="22" t="s">
        <v>34</v>
      </c>
      <c r="B23" s="15" t="s">
        <v>180</v>
      </c>
      <c r="C23" s="23" t="s">
        <v>19</v>
      </c>
      <c r="D23" s="24" t="s">
        <v>26</v>
      </c>
      <c r="E23" s="25" t="s">
        <v>27</v>
      </c>
      <c r="F23" s="20">
        <v>822.03</v>
      </c>
      <c r="G23" s="20">
        <v>3.72</v>
      </c>
      <c r="H23" s="19">
        <f t="shared" ref="H23:H25" si="2">ROUND(F23*G23,2)</f>
        <v>3057.95</v>
      </c>
    </row>
    <row r="24" spans="1:8" x14ac:dyDescent="0.25">
      <c r="A24" s="22" t="s">
        <v>36</v>
      </c>
      <c r="B24" s="15" t="s">
        <v>181</v>
      </c>
      <c r="C24" s="23" t="s">
        <v>19</v>
      </c>
      <c r="D24" s="24" t="s">
        <v>29</v>
      </c>
      <c r="E24" s="25" t="s">
        <v>27</v>
      </c>
      <c r="F24" s="20">
        <v>116.43</v>
      </c>
      <c r="G24" s="20">
        <v>5.92</v>
      </c>
      <c r="H24" s="19">
        <f t="shared" si="2"/>
        <v>689.27</v>
      </c>
    </row>
    <row r="25" spans="1:8" s="396" customFormat="1" ht="22.5" x14ac:dyDescent="0.25">
      <c r="A25" s="22" t="s">
        <v>37</v>
      </c>
      <c r="B25" s="15" t="s">
        <v>133</v>
      </c>
      <c r="C25" s="392" t="s">
        <v>19</v>
      </c>
      <c r="D25" s="393" t="s">
        <v>182</v>
      </c>
      <c r="E25" s="394" t="s">
        <v>134</v>
      </c>
      <c r="F25" s="395">
        <v>1128.96</v>
      </c>
      <c r="G25" s="395">
        <f>0.692*5+2.771</f>
        <v>6.2309999999999999</v>
      </c>
      <c r="H25" s="19">
        <f t="shared" si="2"/>
        <v>7034.55</v>
      </c>
    </row>
    <row r="26" spans="1:8" x14ac:dyDescent="0.25">
      <c r="A26" s="357"/>
      <c r="B26" s="357"/>
      <c r="C26" s="362"/>
      <c r="D26" s="358" t="s">
        <v>214</v>
      </c>
      <c r="E26" s="359"/>
      <c r="F26" s="363"/>
      <c r="G26" s="20"/>
      <c r="H26" s="21">
        <f>SUM(H23:H25)</f>
        <v>10781.77</v>
      </c>
    </row>
    <row r="27" spans="1:8" x14ac:dyDescent="0.25">
      <c r="A27" s="357"/>
      <c r="B27" s="357"/>
      <c r="C27" s="362"/>
      <c r="D27" s="358"/>
      <c r="E27" s="359"/>
      <c r="F27" s="363"/>
      <c r="G27" s="20"/>
      <c r="H27" s="21"/>
    </row>
    <row r="28" spans="1:8" x14ac:dyDescent="0.25">
      <c r="A28" s="357" t="s">
        <v>41</v>
      </c>
      <c r="B28" s="357"/>
      <c r="C28" s="362"/>
      <c r="D28" s="358" t="s">
        <v>32</v>
      </c>
      <c r="E28" s="359"/>
      <c r="F28" s="363" t="s">
        <v>33</v>
      </c>
      <c r="G28" s="20"/>
      <c r="H28" s="26"/>
    </row>
    <row r="29" spans="1:8" ht="22.5" x14ac:dyDescent="0.25">
      <c r="A29" s="22" t="s">
        <v>43</v>
      </c>
      <c r="B29" s="15" t="s">
        <v>131</v>
      </c>
      <c r="C29" s="23" t="s">
        <v>19</v>
      </c>
      <c r="D29" s="24" t="s">
        <v>132</v>
      </c>
      <c r="E29" s="25" t="s">
        <v>35</v>
      </c>
      <c r="F29" s="20">
        <v>333</v>
      </c>
      <c r="G29" s="20">
        <v>199.07</v>
      </c>
      <c r="H29" s="19">
        <f t="shared" ref="H29:H34" si="3">ROUND(F29*G29,2)</f>
        <v>66290.31</v>
      </c>
    </row>
    <row r="30" spans="1:8" ht="22.5" x14ac:dyDescent="0.25">
      <c r="A30" s="22" t="s">
        <v>45</v>
      </c>
      <c r="B30" s="15" t="s">
        <v>112</v>
      </c>
      <c r="C30" s="23" t="s">
        <v>19</v>
      </c>
      <c r="D30" s="24" t="s">
        <v>113</v>
      </c>
      <c r="E30" s="25" t="s">
        <v>35</v>
      </c>
      <c r="F30" s="20">
        <v>60</v>
      </c>
      <c r="G30" s="20">
        <v>143.72</v>
      </c>
      <c r="H30" s="19">
        <f t="shared" si="3"/>
        <v>8623.2000000000007</v>
      </c>
    </row>
    <row r="31" spans="1:8" s="384" customFormat="1" x14ac:dyDescent="0.25">
      <c r="A31" s="22" t="s">
        <v>46</v>
      </c>
      <c r="B31" s="15" t="s">
        <v>183</v>
      </c>
      <c r="C31" s="23" t="s">
        <v>19</v>
      </c>
      <c r="D31" s="24" t="s">
        <v>38</v>
      </c>
      <c r="E31" s="25" t="s">
        <v>39</v>
      </c>
      <c r="F31" s="20">
        <v>13</v>
      </c>
      <c r="G31" s="20">
        <v>1545.15</v>
      </c>
      <c r="H31" s="19">
        <f t="shared" si="3"/>
        <v>20086.95</v>
      </c>
    </row>
    <row r="32" spans="1:8" s="384" customFormat="1" x14ac:dyDescent="0.25">
      <c r="A32" s="22" t="s">
        <v>48</v>
      </c>
      <c r="B32" s="15" t="s">
        <v>116</v>
      </c>
      <c r="C32" s="23" t="s">
        <v>19</v>
      </c>
      <c r="D32" s="24" t="s">
        <v>117</v>
      </c>
      <c r="E32" s="25" t="s">
        <v>39</v>
      </c>
      <c r="F32" s="20">
        <v>1</v>
      </c>
      <c r="G32" s="20">
        <v>1959.18</v>
      </c>
      <c r="H32" s="19">
        <f t="shared" si="3"/>
        <v>1959.18</v>
      </c>
    </row>
    <row r="33" spans="1:8" s="396" customFormat="1" x14ac:dyDescent="0.25">
      <c r="A33" s="22" t="s">
        <v>51</v>
      </c>
      <c r="B33" s="15"/>
      <c r="C33" s="392" t="s">
        <v>192</v>
      </c>
      <c r="D33" s="393" t="s">
        <v>194</v>
      </c>
      <c r="E33" s="394" t="s">
        <v>40</v>
      </c>
      <c r="F33" s="395">
        <v>43</v>
      </c>
      <c r="G33" s="395">
        <f>'DRE-01'!I37</f>
        <v>1256.740969</v>
      </c>
      <c r="H33" s="19">
        <f t="shared" si="3"/>
        <v>54039.86</v>
      </c>
    </row>
    <row r="34" spans="1:8" s="384" customFormat="1" x14ac:dyDescent="0.25">
      <c r="A34" s="22" t="s">
        <v>151</v>
      </c>
      <c r="B34" s="15" t="s">
        <v>110</v>
      </c>
      <c r="C34" s="15" t="s">
        <v>19</v>
      </c>
      <c r="D34" s="24" t="s">
        <v>111</v>
      </c>
      <c r="E34" s="17" t="s">
        <v>39</v>
      </c>
      <c r="F34" s="20">
        <v>13</v>
      </c>
      <c r="G34" s="20">
        <v>1404.54</v>
      </c>
      <c r="H34" s="19">
        <f t="shared" si="3"/>
        <v>18259.02</v>
      </c>
    </row>
    <row r="35" spans="1:8" x14ac:dyDescent="0.25">
      <c r="A35" s="22" t="s">
        <v>215</v>
      </c>
      <c r="B35" s="15" t="s">
        <v>118</v>
      </c>
      <c r="C35" s="15" t="s">
        <v>19</v>
      </c>
      <c r="D35" s="16" t="s">
        <v>119</v>
      </c>
      <c r="E35" s="17" t="s">
        <v>39</v>
      </c>
      <c r="F35" s="18">
        <v>2</v>
      </c>
      <c r="G35" s="18">
        <v>1174.9000000000001</v>
      </c>
      <c r="H35" s="19">
        <f t="shared" ref="H35" si="4">ROUND(F35*G35,2)</f>
        <v>2349.8000000000002</v>
      </c>
    </row>
    <row r="36" spans="1:8" x14ac:dyDescent="0.25">
      <c r="A36" s="357"/>
      <c r="B36" s="357"/>
      <c r="C36" s="362"/>
      <c r="D36" s="358" t="s">
        <v>53</v>
      </c>
      <c r="E36" s="359"/>
      <c r="F36" s="363"/>
      <c r="G36" s="20"/>
      <c r="H36" s="21">
        <f>SUM(H29:H35)</f>
        <v>171608.31999999998</v>
      </c>
    </row>
    <row r="37" spans="1:8" x14ac:dyDescent="0.25">
      <c r="A37" s="364"/>
      <c r="B37" s="364"/>
      <c r="C37" s="23"/>
      <c r="D37" s="365"/>
      <c r="E37" s="359"/>
      <c r="F37" s="363"/>
      <c r="G37" s="20"/>
      <c r="H37" s="27"/>
    </row>
    <row r="38" spans="1:8" x14ac:dyDescent="0.25">
      <c r="A38" s="357" t="s">
        <v>120</v>
      </c>
      <c r="B38" s="357"/>
      <c r="C38" s="362"/>
      <c r="D38" s="358" t="s">
        <v>42</v>
      </c>
      <c r="E38" s="359"/>
      <c r="F38" s="363"/>
      <c r="G38" s="20"/>
      <c r="H38" s="21"/>
    </row>
    <row r="39" spans="1:8" x14ac:dyDescent="0.25">
      <c r="A39" s="22" t="s">
        <v>123</v>
      </c>
      <c r="B39" s="15" t="s">
        <v>184</v>
      </c>
      <c r="C39" s="23" t="s">
        <v>19</v>
      </c>
      <c r="D39" s="24" t="s">
        <v>185</v>
      </c>
      <c r="E39" s="25" t="s">
        <v>44</v>
      </c>
      <c r="F39" s="20">
        <v>3248.1</v>
      </c>
      <c r="G39" s="20">
        <v>1.25</v>
      </c>
      <c r="H39" s="19">
        <f t="shared" ref="H39:H43" si="5">ROUND(F39*G39,2)</f>
        <v>4060.13</v>
      </c>
    </row>
    <row r="40" spans="1:8" x14ac:dyDescent="0.25">
      <c r="A40" s="22" t="s">
        <v>216</v>
      </c>
      <c r="B40" s="15" t="s">
        <v>114</v>
      </c>
      <c r="C40" s="23" t="s">
        <v>19</v>
      </c>
      <c r="D40" s="24" t="s">
        <v>115</v>
      </c>
      <c r="E40" s="25" t="s">
        <v>35</v>
      </c>
      <c r="F40" s="20">
        <v>579.72</v>
      </c>
      <c r="G40" s="20">
        <v>24.73</v>
      </c>
      <c r="H40" s="19">
        <f t="shared" si="5"/>
        <v>14336.48</v>
      </c>
    </row>
    <row r="41" spans="1:8" ht="16.5" customHeight="1" x14ac:dyDescent="0.25">
      <c r="A41" s="22" t="s">
        <v>217</v>
      </c>
      <c r="B41" s="15" t="s">
        <v>186</v>
      </c>
      <c r="C41" s="23" t="s">
        <v>19</v>
      </c>
      <c r="D41" s="24" t="s">
        <v>47</v>
      </c>
      <c r="E41" s="25" t="s">
        <v>40</v>
      </c>
      <c r="F41" s="20">
        <v>1120.17</v>
      </c>
      <c r="G41" s="20">
        <v>57.29</v>
      </c>
      <c r="H41" s="19">
        <f t="shared" si="5"/>
        <v>64174.54</v>
      </c>
    </row>
    <row r="42" spans="1:8" ht="22.5" x14ac:dyDescent="0.25">
      <c r="A42" s="22" t="s">
        <v>218</v>
      </c>
      <c r="B42" s="15" t="s">
        <v>49</v>
      </c>
      <c r="C42" s="23" t="s">
        <v>19</v>
      </c>
      <c r="D42" s="24" t="s">
        <v>50</v>
      </c>
      <c r="E42" s="25" t="s">
        <v>44</v>
      </c>
      <c r="F42" s="20">
        <v>3198.7</v>
      </c>
      <c r="G42" s="20">
        <v>92.65</v>
      </c>
      <c r="H42" s="19">
        <f t="shared" si="5"/>
        <v>296359.56</v>
      </c>
    </row>
    <row r="43" spans="1:8" x14ac:dyDescent="0.25">
      <c r="A43" s="22" t="s">
        <v>219</v>
      </c>
      <c r="B43" s="15" t="s">
        <v>52</v>
      </c>
      <c r="C43" s="23" t="s">
        <v>19</v>
      </c>
      <c r="D43" s="28" t="s">
        <v>187</v>
      </c>
      <c r="E43" s="25" t="s">
        <v>44</v>
      </c>
      <c r="F43" s="20">
        <v>990.23</v>
      </c>
      <c r="G43" s="20">
        <v>86.81</v>
      </c>
      <c r="H43" s="19">
        <f t="shared" si="5"/>
        <v>85961.87</v>
      </c>
    </row>
    <row r="44" spans="1:8" s="396" customFormat="1" ht="45" x14ac:dyDescent="0.25">
      <c r="A44" s="22" t="s">
        <v>220</v>
      </c>
      <c r="B44" s="15" t="s">
        <v>154</v>
      </c>
      <c r="C44" s="392" t="s">
        <v>152</v>
      </c>
      <c r="D44" s="397" t="s">
        <v>196</v>
      </c>
      <c r="E44" s="394" t="s">
        <v>35</v>
      </c>
      <c r="F44" s="395">
        <v>52</v>
      </c>
      <c r="G44" s="395">
        <f>(1397.5/1.309)*1.2963</f>
        <v>1383.9413674560735</v>
      </c>
      <c r="H44" s="19">
        <f>ROUND(F44*G44,2)</f>
        <v>71964.95</v>
      </c>
    </row>
    <row r="45" spans="1:8" x14ac:dyDescent="0.25">
      <c r="A45" s="357"/>
      <c r="B45" s="357"/>
      <c r="C45" s="362"/>
      <c r="D45" s="358" t="s">
        <v>127</v>
      </c>
      <c r="E45" s="359"/>
      <c r="F45" s="363"/>
      <c r="G45" s="20"/>
      <c r="H45" s="21">
        <f>SUM(H39:H44)</f>
        <v>536857.52999999991</v>
      </c>
    </row>
    <row r="46" spans="1:8" x14ac:dyDescent="0.25">
      <c r="A46" s="357"/>
      <c r="B46" s="357"/>
      <c r="C46" s="362"/>
      <c r="D46" s="358"/>
      <c r="E46" s="359"/>
      <c r="F46" s="363"/>
      <c r="G46" s="20"/>
      <c r="H46" s="21"/>
    </row>
    <row r="47" spans="1:8" x14ac:dyDescent="0.25">
      <c r="A47" s="357" t="s">
        <v>212</v>
      </c>
      <c r="B47" s="357"/>
      <c r="C47" s="362"/>
      <c r="D47" s="358" t="s">
        <v>121</v>
      </c>
      <c r="E47" s="359"/>
      <c r="F47" s="363"/>
      <c r="G47" s="20"/>
      <c r="H47" s="21"/>
    </row>
    <row r="48" spans="1:8" x14ac:dyDescent="0.25">
      <c r="A48" s="22" t="s">
        <v>221</v>
      </c>
      <c r="B48" s="15" t="s">
        <v>122</v>
      </c>
      <c r="C48" s="23" t="s">
        <v>19</v>
      </c>
      <c r="D48" s="24" t="s">
        <v>124</v>
      </c>
      <c r="E48" s="17" t="s">
        <v>21</v>
      </c>
      <c r="F48" s="20">
        <v>4.0999999999999996</v>
      </c>
      <c r="G48" s="20">
        <v>454.52</v>
      </c>
      <c r="H48" s="19">
        <f>ROUND(F48*G48,2)</f>
        <v>1863.53</v>
      </c>
    </row>
    <row r="49" spans="1:10" x14ac:dyDescent="0.25">
      <c r="A49" s="357"/>
      <c r="B49" s="357"/>
      <c r="C49" s="362"/>
      <c r="D49" s="358" t="s">
        <v>213</v>
      </c>
      <c r="E49" s="359"/>
      <c r="F49" s="363"/>
      <c r="G49" s="20"/>
      <c r="H49" s="21">
        <f>H48</f>
        <v>1863.53</v>
      </c>
      <c r="J49" s="454"/>
    </row>
    <row r="50" spans="1:10" x14ac:dyDescent="0.25">
      <c r="A50" s="364"/>
      <c r="B50" s="364"/>
      <c r="C50" s="23"/>
      <c r="D50" s="365"/>
      <c r="E50" s="359"/>
      <c r="F50" s="363"/>
      <c r="G50" s="20"/>
      <c r="H50" s="27"/>
    </row>
    <row r="51" spans="1:10" x14ac:dyDescent="0.25">
      <c r="A51" s="484" t="s">
        <v>54</v>
      </c>
      <c r="B51" s="484"/>
      <c r="C51" s="484"/>
      <c r="D51" s="484"/>
      <c r="E51" s="484"/>
      <c r="F51" s="484"/>
      <c r="G51" s="484"/>
      <c r="H51" s="29">
        <f>SUM(H9:H49)/2</f>
        <v>778959.26</v>
      </c>
    </row>
  </sheetData>
  <mergeCells count="9">
    <mergeCell ref="B5:D5"/>
    <mergeCell ref="A51:G51"/>
    <mergeCell ref="G6:H6"/>
    <mergeCell ref="A6:A7"/>
    <mergeCell ref="B6:B7"/>
    <mergeCell ref="C6:C7"/>
    <mergeCell ref="D6:D7"/>
    <mergeCell ref="E6:E7"/>
    <mergeCell ref="F6:F7"/>
  </mergeCells>
  <printOptions gridLines="1"/>
  <pageMargins left="0.51181102362204722" right="0.51181102362204722" top="0.78740157480314965" bottom="0.51181102362204722" header="0.31496062992125984" footer="0.31496062992125984"/>
  <pageSetup paperSize="9" scale="5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L338"/>
  <sheetViews>
    <sheetView view="pageBreakPreview" zoomScale="60" zoomScaleNormal="70" workbookViewId="0">
      <pane ySplit="7" topLeftCell="A308" activePane="bottomLeft" state="frozen"/>
      <selection activeCell="D2493" sqref="D2493:E2493"/>
      <selection pane="bottomLeft" activeCell="B291" sqref="B291"/>
    </sheetView>
  </sheetViews>
  <sheetFormatPr defaultColWidth="10.28515625" defaultRowHeight="19.5" x14ac:dyDescent="0.25"/>
  <cols>
    <col min="1" max="1" width="14.7109375" style="205" customWidth="1"/>
    <col min="2" max="2" width="103" style="206" customWidth="1"/>
    <col min="3" max="3" width="8.5703125" style="207" customWidth="1"/>
    <col min="4" max="4" width="2.140625" style="65" customWidth="1"/>
    <col min="5" max="5" width="6.42578125" style="207" bestFit="1" customWidth="1"/>
    <col min="6" max="6" width="8.28515625" style="208" customWidth="1"/>
    <col min="7" max="7" width="2.7109375" style="65" bestFit="1" customWidth="1"/>
    <col min="8" max="8" width="6.85546875" style="209" customWidth="1"/>
    <col min="9" max="9" width="9" style="210" customWidth="1"/>
    <col min="10" max="10" width="15.5703125" style="211" bestFit="1" customWidth="1"/>
    <col min="11" max="11" width="10.5703125" style="212" customWidth="1"/>
    <col min="12" max="12" width="19.85546875" style="212" bestFit="1" customWidth="1"/>
    <col min="13" max="13" width="16.7109375" style="212" customWidth="1"/>
    <col min="14" max="14" width="12.5703125" style="212" bestFit="1" customWidth="1"/>
    <col min="15" max="15" width="16.7109375" style="212" bestFit="1" customWidth="1"/>
    <col min="16" max="16" width="15.28515625" style="212" bestFit="1" customWidth="1"/>
    <col min="17" max="17" width="9.7109375" style="332" customWidth="1"/>
    <col min="18" max="19" width="10.28515625" style="65"/>
    <col min="20" max="20" width="13.140625" style="65" bestFit="1" customWidth="1"/>
    <col min="21" max="21" width="12" style="65" bestFit="1" customWidth="1"/>
    <col min="22" max="22" width="12.7109375" style="65" bestFit="1" customWidth="1"/>
    <col min="23" max="23" width="10.28515625" style="65"/>
    <col min="24" max="24" width="11.5703125" style="65" bestFit="1" customWidth="1"/>
    <col min="25" max="16384" width="10.28515625" style="65"/>
  </cols>
  <sheetData>
    <row r="1" spans="1:38" s="40" customFormat="1" ht="18" x14ac:dyDescent="0.25">
      <c r="A1" s="30"/>
      <c r="B1" s="333" t="s">
        <v>0</v>
      </c>
      <c r="C1" s="31"/>
      <c r="D1" s="32"/>
      <c r="E1" s="33"/>
      <c r="F1" s="34"/>
      <c r="G1" s="34"/>
      <c r="H1" s="34"/>
      <c r="I1" s="35"/>
      <c r="J1" s="36"/>
      <c r="K1" s="37"/>
      <c r="L1" s="36" t="s">
        <v>1</v>
      </c>
      <c r="M1" s="37"/>
      <c r="N1" s="37"/>
      <c r="O1" s="37"/>
      <c r="P1" s="37"/>
      <c r="Q1" s="38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</row>
    <row r="2" spans="1:38" s="40" customFormat="1" ht="18" x14ac:dyDescent="0.25">
      <c r="A2" s="41"/>
      <c r="B2" s="42" t="s">
        <v>2</v>
      </c>
      <c r="C2" s="43"/>
      <c r="D2" s="44"/>
      <c r="E2" s="45"/>
      <c r="F2" s="46"/>
      <c r="G2" s="46"/>
      <c r="H2" s="46"/>
      <c r="I2" s="47"/>
      <c r="J2" s="48"/>
      <c r="K2" s="49"/>
      <c r="L2" s="49"/>
      <c r="M2" s="49"/>
      <c r="N2" s="49"/>
      <c r="O2" s="49"/>
      <c r="P2" s="49"/>
      <c r="Q2" s="50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</row>
    <row r="3" spans="1:38" s="57" customFormat="1" ht="15" x14ac:dyDescent="0.25">
      <c r="A3" s="51"/>
      <c r="B3" s="52" t="s">
        <v>138</v>
      </c>
      <c r="C3" s="53"/>
      <c r="D3" s="54"/>
      <c r="E3" s="54"/>
      <c r="F3" s="54"/>
      <c r="G3" s="54"/>
      <c r="H3" s="54"/>
      <c r="I3" s="55"/>
      <c r="J3" s="48"/>
      <c r="K3" s="49"/>
      <c r="L3" s="49"/>
      <c r="M3" s="49"/>
      <c r="N3" s="49"/>
      <c r="O3" s="49"/>
      <c r="P3" s="49"/>
      <c r="Q3" s="50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</row>
    <row r="4" spans="1:38" s="57" customFormat="1" ht="13.5" x14ac:dyDescent="0.25">
      <c r="A4" s="51"/>
      <c r="B4" s="58" t="s">
        <v>3</v>
      </c>
      <c r="C4" s="59"/>
      <c r="D4" s="60"/>
      <c r="E4" s="60"/>
      <c r="F4" s="60"/>
      <c r="G4" s="60"/>
      <c r="H4" s="60"/>
      <c r="I4" s="61"/>
      <c r="J4" s="62"/>
      <c r="K4" s="49"/>
      <c r="L4" s="49"/>
      <c r="M4" s="49"/>
      <c r="N4" s="49"/>
      <c r="O4" s="49"/>
      <c r="P4" s="49"/>
      <c r="Q4" s="63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</row>
    <row r="5" spans="1:38" s="57" customFormat="1" ht="26.25" x14ac:dyDescent="0.25">
      <c r="A5" s="51"/>
      <c r="B5" s="480" t="s">
        <v>225</v>
      </c>
      <c r="C5" s="59"/>
      <c r="D5" s="60"/>
      <c r="E5" s="60"/>
      <c r="F5" s="60"/>
      <c r="G5" s="60"/>
      <c r="H5" s="60"/>
      <c r="I5" s="61"/>
      <c r="J5" s="62"/>
      <c r="K5" s="49"/>
      <c r="L5" s="49"/>
      <c r="M5" s="49"/>
      <c r="N5" s="49"/>
      <c r="O5" s="49"/>
      <c r="P5" s="49"/>
      <c r="Q5" s="63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</row>
    <row r="6" spans="1:38" x14ac:dyDescent="0.25">
      <c r="A6" s="497" t="s">
        <v>55</v>
      </c>
      <c r="B6" s="498" t="s">
        <v>56</v>
      </c>
      <c r="C6" s="498" t="s">
        <v>57</v>
      </c>
      <c r="D6" s="498"/>
      <c r="E6" s="498"/>
      <c r="F6" s="498"/>
      <c r="G6" s="498"/>
      <c r="H6" s="498"/>
      <c r="I6" s="498" t="s">
        <v>58</v>
      </c>
      <c r="J6" s="502" t="s">
        <v>59</v>
      </c>
      <c r="K6" s="64" t="s">
        <v>60</v>
      </c>
      <c r="L6" s="64" t="s">
        <v>61</v>
      </c>
      <c r="M6" s="64" t="s">
        <v>62</v>
      </c>
      <c r="N6" s="64" t="s">
        <v>63</v>
      </c>
      <c r="O6" s="64" t="s">
        <v>64</v>
      </c>
      <c r="P6" s="500" t="s">
        <v>65</v>
      </c>
      <c r="Q6" s="498" t="s">
        <v>66</v>
      </c>
    </row>
    <row r="7" spans="1:38" x14ac:dyDescent="0.25">
      <c r="A7" s="497"/>
      <c r="B7" s="498"/>
      <c r="C7" s="498" t="s">
        <v>67</v>
      </c>
      <c r="D7" s="498"/>
      <c r="E7" s="498"/>
      <c r="F7" s="499" t="s">
        <v>68</v>
      </c>
      <c r="G7" s="498"/>
      <c r="H7" s="498"/>
      <c r="I7" s="498"/>
      <c r="J7" s="502"/>
      <c r="K7" s="66" t="s">
        <v>69</v>
      </c>
      <c r="L7" s="66" t="s">
        <v>69</v>
      </c>
      <c r="M7" s="66" t="s">
        <v>69</v>
      </c>
      <c r="N7" s="66" t="s">
        <v>70</v>
      </c>
      <c r="O7" s="66" t="s">
        <v>71</v>
      </c>
      <c r="P7" s="501"/>
      <c r="Q7" s="498"/>
    </row>
    <row r="8" spans="1:38" x14ac:dyDescent="0.25">
      <c r="A8" s="67">
        <v>1</v>
      </c>
      <c r="B8" s="68" t="s">
        <v>16</v>
      </c>
      <c r="C8" s="69"/>
      <c r="D8" s="70"/>
      <c r="E8" s="71"/>
      <c r="F8" s="69"/>
      <c r="G8" s="72"/>
      <c r="H8" s="71"/>
      <c r="I8" s="73"/>
      <c r="J8" s="74"/>
      <c r="K8" s="75"/>
      <c r="L8" s="76"/>
      <c r="M8" s="76"/>
      <c r="N8" s="76"/>
      <c r="O8" s="76"/>
      <c r="P8" s="76"/>
      <c r="Q8" s="77"/>
    </row>
    <row r="9" spans="1:38" ht="31.5" x14ac:dyDescent="0.25">
      <c r="A9" s="79" t="s">
        <v>17</v>
      </c>
      <c r="B9" s="456" t="s">
        <v>222</v>
      </c>
      <c r="C9" s="81"/>
      <c r="D9" s="82"/>
      <c r="E9" s="83"/>
      <c r="F9" s="84"/>
      <c r="G9" s="82"/>
      <c r="H9" s="83"/>
      <c r="I9" s="85"/>
      <c r="J9" s="86"/>
      <c r="K9" s="87"/>
      <c r="L9" s="88"/>
      <c r="M9" s="88"/>
      <c r="N9" s="88"/>
      <c r="O9" s="88"/>
      <c r="P9" s="88"/>
      <c r="Q9" s="89"/>
    </row>
    <row r="10" spans="1:38" x14ac:dyDescent="0.25">
      <c r="A10" s="91"/>
      <c r="B10" s="92"/>
      <c r="C10" s="93"/>
      <c r="D10" s="94"/>
      <c r="E10" s="95"/>
      <c r="F10" s="93"/>
      <c r="G10" s="96"/>
      <c r="H10" s="95"/>
      <c r="I10" s="97"/>
      <c r="J10" s="451">
        <v>1</v>
      </c>
      <c r="K10" s="99"/>
      <c r="L10" s="100"/>
      <c r="M10" s="100"/>
      <c r="N10" s="100">
        <v>14.5</v>
      </c>
      <c r="O10" s="100"/>
      <c r="P10" s="100">
        <f>N10</f>
        <v>14.5</v>
      </c>
      <c r="Q10" s="101"/>
    </row>
    <row r="11" spans="1:38" x14ac:dyDescent="0.25">
      <c r="A11" s="103"/>
      <c r="B11" s="104" t="s">
        <v>72</v>
      </c>
      <c r="C11" s="105"/>
      <c r="D11" s="106"/>
      <c r="E11" s="107"/>
      <c r="F11" s="105"/>
      <c r="G11" s="108"/>
      <c r="H11" s="107"/>
      <c r="I11" s="109"/>
      <c r="J11" s="110"/>
      <c r="K11" s="111"/>
      <c r="L11" s="112"/>
      <c r="M11" s="112"/>
      <c r="N11" s="112"/>
      <c r="O11" s="112"/>
      <c r="P11" s="112">
        <f>P10</f>
        <v>14.5</v>
      </c>
      <c r="Q11" s="294" t="s">
        <v>21</v>
      </c>
    </row>
    <row r="12" spans="1:38" x14ac:dyDescent="0.25">
      <c r="A12" s="457"/>
      <c r="B12" s="458"/>
      <c r="C12" s="458"/>
      <c r="D12" s="458"/>
      <c r="E12" s="458"/>
      <c r="F12" s="459"/>
      <c r="G12" s="458"/>
      <c r="H12" s="458"/>
      <c r="I12" s="458"/>
      <c r="J12" s="460"/>
      <c r="K12" s="120"/>
      <c r="L12" s="120"/>
      <c r="M12" s="120"/>
      <c r="N12" s="120"/>
      <c r="O12" s="120"/>
      <c r="P12" s="120"/>
      <c r="Q12" s="461"/>
    </row>
    <row r="13" spans="1:38" ht="31.5" x14ac:dyDescent="0.25">
      <c r="A13" s="462" t="s">
        <v>130</v>
      </c>
      <c r="B13" s="463" t="s">
        <v>200</v>
      </c>
      <c r="C13" s="464"/>
      <c r="D13" s="465"/>
      <c r="E13" s="466"/>
      <c r="F13" s="467"/>
      <c r="G13" s="465"/>
      <c r="H13" s="466"/>
      <c r="I13" s="468"/>
      <c r="J13" s="469"/>
      <c r="K13" s="470"/>
      <c r="L13" s="471"/>
      <c r="M13" s="471"/>
      <c r="N13" s="471"/>
      <c r="O13" s="471"/>
      <c r="P13" s="471"/>
      <c r="Q13" s="472"/>
    </row>
    <row r="14" spans="1:38" x14ac:dyDescent="0.25">
      <c r="A14" s="91"/>
      <c r="B14" s="92"/>
      <c r="C14" s="93"/>
      <c r="D14" s="94"/>
      <c r="E14" s="95"/>
      <c r="F14" s="93"/>
      <c r="G14" s="96"/>
      <c r="H14" s="95"/>
      <c r="I14" s="97"/>
      <c r="J14" s="451">
        <v>1</v>
      </c>
      <c r="K14" s="99"/>
      <c r="L14" s="100"/>
      <c r="M14" s="100"/>
      <c r="N14" s="100">
        <v>77.400000000000006</v>
      </c>
      <c r="O14" s="100"/>
      <c r="P14" s="100">
        <f>N14</f>
        <v>77.400000000000006</v>
      </c>
      <c r="Q14" s="101"/>
    </row>
    <row r="15" spans="1:38" x14ac:dyDescent="0.25">
      <c r="A15" s="103"/>
      <c r="B15" s="104" t="s">
        <v>72</v>
      </c>
      <c r="C15" s="105"/>
      <c r="D15" s="106"/>
      <c r="E15" s="107"/>
      <c r="F15" s="105"/>
      <c r="G15" s="108"/>
      <c r="H15" s="107"/>
      <c r="I15" s="109"/>
      <c r="J15" s="110"/>
      <c r="K15" s="111"/>
      <c r="L15" s="112"/>
      <c r="M15" s="112"/>
      <c r="N15" s="112"/>
      <c r="O15" s="112"/>
      <c r="P15" s="112">
        <f>P14</f>
        <v>77.400000000000006</v>
      </c>
      <c r="Q15" s="294" t="s">
        <v>21</v>
      </c>
    </row>
    <row r="16" spans="1:38" x14ac:dyDescent="0.25">
      <c r="A16" s="457"/>
      <c r="B16" s="458"/>
      <c r="C16" s="458"/>
      <c r="D16" s="458"/>
      <c r="E16" s="458"/>
      <c r="F16" s="459"/>
      <c r="G16" s="458"/>
      <c r="H16" s="458"/>
      <c r="I16" s="458"/>
      <c r="J16" s="460"/>
      <c r="K16" s="120"/>
      <c r="L16" s="120"/>
      <c r="M16" s="120"/>
      <c r="N16" s="120"/>
      <c r="O16" s="120"/>
      <c r="P16" s="120"/>
      <c r="Q16" s="461"/>
    </row>
    <row r="17" spans="1:17" ht="31.5" x14ac:dyDescent="0.25">
      <c r="A17" s="462" t="s">
        <v>201</v>
      </c>
      <c r="B17" s="463" t="s">
        <v>204</v>
      </c>
      <c r="C17" s="464"/>
      <c r="D17" s="465"/>
      <c r="E17" s="466"/>
      <c r="F17" s="467"/>
      <c r="G17" s="465"/>
      <c r="H17" s="466"/>
      <c r="I17" s="468"/>
      <c r="J17" s="469"/>
      <c r="K17" s="470"/>
      <c r="L17" s="471"/>
      <c r="M17" s="471"/>
      <c r="N17" s="471"/>
      <c r="O17" s="471"/>
      <c r="P17" s="471"/>
      <c r="Q17" s="472"/>
    </row>
    <row r="18" spans="1:17" x14ac:dyDescent="0.25">
      <c r="A18" s="91"/>
      <c r="B18" s="92"/>
      <c r="C18" s="93"/>
      <c r="D18" s="94"/>
      <c r="E18" s="95"/>
      <c r="F18" s="93"/>
      <c r="G18" s="96"/>
      <c r="H18" s="95"/>
      <c r="I18" s="97"/>
      <c r="J18" s="451">
        <v>1</v>
      </c>
      <c r="K18" s="99"/>
      <c r="L18" s="100"/>
      <c r="M18" s="100"/>
      <c r="N18" s="100"/>
      <c r="O18" s="100"/>
      <c r="P18" s="100">
        <v>25</v>
      </c>
      <c r="Q18" s="101"/>
    </row>
    <row r="19" spans="1:17" x14ac:dyDescent="0.25">
      <c r="A19" s="103"/>
      <c r="B19" s="104" t="s">
        <v>72</v>
      </c>
      <c r="C19" s="105"/>
      <c r="D19" s="106"/>
      <c r="E19" s="107"/>
      <c r="F19" s="105"/>
      <c r="G19" s="108"/>
      <c r="H19" s="107"/>
      <c r="I19" s="109"/>
      <c r="J19" s="110"/>
      <c r="K19" s="111"/>
      <c r="L19" s="112"/>
      <c r="M19" s="112"/>
      <c r="N19" s="112"/>
      <c r="O19" s="112"/>
      <c r="P19" s="112">
        <f>P18</f>
        <v>25</v>
      </c>
      <c r="Q19" s="294" t="s">
        <v>21</v>
      </c>
    </row>
    <row r="20" spans="1:17" x14ac:dyDescent="0.25">
      <c r="A20" s="473"/>
      <c r="B20" s="474"/>
      <c r="C20" s="475"/>
      <c r="D20" s="349"/>
      <c r="E20" s="476"/>
      <c r="F20" s="348"/>
      <c r="G20" s="351"/>
      <c r="H20" s="476"/>
      <c r="I20" s="477"/>
      <c r="J20" s="477"/>
      <c r="K20" s="478"/>
      <c r="L20" s="478"/>
      <c r="M20" s="478"/>
      <c r="N20" s="478"/>
      <c r="O20" s="478"/>
      <c r="P20" s="478"/>
      <c r="Q20" s="479"/>
    </row>
    <row r="21" spans="1:17" ht="31.5" x14ac:dyDescent="0.25">
      <c r="A21" s="462" t="s">
        <v>203</v>
      </c>
      <c r="B21" s="463" t="s">
        <v>207</v>
      </c>
      <c r="C21" s="464"/>
      <c r="D21" s="465"/>
      <c r="E21" s="466"/>
      <c r="F21" s="467"/>
      <c r="G21" s="465"/>
      <c r="H21" s="466"/>
      <c r="I21" s="468"/>
      <c r="J21" s="469"/>
      <c r="K21" s="470"/>
      <c r="L21" s="471"/>
      <c r="M21" s="471"/>
      <c r="N21" s="471"/>
      <c r="O21" s="471"/>
      <c r="P21" s="471"/>
      <c r="Q21" s="472"/>
    </row>
    <row r="22" spans="1:17" x14ac:dyDescent="0.25">
      <c r="A22" s="91"/>
      <c r="B22" s="92"/>
      <c r="C22" s="93"/>
      <c r="D22" s="94"/>
      <c r="E22" s="95"/>
      <c r="F22" s="93"/>
      <c r="G22" s="96"/>
      <c r="H22" s="95"/>
      <c r="I22" s="97"/>
      <c r="J22" s="451">
        <v>1</v>
      </c>
      <c r="K22" s="99"/>
      <c r="L22" s="100"/>
      <c r="M22" s="100"/>
      <c r="N22" s="100"/>
      <c r="O22" s="100"/>
      <c r="P22" s="100">
        <v>25</v>
      </c>
      <c r="Q22" s="101"/>
    </row>
    <row r="23" spans="1:17" x14ac:dyDescent="0.25">
      <c r="A23" s="103"/>
      <c r="B23" s="104" t="s">
        <v>72</v>
      </c>
      <c r="C23" s="105"/>
      <c r="D23" s="106"/>
      <c r="E23" s="107"/>
      <c r="F23" s="105"/>
      <c r="G23" s="108"/>
      <c r="H23" s="107"/>
      <c r="I23" s="109"/>
      <c r="J23" s="110"/>
      <c r="K23" s="111"/>
      <c r="L23" s="112"/>
      <c r="M23" s="112"/>
      <c r="N23" s="112"/>
      <c r="O23" s="112"/>
      <c r="P23" s="112">
        <f>P22</f>
        <v>25</v>
      </c>
      <c r="Q23" s="294" t="s">
        <v>21</v>
      </c>
    </row>
    <row r="24" spans="1:17" x14ac:dyDescent="0.25">
      <c r="A24" s="473"/>
      <c r="B24" s="474"/>
      <c r="C24" s="475"/>
      <c r="D24" s="349"/>
      <c r="E24" s="476"/>
      <c r="F24" s="348"/>
      <c r="G24" s="351"/>
      <c r="H24" s="476"/>
      <c r="I24" s="477"/>
      <c r="J24" s="477"/>
      <c r="K24" s="478"/>
      <c r="L24" s="478"/>
      <c r="M24" s="478"/>
      <c r="N24" s="478"/>
      <c r="O24" s="478"/>
      <c r="P24" s="478"/>
      <c r="Q24" s="479"/>
    </row>
    <row r="25" spans="1:17" ht="31.5" x14ac:dyDescent="0.25">
      <c r="A25" s="462" t="s">
        <v>206</v>
      </c>
      <c r="B25" s="463" t="s">
        <v>209</v>
      </c>
      <c r="C25" s="464"/>
      <c r="D25" s="465"/>
      <c r="E25" s="466"/>
      <c r="F25" s="467"/>
      <c r="G25" s="465"/>
      <c r="H25" s="466"/>
      <c r="I25" s="468"/>
      <c r="J25" s="469"/>
      <c r="K25" s="470"/>
      <c r="L25" s="471"/>
      <c r="M25" s="471"/>
      <c r="N25" s="471"/>
      <c r="O25" s="471"/>
      <c r="P25" s="471"/>
      <c r="Q25" s="472"/>
    </row>
    <row r="26" spans="1:17" x14ac:dyDescent="0.25">
      <c r="A26" s="91"/>
      <c r="B26" s="92"/>
      <c r="C26" s="93"/>
      <c r="D26" s="94"/>
      <c r="E26" s="95"/>
      <c r="F26" s="93"/>
      <c r="G26" s="96"/>
      <c r="H26" s="95"/>
      <c r="I26" s="97"/>
      <c r="J26" s="451">
        <v>1</v>
      </c>
      <c r="K26" s="99"/>
      <c r="L26" s="100"/>
      <c r="M26" s="100"/>
      <c r="N26" s="100"/>
      <c r="O26" s="100"/>
      <c r="P26" s="100">
        <v>20</v>
      </c>
      <c r="Q26" s="101"/>
    </row>
    <row r="27" spans="1:17" x14ac:dyDescent="0.25">
      <c r="A27" s="103"/>
      <c r="B27" s="104" t="s">
        <v>72</v>
      </c>
      <c r="C27" s="105"/>
      <c r="D27" s="106"/>
      <c r="E27" s="107"/>
      <c r="F27" s="105"/>
      <c r="G27" s="108"/>
      <c r="H27" s="107"/>
      <c r="I27" s="109"/>
      <c r="J27" s="110"/>
      <c r="K27" s="111"/>
      <c r="L27" s="112"/>
      <c r="M27" s="112"/>
      <c r="N27" s="112"/>
      <c r="O27" s="112"/>
      <c r="P27" s="112">
        <f>P26</f>
        <v>20</v>
      </c>
      <c r="Q27" s="294" t="s">
        <v>21</v>
      </c>
    </row>
    <row r="28" spans="1:17" x14ac:dyDescent="0.25">
      <c r="A28" s="473"/>
      <c r="B28" s="474"/>
      <c r="C28" s="475"/>
      <c r="D28" s="349"/>
      <c r="E28" s="476"/>
      <c r="F28" s="348"/>
      <c r="G28" s="351"/>
      <c r="H28" s="476"/>
      <c r="I28" s="477"/>
      <c r="J28" s="477"/>
      <c r="K28" s="478"/>
      <c r="L28" s="478"/>
      <c r="M28" s="478"/>
      <c r="N28" s="478"/>
      <c r="O28" s="478"/>
      <c r="P28" s="478"/>
      <c r="Q28" s="479"/>
    </row>
    <row r="29" spans="1:17" ht="31.5" x14ac:dyDescent="0.25">
      <c r="A29" s="462" t="s">
        <v>208</v>
      </c>
      <c r="B29" s="463" t="s">
        <v>210</v>
      </c>
      <c r="C29" s="464"/>
      <c r="D29" s="465"/>
      <c r="E29" s="466"/>
      <c r="F29" s="467"/>
      <c r="G29" s="465"/>
      <c r="H29" s="466"/>
      <c r="I29" s="468"/>
      <c r="J29" s="469"/>
      <c r="K29" s="470"/>
      <c r="L29" s="471"/>
      <c r="M29" s="471"/>
      <c r="N29" s="471"/>
      <c r="O29" s="471"/>
      <c r="P29" s="471"/>
      <c r="Q29" s="472"/>
    </row>
    <row r="30" spans="1:17" x14ac:dyDescent="0.25">
      <c r="A30" s="91"/>
      <c r="B30" s="92"/>
      <c r="C30" s="93"/>
      <c r="D30" s="94"/>
      <c r="E30" s="95"/>
      <c r="F30" s="93"/>
      <c r="G30" s="96"/>
      <c r="H30" s="95"/>
      <c r="I30" s="97"/>
      <c r="J30" s="451">
        <v>1</v>
      </c>
      <c r="K30" s="99"/>
      <c r="L30" s="100"/>
      <c r="M30" s="100">
        <v>1</v>
      </c>
      <c r="N30" s="100"/>
      <c r="O30" s="100"/>
      <c r="P30" s="100">
        <v>1</v>
      </c>
      <c r="Q30" s="101"/>
    </row>
    <row r="31" spans="1:17" x14ac:dyDescent="0.25">
      <c r="A31" s="103"/>
      <c r="B31" s="104" t="s">
        <v>72</v>
      </c>
      <c r="C31" s="105"/>
      <c r="D31" s="106"/>
      <c r="E31" s="107"/>
      <c r="F31" s="105"/>
      <c r="G31" s="108"/>
      <c r="H31" s="107"/>
      <c r="I31" s="109"/>
      <c r="J31" s="110"/>
      <c r="K31" s="111"/>
      <c r="L31" s="112"/>
      <c r="M31" s="112"/>
      <c r="N31" s="112"/>
      <c r="O31" s="112"/>
      <c r="P31" s="112">
        <f>P30</f>
        <v>1</v>
      </c>
      <c r="Q31" s="294" t="s">
        <v>21</v>
      </c>
    </row>
    <row r="32" spans="1:17" x14ac:dyDescent="0.25">
      <c r="A32" s="457"/>
      <c r="B32" s="458"/>
      <c r="C32" s="458"/>
      <c r="D32" s="458"/>
      <c r="E32" s="458"/>
      <c r="F32" s="459"/>
      <c r="G32" s="458"/>
      <c r="H32" s="458"/>
      <c r="I32" s="458"/>
      <c r="J32" s="460"/>
      <c r="K32" s="120"/>
      <c r="L32" s="120"/>
      <c r="M32" s="120"/>
      <c r="N32" s="120"/>
      <c r="O32" s="120"/>
      <c r="P32" s="120"/>
      <c r="Q32" s="461"/>
    </row>
    <row r="33" spans="1:17" s="78" customFormat="1" ht="18" customHeight="1" x14ac:dyDescent="0.25">
      <c r="A33" s="67">
        <v>2</v>
      </c>
      <c r="B33" s="68" t="s">
        <v>16</v>
      </c>
      <c r="C33" s="69"/>
      <c r="D33" s="70"/>
      <c r="E33" s="71"/>
      <c r="F33" s="69"/>
      <c r="G33" s="72"/>
      <c r="H33" s="71"/>
      <c r="I33" s="73"/>
      <c r="J33" s="74"/>
      <c r="K33" s="75"/>
      <c r="L33" s="76"/>
      <c r="M33" s="76"/>
      <c r="N33" s="76"/>
      <c r="O33" s="76"/>
      <c r="P33" s="76"/>
      <c r="Q33" s="77"/>
    </row>
    <row r="34" spans="1:17" s="90" customFormat="1" ht="18" customHeight="1" x14ac:dyDescent="0.25">
      <c r="A34" s="79" t="s">
        <v>25</v>
      </c>
      <c r="B34" s="80" t="s">
        <v>20</v>
      </c>
      <c r="C34" s="81"/>
      <c r="D34" s="82"/>
      <c r="E34" s="83"/>
      <c r="F34" s="84"/>
      <c r="G34" s="82"/>
      <c r="H34" s="83"/>
      <c r="I34" s="85"/>
      <c r="J34" s="86"/>
      <c r="K34" s="87"/>
      <c r="L34" s="88"/>
      <c r="M34" s="88"/>
      <c r="N34" s="88"/>
      <c r="O34" s="88"/>
      <c r="P34" s="88"/>
      <c r="Q34" s="89"/>
    </row>
    <row r="35" spans="1:17" s="102" customFormat="1" ht="18" customHeight="1" x14ac:dyDescent="0.25">
      <c r="A35" s="91"/>
      <c r="B35" s="92"/>
      <c r="C35" s="93"/>
      <c r="D35" s="94"/>
      <c r="E35" s="95"/>
      <c r="F35" s="93"/>
      <c r="G35" s="96"/>
      <c r="H35" s="95"/>
      <c r="I35" s="97"/>
      <c r="J35" s="98">
        <v>1</v>
      </c>
      <c r="K35" s="99">
        <v>2</v>
      </c>
      <c r="L35" s="100">
        <v>4</v>
      </c>
      <c r="M35" s="100"/>
      <c r="N35" s="100"/>
      <c r="O35" s="100"/>
      <c r="P35" s="100">
        <v>8</v>
      </c>
      <c r="Q35" s="101"/>
    </row>
    <row r="36" spans="1:17" s="113" customFormat="1" ht="18" customHeight="1" x14ac:dyDescent="0.25">
      <c r="A36" s="103"/>
      <c r="B36" s="104" t="s">
        <v>72</v>
      </c>
      <c r="C36" s="105"/>
      <c r="D36" s="106"/>
      <c r="E36" s="107"/>
      <c r="F36" s="105"/>
      <c r="G36" s="108"/>
      <c r="H36" s="107"/>
      <c r="I36" s="109"/>
      <c r="J36" s="110"/>
      <c r="K36" s="111"/>
      <c r="L36" s="112"/>
      <c r="M36" s="112"/>
      <c r="N36" s="112"/>
      <c r="O36" s="112"/>
      <c r="P36" s="112">
        <v>8</v>
      </c>
      <c r="Q36" s="294" t="s">
        <v>21</v>
      </c>
    </row>
    <row r="37" spans="1:17" s="113" customFormat="1" ht="18" customHeight="1" x14ac:dyDescent="0.25">
      <c r="A37" s="103"/>
      <c r="B37" s="342"/>
      <c r="C37" s="348"/>
      <c r="D37" s="349"/>
      <c r="E37" s="350"/>
      <c r="F37" s="348"/>
      <c r="G37" s="351"/>
      <c r="H37" s="350"/>
      <c r="I37" s="343"/>
      <c r="J37" s="344"/>
      <c r="K37" s="345"/>
      <c r="L37" s="346"/>
      <c r="M37" s="346"/>
      <c r="N37" s="346"/>
      <c r="O37" s="346"/>
      <c r="P37" s="346"/>
      <c r="Q37" s="347"/>
    </row>
    <row r="38" spans="1:17" s="90" customFormat="1" ht="18" customHeight="1" x14ac:dyDescent="0.25">
      <c r="A38" s="79" t="s">
        <v>28</v>
      </c>
      <c r="B38" s="80" t="s">
        <v>125</v>
      </c>
      <c r="C38" s="81"/>
      <c r="D38" s="82"/>
      <c r="E38" s="83"/>
      <c r="F38" s="84"/>
      <c r="G38" s="82"/>
      <c r="H38" s="83"/>
      <c r="I38" s="85"/>
      <c r="J38" s="86"/>
      <c r="K38" s="87"/>
      <c r="L38" s="88"/>
      <c r="M38" s="88"/>
      <c r="N38" s="88"/>
      <c r="O38" s="88"/>
      <c r="P38" s="88"/>
      <c r="Q38" s="89"/>
    </row>
    <row r="39" spans="1:17" s="102" customFormat="1" ht="18" customHeight="1" x14ac:dyDescent="0.25">
      <c r="A39" s="91"/>
      <c r="B39" s="92" t="s">
        <v>128</v>
      </c>
      <c r="C39" s="93"/>
      <c r="D39" s="94"/>
      <c r="E39" s="95"/>
      <c r="F39" s="93"/>
      <c r="G39" s="96"/>
      <c r="H39" s="95"/>
      <c r="I39" s="97"/>
      <c r="J39" s="98">
        <v>0.5</v>
      </c>
      <c r="K39" s="99"/>
      <c r="L39" s="100"/>
      <c r="M39" s="100"/>
      <c r="N39" s="100"/>
      <c r="O39" s="100"/>
      <c r="P39" s="100">
        <v>0.5</v>
      </c>
      <c r="Q39" s="101"/>
    </row>
    <row r="40" spans="1:17" s="102" customFormat="1" ht="18" customHeight="1" x14ac:dyDescent="0.25">
      <c r="A40" s="91"/>
      <c r="B40" s="92" t="s">
        <v>129</v>
      </c>
      <c r="C40" s="93"/>
      <c r="D40" s="94"/>
      <c r="E40" s="95"/>
      <c r="F40" s="93"/>
      <c r="G40" s="96"/>
      <c r="H40" s="95"/>
      <c r="I40" s="97"/>
      <c r="J40" s="98">
        <v>0.5</v>
      </c>
      <c r="K40" s="99"/>
      <c r="L40" s="100"/>
      <c r="M40" s="100"/>
      <c r="N40" s="100"/>
      <c r="O40" s="100"/>
      <c r="P40" s="100">
        <v>0.5</v>
      </c>
      <c r="Q40" s="101"/>
    </row>
    <row r="41" spans="1:17" s="113" customFormat="1" ht="18" customHeight="1" x14ac:dyDescent="0.25">
      <c r="A41" s="103"/>
      <c r="B41" s="104" t="s">
        <v>72</v>
      </c>
      <c r="C41" s="105"/>
      <c r="D41" s="106"/>
      <c r="E41" s="107"/>
      <c r="F41" s="105"/>
      <c r="G41" s="108"/>
      <c r="H41" s="107"/>
      <c r="I41" s="109"/>
      <c r="J41" s="110"/>
      <c r="K41" s="111"/>
      <c r="L41" s="112"/>
      <c r="M41" s="112"/>
      <c r="N41" s="112"/>
      <c r="O41" s="112"/>
      <c r="P41" s="112">
        <v>1</v>
      </c>
      <c r="Q41" s="294" t="s">
        <v>126</v>
      </c>
    </row>
    <row r="42" spans="1:17" ht="18" customHeight="1" x14ac:dyDescent="0.25">
      <c r="A42" s="114"/>
      <c r="B42" s="115"/>
      <c r="C42" s="116"/>
      <c r="D42" s="116"/>
      <c r="E42" s="116"/>
      <c r="F42" s="117"/>
      <c r="G42" s="116"/>
      <c r="H42" s="116"/>
      <c r="I42" s="115"/>
      <c r="J42" s="118"/>
      <c r="K42" s="118"/>
      <c r="L42" s="119"/>
      <c r="M42" s="120"/>
      <c r="N42" s="118"/>
      <c r="O42" s="118"/>
      <c r="P42" s="120"/>
      <c r="Q42" s="121"/>
    </row>
    <row r="43" spans="1:17" s="133" customFormat="1" ht="18" customHeight="1" x14ac:dyDescent="0.25">
      <c r="A43" s="122">
        <v>3</v>
      </c>
      <c r="B43" s="123" t="s">
        <v>24</v>
      </c>
      <c r="C43" s="124"/>
      <c r="D43" s="125"/>
      <c r="E43" s="126"/>
      <c r="F43" s="127"/>
      <c r="G43" s="125"/>
      <c r="H43" s="126"/>
      <c r="I43" s="128"/>
      <c r="J43" s="129"/>
      <c r="K43" s="130"/>
      <c r="L43" s="131"/>
      <c r="M43" s="131"/>
      <c r="N43" s="131"/>
      <c r="O43" s="131"/>
      <c r="P43" s="131"/>
      <c r="Q43" s="132"/>
    </row>
    <row r="44" spans="1:17" s="90" customFormat="1" ht="18" customHeight="1" x14ac:dyDescent="0.25">
      <c r="A44" s="79" t="s">
        <v>34</v>
      </c>
      <c r="B44" s="80" t="s">
        <v>26</v>
      </c>
      <c r="C44" s="134"/>
      <c r="D44" s="135"/>
      <c r="E44" s="136"/>
      <c r="F44" s="137"/>
      <c r="G44" s="135"/>
      <c r="H44" s="136"/>
      <c r="I44" s="138"/>
      <c r="J44" s="139"/>
      <c r="K44" s="140"/>
      <c r="L44" s="141"/>
      <c r="M44" s="141"/>
      <c r="N44" s="141"/>
      <c r="O44" s="141"/>
      <c r="P44" s="141"/>
      <c r="Q44" s="142"/>
    </row>
    <row r="45" spans="1:17" s="277" customFormat="1" ht="16.5" x14ac:dyDescent="0.25">
      <c r="A45" s="269"/>
      <c r="B45" s="270" t="s">
        <v>108</v>
      </c>
      <c r="C45" s="271">
        <v>0</v>
      </c>
      <c r="D45" s="280" t="s">
        <v>73</v>
      </c>
      <c r="E45" s="281">
        <v>0</v>
      </c>
      <c r="F45" s="283">
        <v>16</v>
      </c>
      <c r="G45" s="280" t="s">
        <v>73</v>
      </c>
      <c r="H45" s="281">
        <v>6</v>
      </c>
      <c r="I45" s="314"/>
      <c r="J45" s="278"/>
      <c r="K45" s="278">
        <v>326</v>
      </c>
      <c r="L45" s="284">
        <v>6</v>
      </c>
      <c r="M45" s="284"/>
      <c r="N45" s="284"/>
      <c r="O45" s="284">
        <v>321.52</v>
      </c>
      <c r="P45" s="315">
        <v>321.52</v>
      </c>
      <c r="Q45" s="285"/>
    </row>
    <row r="46" spans="1:17" s="277" customFormat="1" ht="16.5" x14ac:dyDescent="0.25">
      <c r="A46" s="269"/>
      <c r="B46" s="270" t="s">
        <v>100</v>
      </c>
      <c r="C46" s="271">
        <v>100</v>
      </c>
      <c r="D46" s="280" t="s">
        <v>73</v>
      </c>
      <c r="E46" s="281">
        <v>0</v>
      </c>
      <c r="F46" s="283">
        <v>102</v>
      </c>
      <c r="G46" s="280" t="s">
        <v>73</v>
      </c>
      <c r="H46" s="281">
        <v>11</v>
      </c>
      <c r="I46" s="314"/>
      <c r="J46" s="278"/>
      <c r="K46" s="278">
        <v>51</v>
      </c>
      <c r="L46" s="284">
        <v>3</v>
      </c>
      <c r="M46" s="284"/>
      <c r="N46" s="284"/>
      <c r="O46" s="284">
        <v>254.81</v>
      </c>
      <c r="P46" s="315">
        <v>254.81</v>
      </c>
      <c r="Q46" s="285"/>
    </row>
    <row r="47" spans="1:17" s="113" customFormat="1" ht="16.5" x14ac:dyDescent="0.25">
      <c r="A47" s="91"/>
      <c r="B47" s="270" t="s">
        <v>101</v>
      </c>
      <c r="C47" s="93">
        <v>200</v>
      </c>
      <c r="D47" s="143" t="s">
        <v>73</v>
      </c>
      <c r="E47" s="144">
        <v>16</v>
      </c>
      <c r="F47" s="145">
        <v>203</v>
      </c>
      <c r="G47" s="280" t="s">
        <v>73</v>
      </c>
      <c r="H47" s="144">
        <v>11.6</v>
      </c>
      <c r="I47" s="97"/>
      <c r="J47" s="146"/>
      <c r="K47" s="278">
        <v>55.599999999999909</v>
      </c>
      <c r="L47" s="147">
        <v>6</v>
      </c>
      <c r="M47" s="284"/>
      <c r="N47" s="147"/>
      <c r="O47" s="147">
        <v>68.16</v>
      </c>
      <c r="P47" s="315">
        <v>68.16</v>
      </c>
      <c r="Q47" s="148"/>
    </row>
    <row r="48" spans="1:17" s="113" customFormat="1" ht="16.5" x14ac:dyDescent="0.25">
      <c r="A48" s="91"/>
      <c r="B48" s="270" t="s">
        <v>102</v>
      </c>
      <c r="C48" s="93">
        <v>300</v>
      </c>
      <c r="D48" s="143" t="s">
        <v>73</v>
      </c>
      <c r="E48" s="144">
        <v>0</v>
      </c>
      <c r="F48" s="145">
        <v>301</v>
      </c>
      <c r="G48" s="280" t="s">
        <v>73</v>
      </c>
      <c r="H48" s="144">
        <v>10</v>
      </c>
      <c r="I48" s="97"/>
      <c r="J48" s="146"/>
      <c r="K48" s="278">
        <v>30</v>
      </c>
      <c r="L48" s="147">
        <v>6</v>
      </c>
      <c r="M48" s="284"/>
      <c r="N48" s="147"/>
      <c r="O48" s="147">
        <v>50.06</v>
      </c>
      <c r="P48" s="315">
        <v>50.06</v>
      </c>
      <c r="Q48" s="148"/>
    </row>
    <row r="49" spans="1:17" s="113" customFormat="1" ht="16.5" x14ac:dyDescent="0.25">
      <c r="A49" s="91"/>
      <c r="B49" s="270" t="s">
        <v>103</v>
      </c>
      <c r="C49" s="93">
        <v>400</v>
      </c>
      <c r="D49" s="143" t="s">
        <v>73</v>
      </c>
      <c r="E49" s="144">
        <v>0</v>
      </c>
      <c r="F49" s="145">
        <v>401</v>
      </c>
      <c r="G49" s="280" t="s">
        <v>73</v>
      </c>
      <c r="H49" s="144">
        <v>10</v>
      </c>
      <c r="I49" s="97"/>
      <c r="J49" s="146"/>
      <c r="K49" s="278">
        <v>30</v>
      </c>
      <c r="L49" s="147">
        <v>6</v>
      </c>
      <c r="M49" s="284"/>
      <c r="N49" s="147"/>
      <c r="O49" s="147">
        <v>36.4</v>
      </c>
      <c r="P49" s="315">
        <v>36.4</v>
      </c>
      <c r="Q49" s="148"/>
    </row>
    <row r="50" spans="1:17" s="113" customFormat="1" ht="16.5" x14ac:dyDescent="0.25">
      <c r="A50" s="91"/>
      <c r="B50" s="270" t="s">
        <v>104</v>
      </c>
      <c r="C50" s="93">
        <v>500</v>
      </c>
      <c r="D50" s="143" t="s">
        <v>73</v>
      </c>
      <c r="E50" s="144">
        <v>0</v>
      </c>
      <c r="F50" s="145">
        <v>501</v>
      </c>
      <c r="G50" s="280" t="s">
        <v>73</v>
      </c>
      <c r="H50" s="144">
        <v>13</v>
      </c>
      <c r="I50" s="97"/>
      <c r="J50" s="146"/>
      <c r="K50" s="278">
        <v>33</v>
      </c>
      <c r="L50" s="147">
        <v>6</v>
      </c>
      <c r="M50" s="284"/>
      <c r="N50" s="147"/>
      <c r="O50" s="147">
        <v>28.12</v>
      </c>
      <c r="P50" s="315">
        <v>28.12</v>
      </c>
      <c r="Q50" s="148"/>
    </row>
    <row r="51" spans="1:17" s="113" customFormat="1" ht="16.5" x14ac:dyDescent="0.25">
      <c r="A51" s="91"/>
      <c r="B51" s="270" t="s">
        <v>106</v>
      </c>
      <c r="C51" s="93">
        <v>600</v>
      </c>
      <c r="D51" s="143" t="s">
        <v>73</v>
      </c>
      <c r="E51" s="144">
        <v>0</v>
      </c>
      <c r="F51" s="145">
        <v>601</v>
      </c>
      <c r="G51" s="280" t="s">
        <v>73</v>
      </c>
      <c r="H51" s="144">
        <v>12</v>
      </c>
      <c r="I51" s="97"/>
      <c r="J51" s="146"/>
      <c r="K51" s="278">
        <v>32</v>
      </c>
      <c r="L51" s="147">
        <v>6</v>
      </c>
      <c r="M51" s="284"/>
      <c r="N51" s="147"/>
      <c r="O51" s="147">
        <v>25.94</v>
      </c>
      <c r="P51" s="315">
        <v>25.94</v>
      </c>
      <c r="Q51" s="148"/>
    </row>
    <row r="52" spans="1:17" s="113" customFormat="1" ht="16.5" x14ac:dyDescent="0.25">
      <c r="A52" s="91"/>
      <c r="B52" s="270" t="s">
        <v>105</v>
      </c>
      <c r="C52" s="93">
        <v>700</v>
      </c>
      <c r="D52" s="143" t="s">
        <v>73</v>
      </c>
      <c r="E52" s="144">
        <v>3</v>
      </c>
      <c r="F52" s="145">
        <v>701</v>
      </c>
      <c r="G52" s="280" t="s">
        <v>73</v>
      </c>
      <c r="H52" s="144">
        <v>4</v>
      </c>
      <c r="I52" s="97"/>
      <c r="J52" s="146"/>
      <c r="K52" s="278">
        <v>21</v>
      </c>
      <c r="L52" s="147">
        <v>5.5</v>
      </c>
      <c r="M52" s="284"/>
      <c r="N52" s="147"/>
      <c r="O52" s="147">
        <v>37.020000000000003</v>
      </c>
      <c r="P52" s="315">
        <v>37.020000000000003</v>
      </c>
      <c r="Q52" s="148"/>
    </row>
    <row r="53" spans="1:17" s="113" customFormat="1" ht="18" customHeight="1" x14ac:dyDescent="0.25">
      <c r="A53" s="103"/>
      <c r="B53" s="104" t="s">
        <v>72</v>
      </c>
      <c r="C53" s="149"/>
      <c r="D53" s="150"/>
      <c r="E53" s="151"/>
      <c r="F53" s="149"/>
      <c r="G53" s="152"/>
      <c r="H53" s="151"/>
      <c r="I53" s="109"/>
      <c r="J53" s="153"/>
      <c r="K53" s="154"/>
      <c r="L53" s="155"/>
      <c r="M53" s="155"/>
      <c r="N53" s="155"/>
      <c r="O53" s="155"/>
      <c r="P53" s="155">
        <v>822.03</v>
      </c>
      <c r="Q53" s="294" t="s">
        <v>27</v>
      </c>
    </row>
    <row r="54" spans="1:17" s="169" customFormat="1" ht="18" x14ac:dyDescent="0.25">
      <c r="A54" s="156"/>
      <c r="B54" s="157"/>
      <c r="C54" s="158"/>
      <c r="D54" s="159"/>
      <c r="E54" s="160"/>
      <c r="F54" s="161"/>
      <c r="G54" s="159"/>
      <c r="H54" s="160"/>
      <c r="I54" s="162"/>
      <c r="J54" s="163"/>
      <c r="K54" s="164"/>
      <c r="L54" s="165"/>
      <c r="M54" s="166"/>
      <c r="N54" s="167"/>
      <c r="O54" s="167"/>
      <c r="P54" s="167"/>
      <c r="Q54" s="168"/>
    </row>
    <row r="55" spans="1:17" s="102" customFormat="1" ht="18" x14ac:dyDescent="0.25">
      <c r="A55" s="103" t="s">
        <v>36</v>
      </c>
      <c r="B55" s="170" t="s">
        <v>29</v>
      </c>
      <c r="C55" s="171"/>
      <c r="D55" s="172"/>
      <c r="E55" s="173"/>
      <c r="F55" s="174"/>
      <c r="G55" s="172"/>
      <c r="H55" s="173"/>
      <c r="I55" s="175"/>
      <c r="J55" s="176"/>
      <c r="K55" s="177"/>
      <c r="L55" s="178"/>
      <c r="M55" s="178"/>
      <c r="N55" s="178"/>
      <c r="O55" s="178"/>
      <c r="P55" s="178"/>
      <c r="Q55" s="179"/>
    </row>
    <row r="56" spans="1:17" s="277" customFormat="1" ht="16.5" x14ac:dyDescent="0.25">
      <c r="A56" s="269"/>
      <c r="B56" s="270" t="s">
        <v>108</v>
      </c>
      <c r="C56" s="271">
        <v>0</v>
      </c>
      <c r="D56" s="280" t="s">
        <v>73</v>
      </c>
      <c r="E56" s="281">
        <v>0</v>
      </c>
      <c r="F56" s="283">
        <v>16</v>
      </c>
      <c r="G56" s="280" t="s">
        <v>73</v>
      </c>
      <c r="H56" s="281">
        <v>6</v>
      </c>
      <c r="I56" s="314"/>
      <c r="J56" s="278"/>
      <c r="K56" s="278">
        <v>326</v>
      </c>
      <c r="L56" s="284">
        <v>6</v>
      </c>
      <c r="M56" s="284"/>
      <c r="N56" s="284"/>
      <c r="O56" s="284">
        <v>42.45</v>
      </c>
      <c r="P56" s="315">
        <v>42.45</v>
      </c>
      <c r="Q56" s="285"/>
    </row>
    <row r="57" spans="1:17" s="277" customFormat="1" ht="16.5" x14ac:dyDescent="0.25">
      <c r="A57" s="269"/>
      <c r="B57" s="270" t="s">
        <v>100</v>
      </c>
      <c r="C57" s="271">
        <v>100</v>
      </c>
      <c r="D57" s="280" t="s">
        <v>73</v>
      </c>
      <c r="E57" s="281">
        <v>0</v>
      </c>
      <c r="F57" s="283">
        <v>102</v>
      </c>
      <c r="G57" s="280" t="s">
        <v>73</v>
      </c>
      <c r="H57" s="281">
        <v>11</v>
      </c>
      <c r="I57" s="314"/>
      <c r="J57" s="278"/>
      <c r="K57" s="278">
        <v>51</v>
      </c>
      <c r="L57" s="284">
        <v>3</v>
      </c>
      <c r="M57" s="284"/>
      <c r="N57" s="284"/>
      <c r="O57" s="284">
        <v>6.12</v>
      </c>
      <c r="P57" s="315">
        <v>6.12</v>
      </c>
      <c r="Q57" s="285"/>
    </row>
    <row r="58" spans="1:17" s="113" customFormat="1" ht="16.5" x14ac:dyDescent="0.25">
      <c r="A58" s="91"/>
      <c r="B58" s="270" t="s">
        <v>101</v>
      </c>
      <c r="C58" s="93">
        <v>200</v>
      </c>
      <c r="D58" s="143" t="s">
        <v>73</v>
      </c>
      <c r="E58" s="144">
        <v>16</v>
      </c>
      <c r="F58" s="145">
        <v>203</v>
      </c>
      <c r="G58" s="280" t="s">
        <v>73</v>
      </c>
      <c r="H58" s="144">
        <v>11.6</v>
      </c>
      <c r="I58" s="97"/>
      <c r="J58" s="146"/>
      <c r="K58" s="278">
        <v>55.599999999999909</v>
      </c>
      <c r="L58" s="147">
        <v>6</v>
      </c>
      <c r="M58" s="284"/>
      <c r="N58" s="147"/>
      <c r="O58" s="147">
        <v>2.87</v>
      </c>
      <c r="P58" s="315">
        <v>2.87</v>
      </c>
      <c r="Q58" s="148"/>
    </row>
    <row r="59" spans="1:17" s="113" customFormat="1" ht="16.5" x14ac:dyDescent="0.25">
      <c r="A59" s="91"/>
      <c r="B59" s="270" t="s">
        <v>102</v>
      </c>
      <c r="C59" s="93">
        <v>300</v>
      </c>
      <c r="D59" s="143" t="s">
        <v>73</v>
      </c>
      <c r="E59" s="144">
        <v>0</v>
      </c>
      <c r="F59" s="145">
        <v>301</v>
      </c>
      <c r="G59" s="280" t="s">
        <v>73</v>
      </c>
      <c r="H59" s="144">
        <v>10</v>
      </c>
      <c r="I59" s="97"/>
      <c r="J59" s="146"/>
      <c r="K59" s="278">
        <v>30</v>
      </c>
      <c r="L59" s="147">
        <v>6</v>
      </c>
      <c r="M59" s="284"/>
      <c r="N59" s="147"/>
      <c r="O59" s="147">
        <v>18.14</v>
      </c>
      <c r="P59" s="315">
        <v>18.14</v>
      </c>
      <c r="Q59" s="148"/>
    </row>
    <row r="60" spans="1:17" s="113" customFormat="1" ht="16.5" x14ac:dyDescent="0.25">
      <c r="A60" s="91"/>
      <c r="B60" s="270" t="s">
        <v>103</v>
      </c>
      <c r="C60" s="93">
        <v>400</v>
      </c>
      <c r="D60" s="143" t="s">
        <v>73</v>
      </c>
      <c r="E60" s="144">
        <v>0</v>
      </c>
      <c r="F60" s="145">
        <v>401</v>
      </c>
      <c r="G60" s="280" t="s">
        <v>73</v>
      </c>
      <c r="H60" s="144">
        <v>10</v>
      </c>
      <c r="I60" s="97"/>
      <c r="J60" s="146"/>
      <c r="K60" s="278">
        <v>30</v>
      </c>
      <c r="L60" s="147">
        <v>6</v>
      </c>
      <c r="M60" s="284"/>
      <c r="N60" s="147"/>
      <c r="O60" s="147">
        <v>39.22</v>
      </c>
      <c r="P60" s="315">
        <v>39.22</v>
      </c>
      <c r="Q60" s="148"/>
    </row>
    <row r="61" spans="1:17" s="113" customFormat="1" ht="16.5" x14ac:dyDescent="0.25">
      <c r="A61" s="91"/>
      <c r="B61" s="270" t="s">
        <v>104</v>
      </c>
      <c r="C61" s="93">
        <v>500</v>
      </c>
      <c r="D61" s="143" t="s">
        <v>73</v>
      </c>
      <c r="E61" s="144">
        <v>0</v>
      </c>
      <c r="F61" s="145">
        <v>501</v>
      </c>
      <c r="G61" s="280" t="s">
        <v>73</v>
      </c>
      <c r="H61" s="144">
        <v>13</v>
      </c>
      <c r="I61" s="97"/>
      <c r="J61" s="146"/>
      <c r="K61" s="278">
        <v>33</v>
      </c>
      <c r="L61" s="147">
        <v>6</v>
      </c>
      <c r="M61" s="284"/>
      <c r="N61" s="147"/>
      <c r="O61" s="147">
        <v>5.17</v>
      </c>
      <c r="P61" s="315">
        <v>5.17</v>
      </c>
      <c r="Q61" s="148"/>
    </row>
    <row r="62" spans="1:17" s="113" customFormat="1" ht="16.5" x14ac:dyDescent="0.25">
      <c r="A62" s="91"/>
      <c r="B62" s="270" t="s">
        <v>106</v>
      </c>
      <c r="C62" s="93">
        <v>600</v>
      </c>
      <c r="D62" s="143" t="s">
        <v>73</v>
      </c>
      <c r="E62" s="144">
        <v>0</v>
      </c>
      <c r="F62" s="145">
        <v>601</v>
      </c>
      <c r="G62" s="280" t="s">
        <v>73</v>
      </c>
      <c r="H62" s="144">
        <v>12</v>
      </c>
      <c r="I62" s="97"/>
      <c r="J62" s="146"/>
      <c r="K62" s="278">
        <v>32</v>
      </c>
      <c r="L62" s="147">
        <v>6</v>
      </c>
      <c r="M62" s="284"/>
      <c r="N62" s="147"/>
      <c r="O62" s="147">
        <v>2.1</v>
      </c>
      <c r="P62" s="315">
        <v>2.1</v>
      </c>
      <c r="Q62" s="148"/>
    </row>
    <row r="63" spans="1:17" s="113" customFormat="1" ht="16.5" x14ac:dyDescent="0.25">
      <c r="A63" s="91"/>
      <c r="B63" s="270" t="s">
        <v>105</v>
      </c>
      <c r="C63" s="93">
        <v>700</v>
      </c>
      <c r="D63" s="143" t="s">
        <v>73</v>
      </c>
      <c r="E63" s="144">
        <v>3</v>
      </c>
      <c r="F63" s="145">
        <v>701</v>
      </c>
      <c r="G63" s="280" t="s">
        <v>73</v>
      </c>
      <c r="H63" s="144">
        <v>4</v>
      </c>
      <c r="I63" s="97"/>
      <c r="J63" s="146"/>
      <c r="K63" s="278">
        <v>21</v>
      </c>
      <c r="L63" s="147">
        <v>5.5</v>
      </c>
      <c r="M63" s="284"/>
      <c r="N63" s="147"/>
      <c r="O63" s="147">
        <v>0.36</v>
      </c>
      <c r="P63" s="315">
        <v>0.36</v>
      </c>
      <c r="Q63" s="148"/>
    </row>
    <row r="64" spans="1:17" s="113" customFormat="1" ht="16.5" x14ac:dyDescent="0.25">
      <c r="A64" s="103"/>
      <c r="B64" s="104" t="s">
        <v>72</v>
      </c>
      <c r="C64" s="149"/>
      <c r="D64" s="150"/>
      <c r="E64" s="151"/>
      <c r="F64" s="149"/>
      <c r="G64" s="152"/>
      <c r="H64" s="151"/>
      <c r="I64" s="109"/>
      <c r="J64" s="180"/>
      <c r="K64" s="180"/>
      <c r="L64" s="155"/>
      <c r="M64" s="155"/>
      <c r="N64" s="155"/>
      <c r="O64" s="155"/>
      <c r="P64" s="155">
        <v>116.43</v>
      </c>
      <c r="Q64" s="294" t="s">
        <v>27</v>
      </c>
    </row>
    <row r="65" spans="1:17" s="113" customFormat="1" ht="16.5" x14ac:dyDescent="0.25">
      <c r="A65" s="103"/>
      <c r="B65" s="170"/>
      <c r="C65" s="93"/>
      <c r="D65" s="94"/>
      <c r="E65" s="95"/>
      <c r="F65" s="93"/>
      <c r="G65" s="96"/>
      <c r="H65" s="95"/>
      <c r="I65" s="185"/>
      <c r="J65" s="186"/>
      <c r="K65" s="186"/>
      <c r="L65" s="187"/>
      <c r="M65" s="187"/>
      <c r="N65" s="187"/>
      <c r="O65" s="187"/>
      <c r="P65" s="187"/>
      <c r="Q65" s="335"/>
    </row>
    <row r="66" spans="1:17" s="102" customFormat="1" ht="18" x14ac:dyDescent="0.25">
      <c r="A66" s="103" t="s">
        <v>37</v>
      </c>
      <c r="B66" s="170" t="s">
        <v>159</v>
      </c>
      <c r="C66" s="171"/>
      <c r="D66" s="172"/>
      <c r="E66" s="173"/>
      <c r="F66" s="174"/>
      <c r="G66" s="172"/>
      <c r="H66" s="173"/>
      <c r="I66" s="175"/>
      <c r="J66" s="176"/>
      <c r="K66" s="177"/>
      <c r="L66" s="178"/>
      <c r="M66" s="352" t="s">
        <v>136</v>
      </c>
      <c r="N66" s="352" t="s">
        <v>137</v>
      </c>
      <c r="O66" s="178"/>
      <c r="P66" s="178"/>
      <c r="Q66" s="179"/>
    </row>
    <row r="67" spans="1:17" s="113" customFormat="1" ht="16.5" x14ac:dyDescent="0.25">
      <c r="A67" s="91"/>
      <c r="B67" s="270" t="s">
        <v>135</v>
      </c>
      <c r="C67" s="93"/>
      <c r="D67" s="143"/>
      <c r="E67" s="144"/>
      <c r="F67" s="145"/>
      <c r="G67" s="280"/>
      <c r="H67" s="144"/>
      <c r="I67" s="97"/>
      <c r="J67" s="146"/>
      <c r="K67" s="278"/>
      <c r="L67" s="147"/>
      <c r="M67" s="284">
        <v>5</v>
      </c>
      <c r="N67" s="147">
        <v>1.6</v>
      </c>
      <c r="O67" s="147">
        <v>705.59999999999991</v>
      </c>
      <c r="P67" s="315">
        <v>1128.96</v>
      </c>
      <c r="Q67" s="148"/>
    </row>
    <row r="68" spans="1:17" s="113" customFormat="1" ht="16.5" x14ac:dyDescent="0.25">
      <c r="A68" s="103"/>
      <c r="B68" s="104" t="s">
        <v>72</v>
      </c>
      <c r="C68" s="149"/>
      <c r="D68" s="150"/>
      <c r="E68" s="151"/>
      <c r="F68" s="149"/>
      <c r="G68" s="152"/>
      <c r="H68" s="151"/>
      <c r="I68" s="109"/>
      <c r="J68" s="180"/>
      <c r="K68" s="180"/>
      <c r="L68" s="155"/>
      <c r="M68" s="155"/>
      <c r="N68" s="155"/>
      <c r="O68" s="155"/>
      <c r="P68" s="155">
        <v>1128.96</v>
      </c>
      <c r="Q68" s="294" t="s">
        <v>134</v>
      </c>
    </row>
    <row r="69" spans="1:17" s="102" customFormat="1" ht="18" x14ac:dyDescent="0.25">
      <c r="A69" s="103"/>
      <c r="B69" s="170"/>
      <c r="C69" s="171"/>
      <c r="D69" s="172"/>
      <c r="E69" s="173"/>
      <c r="F69" s="174"/>
      <c r="G69" s="172"/>
      <c r="H69" s="173"/>
      <c r="I69" s="175"/>
      <c r="J69" s="176"/>
      <c r="K69" s="177"/>
      <c r="L69" s="178"/>
      <c r="M69" s="178"/>
      <c r="N69" s="178"/>
      <c r="O69" s="178"/>
      <c r="P69" s="178"/>
      <c r="Q69" s="179"/>
    </row>
    <row r="70" spans="1:17" s="133" customFormat="1" x14ac:dyDescent="0.25">
      <c r="A70" s="122">
        <v>4</v>
      </c>
      <c r="B70" s="123" t="s">
        <v>32</v>
      </c>
      <c r="C70" s="124"/>
      <c r="D70" s="125"/>
      <c r="E70" s="126"/>
      <c r="F70" s="127"/>
      <c r="G70" s="125"/>
      <c r="H70" s="126"/>
      <c r="I70" s="128"/>
      <c r="J70" s="130"/>
      <c r="K70" s="130"/>
      <c r="L70" s="131"/>
      <c r="M70" s="131"/>
      <c r="N70" s="188"/>
      <c r="O70" s="131"/>
      <c r="P70" s="131"/>
      <c r="Q70" s="132"/>
    </row>
    <row r="71" spans="1:17" s="90" customFormat="1" x14ac:dyDescent="0.25">
      <c r="A71" s="189" t="s">
        <v>43</v>
      </c>
      <c r="B71" s="80" t="s">
        <v>132</v>
      </c>
      <c r="C71" s="134"/>
      <c r="D71" s="135"/>
      <c r="E71" s="136"/>
      <c r="F71" s="137"/>
      <c r="G71" s="135"/>
      <c r="H71" s="136"/>
      <c r="I71" s="138"/>
      <c r="J71" s="140"/>
      <c r="K71" s="140"/>
      <c r="L71" s="141"/>
      <c r="M71" s="141"/>
      <c r="N71" s="141"/>
      <c r="O71" s="141"/>
      <c r="P71" s="141"/>
      <c r="Q71" s="142"/>
    </row>
    <row r="72" spans="1:17" s="277" customFormat="1" ht="16.5" x14ac:dyDescent="0.25">
      <c r="A72" s="269"/>
      <c r="B72" s="270" t="s">
        <v>108</v>
      </c>
      <c r="C72" s="271">
        <v>0</v>
      </c>
      <c r="D72" s="280" t="s">
        <v>73</v>
      </c>
      <c r="E72" s="281">
        <v>0</v>
      </c>
      <c r="F72" s="283">
        <v>1</v>
      </c>
      <c r="G72" s="280" t="s">
        <v>73</v>
      </c>
      <c r="H72" s="281">
        <v>6</v>
      </c>
      <c r="I72" s="314"/>
      <c r="J72" s="278"/>
      <c r="K72" s="278">
        <v>26</v>
      </c>
      <c r="L72" s="284"/>
      <c r="M72" s="284"/>
      <c r="N72" s="284"/>
      <c r="O72" s="284"/>
      <c r="P72" s="315">
        <v>26</v>
      </c>
      <c r="Q72" s="285"/>
    </row>
    <row r="73" spans="1:17" s="277" customFormat="1" ht="16.5" x14ac:dyDescent="0.25">
      <c r="A73" s="269"/>
      <c r="B73" s="270" t="s">
        <v>108</v>
      </c>
      <c r="C73" s="271">
        <v>1</v>
      </c>
      <c r="D73" s="280" t="s">
        <v>73</v>
      </c>
      <c r="E73" s="281">
        <v>6</v>
      </c>
      <c r="F73" s="283">
        <v>1</v>
      </c>
      <c r="G73" s="280" t="s">
        <v>73</v>
      </c>
      <c r="H73" s="281">
        <v>12</v>
      </c>
      <c r="I73" s="314"/>
      <c r="J73" s="278"/>
      <c r="K73" s="278">
        <v>6</v>
      </c>
      <c r="L73" s="284"/>
      <c r="M73" s="284"/>
      <c r="N73" s="284"/>
      <c r="O73" s="284"/>
      <c r="P73" s="315">
        <v>6</v>
      </c>
      <c r="Q73" s="285"/>
    </row>
    <row r="74" spans="1:17" s="277" customFormat="1" ht="16.5" x14ac:dyDescent="0.25">
      <c r="A74" s="269"/>
      <c r="B74" s="270" t="s">
        <v>108</v>
      </c>
      <c r="C74" s="271">
        <v>1</v>
      </c>
      <c r="D74" s="280" t="s">
        <v>73</v>
      </c>
      <c r="E74" s="281">
        <v>12</v>
      </c>
      <c r="F74" s="283">
        <v>2</v>
      </c>
      <c r="G74" s="280" t="s">
        <v>73</v>
      </c>
      <c r="H74" s="281">
        <v>19</v>
      </c>
      <c r="I74" s="314"/>
      <c r="J74" s="278"/>
      <c r="K74" s="278">
        <v>27</v>
      </c>
      <c r="L74" s="284"/>
      <c r="M74" s="284"/>
      <c r="N74" s="284"/>
      <c r="O74" s="284"/>
      <c r="P74" s="315">
        <v>27</v>
      </c>
      <c r="Q74" s="285"/>
    </row>
    <row r="75" spans="1:17" s="277" customFormat="1" ht="16.5" x14ac:dyDescent="0.25">
      <c r="A75" s="269"/>
      <c r="B75" s="270" t="s">
        <v>108</v>
      </c>
      <c r="C75" s="271">
        <v>2</v>
      </c>
      <c r="D75" s="280" t="s">
        <v>73</v>
      </c>
      <c r="E75" s="281">
        <v>19</v>
      </c>
      <c r="F75" s="283">
        <v>3</v>
      </c>
      <c r="G75" s="280" t="s">
        <v>73</v>
      </c>
      <c r="H75" s="281">
        <v>16</v>
      </c>
      <c r="I75" s="314"/>
      <c r="J75" s="278"/>
      <c r="K75" s="278">
        <v>17</v>
      </c>
      <c r="L75" s="284"/>
      <c r="M75" s="284"/>
      <c r="N75" s="284"/>
      <c r="O75" s="284"/>
      <c r="P75" s="315">
        <v>17</v>
      </c>
      <c r="Q75" s="285"/>
    </row>
    <row r="76" spans="1:17" s="277" customFormat="1" ht="16.5" x14ac:dyDescent="0.25">
      <c r="A76" s="269"/>
      <c r="B76" s="270" t="s">
        <v>108</v>
      </c>
      <c r="C76" s="271">
        <v>3</v>
      </c>
      <c r="D76" s="280" t="s">
        <v>73</v>
      </c>
      <c r="E76" s="281">
        <v>16</v>
      </c>
      <c r="F76" s="283">
        <v>4</v>
      </c>
      <c r="G76" s="280" t="s">
        <v>73</v>
      </c>
      <c r="H76" s="281">
        <v>13</v>
      </c>
      <c r="I76" s="314"/>
      <c r="J76" s="278"/>
      <c r="K76" s="278">
        <v>17</v>
      </c>
      <c r="L76" s="284"/>
      <c r="M76" s="284"/>
      <c r="N76" s="284"/>
      <c r="O76" s="284"/>
      <c r="P76" s="315">
        <v>17</v>
      </c>
      <c r="Q76" s="285"/>
    </row>
    <row r="77" spans="1:17" s="277" customFormat="1" ht="16.5" x14ac:dyDescent="0.25">
      <c r="A77" s="269"/>
      <c r="B77" s="270" t="s">
        <v>108</v>
      </c>
      <c r="C77" s="271">
        <v>5</v>
      </c>
      <c r="D77" s="280" t="s">
        <v>73</v>
      </c>
      <c r="E77" s="281">
        <v>16</v>
      </c>
      <c r="F77" s="283">
        <v>8</v>
      </c>
      <c r="G77" s="280" t="s">
        <v>73</v>
      </c>
      <c r="H77" s="281">
        <v>0</v>
      </c>
      <c r="I77" s="314"/>
      <c r="J77" s="278"/>
      <c r="K77" s="278">
        <v>44</v>
      </c>
      <c r="L77" s="284"/>
      <c r="M77" s="284"/>
      <c r="N77" s="284"/>
      <c r="O77" s="284"/>
      <c r="P77" s="315">
        <v>44</v>
      </c>
      <c r="Q77" s="285"/>
    </row>
    <row r="78" spans="1:17" s="277" customFormat="1" ht="16.5" x14ac:dyDescent="0.25">
      <c r="A78" s="269"/>
      <c r="B78" s="270" t="s">
        <v>108</v>
      </c>
      <c r="C78" s="271">
        <v>8</v>
      </c>
      <c r="D78" s="280" t="s">
        <v>73</v>
      </c>
      <c r="E78" s="281">
        <v>0</v>
      </c>
      <c r="F78" s="283">
        <v>9</v>
      </c>
      <c r="G78" s="280" t="s">
        <v>73</v>
      </c>
      <c r="H78" s="281">
        <v>18</v>
      </c>
      <c r="I78" s="314"/>
      <c r="J78" s="278"/>
      <c r="K78" s="278">
        <v>38</v>
      </c>
      <c r="L78" s="284"/>
      <c r="M78" s="284"/>
      <c r="N78" s="284"/>
      <c r="O78" s="284"/>
      <c r="P78" s="315">
        <v>38</v>
      </c>
      <c r="Q78" s="285"/>
    </row>
    <row r="79" spans="1:17" s="277" customFormat="1" ht="16.5" x14ac:dyDescent="0.25">
      <c r="A79" s="269"/>
      <c r="B79" s="270" t="s">
        <v>108</v>
      </c>
      <c r="C79" s="271">
        <v>9</v>
      </c>
      <c r="D79" s="280" t="s">
        <v>73</v>
      </c>
      <c r="E79" s="281">
        <v>18</v>
      </c>
      <c r="F79" s="283">
        <v>10</v>
      </c>
      <c r="G79" s="280" t="s">
        <v>73</v>
      </c>
      <c r="H79" s="281">
        <v>16</v>
      </c>
      <c r="I79" s="314"/>
      <c r="J79" s="278"/>
      <c r="K79" s="278">
        <v>18</v>
      </c>
      <c r="L79" s="284"/>
      <c r="M79" s="284"/>
      <c r="N79" s="284"/>
      <c r="O79" s="284"/>
      <c r="P79" s="315">
        <v>18</v>
      </c>
      <c r="Q79" s="285"/>
    </row>
    <row r="80" spans="1:17" s="277" customFormat="1" ht="16.5" x14ac:dyDescent="0.25">
      <c r="A80" s="269"/>
      <c r="B80" s="270" t="s">
        <v>108</v>
      </c>
      <c r="C80" s="271">
        <v>10</v>
      </c>
      <c r="D80" s="280" t="s">
        <v>73</v>
      </c>
      <c r="E80" s="281">
        <v>16</v>
      </c>
      <c r="F80" s="283">
        <v>11</v>
      </c>
      <c r="G80" s="280" t="s">
        <v>73</v>
      </c>
      <c r="H80" s="281">
        <v>18</v>
      </c>
      <c r="I80" s="314"/>
      <c r="J80" s="278"/>
      <c r="K80" s="278">
        <v>22</v>
      </c>
      <c r="L80" s="284"/>
      <c r="M80" s="284"/>
      <c r="N80" s="284"/>
      <c r="O80" s="284"/>
      <c r="P80" s="315">
        <v>22</v>
      </c>
      <c r="Q80" s="285"/>
    </row>
    <row r="81" spans="1:17" s="277" customFormat="1" ht="16.5" x14ac:dyDescent="0.25">
      <c r="A81" s="269"/>
      <c r="B81" s="270" t="s">
        <v>108</v>
      </c>
      <c r="C81" s="271">
        <v>11</v>
      </c>
      <c r="D81" s="280" t="s">
        <v>73</v>
      </c>
      <c r="E81" s="281">
        <v>18</v>
      </c>
      <c r="F81" s="283">
        <v>14</v>
      </c>
      <c r="G81" s="280" t="s">
        <v>73</v>
      </c>
      <c r="H81" s="281">
        <v>0</v>
      </c>
      <c r="I81" s="314"/>
      <c r="J81" s="278"/>
      <c r="K81" s="278">
        <v>42</v>
      </c>
      <c r="L81" s="284"/>
      <c r="M81" s="284"/>
      <c r="N81" s="284"/>
      <c r="O81" s="284"/>
      <c r="P81" s="315">
        <v>42</v>
      </c>
      <c r="Q81" s="285"/>
    </row>
    <row r="82" spans="1:17" s="113" customFormat="1" ht="16.5" x14ac:dyDescent="0.25">
      <c r="A82" s="91"/>
      <c r="B82" s="270" t="s">
        <v>101</v>
      </c>
      <c r="C82" s="93">
        <v>200</v>
      </c>
      <c r="D82" s="143" t="s">
        <v>73</v>
      </c>
      <c r="E82" s="144">
        <v>11</v>
      </c>
      <c r="F82" s="145">
        <v>202</v>
      </c>
      <c r="G82" s="280" t="s">
        <v>73</v>
      </c>
      <c r="H82" s="144">
        <v>0</v>
      </c>
      <c r="I82" s="97"/>
      <c r="J82" s="146"/>
      <c r="K82" s="278">
        <v>29</v>
      </c>
      <c r="L82" s="147"/>
      <c r="M82" s="284"/>
      <c r="N82" s="147"/>
      <c r="O82" s="147"/>
      <c r="P82" s="315">
        <v>29</v>
      </c>
      <c r="Q82" s="148"/>
    </row>
    <row r="83" spans="1:17" s="113" customFormat="1" ht="16.5" x14ac:dyDescent="0.25">
      <c r="A83" s="91"/>
      <c r="B83" s="270" t="s">
        <v>101</v>
      </c>
      <c r="C83" s="93">
        <v>202</v>
      </c>
      <c r="D83" s="143" t="s">
        <v>73</v>
      </c>
      <c r="E83" s="144">
        <v>0</v>
      </c>
      <c r="F83" s="145">
        <v>203</v>
      </c>
      <c r="G83" s="280" t="s">
        <v>73</v>
      </c>
      <c r="H83" s="144">
        <v>15</v>
      </c>
      <c r="I83" s="97"/>
      <c r="J83" s="146"/>
      <c r="K83" s="278">
        <v>35</v>
      </c>
      <c r="L83" s="147"/>
      <c r="M83" s="284"/>
      <c r="N83" s="147"/>
      <c r="O83" s="147"/>
      <c r="P83" s="315">
        <v>35</v>
      </c>
      <c r="Q83" s="148"/>
    </row>
    <row r="84" spans="1:17" s="113" customFormat="1" ht="16.5" x14ac:dyDescent="0.25">
      <c r="A84" s="91"/>
      <c r="B84" s="270" t="s">
        <v>102</v>
      </c>
      <c r="C84" s="93">
        <v>202</v>
      </c>
      <c r="D84" s="143" t="s">
        <v>73</v>
      </c>
      <c r="E84" s="144">
        <v>0</v>
      </c>
      <c r="F84" s="145">
        <v>300</v>
      </c>
      <c r="G84" s="280"/>
      <c r="H84" s="144">
        <v>0</v>
      </c>
      <c r="I84" s="97"/>
      <c r="J84" s="146"/>
      <c r="K84" s="278">
        <v>12</v>
      </c>
      <c r="L84" s="147"/>
      <c r="M84" s="284"/>
      <c r="N84" s="147"/>
      <c r="O84" s="147"/>
      <c r="P84" s="315">
        <v>12</v>
      </c>
      <c r="Q84" s="148"/>
    </row>
    <row r="85" spans="1:17" s="113" customFormat="1" ht="16.5" x14ac:dyDescent="0.25">
      <c r="A85" s="103"/>
      <c r="B85" s="104" t="s">
        <v>72</v>
      </c>
      <c r="C85" s="149"/>
      <c r="D85" s="150"/>
      <c r="E85" s="151"/>
      <c r="F85" s="149"/>
      <c r="G85" s="152"/>
      <c r="H85" s="151"/>
      <c r="I85" s="109"/>
      <c r="J85" s="180"/>
      <c r="K85" s="180"/>
      <c r="L85" s="155"/>
      <c r="M85" s="155"/>
      <c r="N85" s="155"/>
      <c r="O85" s="155"/>
      <c r="P85" s="155">
        <v>333</v>
      </c>
      <c r="Q85" s="294" t="s">
        <v>35</v>
      </c>
    </row>
    <row r="86" spans="1:17" s="90" customFormat="1" x14ac:dyDescent="0.25">
      <c r="A86" s="103"/>
      <c r="B86" s="80"/>
      <c r="C86" s="134"/>
      <c r="D86" s="135"/>
      <c r="E86" s="136"/>
      <c r="F86" s="137"/>
      <c r="G86" s="135"/>
      <c r="H86" s="136"/>
      <c r="I86" s="138"/>
      <c r="J86" s="140"/>
      <c r="K86" s="140"/>
      <c r="L86" s="141"/>
      <c r="M86" s="141"/>
      <c r="N86" s="141"/>
      <c r="O86" s="141"/>
      <c r="P86" s="141"/>
      <c r="Q86" s="142"/>
    </row>
    <row r="87" spans="1:17" s="90" customFormat="1" x14ac:dyDescent="0.25">
      <c r="A87" s="189" t="s">
        <v>45</v>
      </c>
      <c r="B87" s="80" t="s">
        <v>113</v>
      </c>
      <c r="C87" s="134"/>
      <c r="D87" s="135"/>
      <c r="E87" s="136"/>
      <c r="F87" s="137"/>
      <c r="G87" s="135"/>
      <c r="H87" s="136"/>
      <c r="I87" s="138"/>
      <c r="J87" s="140"/>
      <c r="K87" s="140"/>
      <c r="L87" s="141"/>
      <c r="M87" s="141"/>
      <c r="N87" s="141"/>
      <c r="O87" s="141"/>
      <c r="P87" s="141"/>
      <c r="Q87" s="142"/>
    </row>
    <row r="88" spans="1:17" s="277" customFormat="1" ht="16.5" x14ac:dyDescent="0.25">
      <c r="A88" s="269"/>
      <c r="B88" s="270" t="s">
        <v>108</v>
      </c>
      <c r="C88" s="283">
        <v>8</v>
      </c>
      <c r="D88" s="280" t="s">
        <v>73</v>
      </c>
      <c r="E88" s="281">
        <v>0</v>
      </c>
      <c r="F88" s="283"/>
      <c r="G88" s="280"/>
      <c r="H88" s="281"/>
      <c r="I88" s="314" t="s">
        <v>139</v>
      </c>
      <c r="J88" s="278"/>
      <c r="K88" s="278">
        <v>5</v>
      </c>
      <c r="L88" s="284"/>
      <c r="M88" s="284"/>
      <c r="N88" s="284"/>
      <c r="O88" s="284"/>
      <c r="P88" s="315">
        <v>5</v>
      </c>
      <c r="Q88" s="285"/>
    </row>
    <row r="89" spans="1:17" s="277" customFormat="1" ht="16.5" x14ac:dyDescent="0.25">
      <c r="A89" s="269"/>
      <c r="B89" s="270" t="s">
        <v>108</v>
      </c>
      <c r="C89" s="283">
        <v>8</v>
      </c>
      <c r="D89" s="280" t="s">
        <v>73</v>
      </c>
      <c r="E89" s="281">
        <v>0</v>
      </c>
      <c r="F89" s="283"/>
      <c r="G89" s="280"/>
      <c r="H89" s="281"/>
      <c r="I89" s="314" t="s">
        <v>139</v>
      </c>
      <c r="J89" s="278"/>
      <c r="K89" s="278">
        <v>5</v>
      </c>
      <c r="L89" s="284"/>
      <c r="M89" s="284"/>
      <c r="N89" s="284"/>
      <c r="O89" s="284"/>
      <c r="P89" s="315">
        <v>5</v>
      </c>
      <c r="Q89" s="285"/>
    </row>
    <row r="90" spans="1:17" s="277" customFormat="1" ht="16.5" x14ac:dyDescent="0.25">
      <c r="A90" s="269"/>
      <c r="B90" s="270" t="s">
        <v>108</v>
      </c>
      <c r="C90" s="283">
        <v>8</v>
      </c>
      <c r="D90" s="280" t="s">
        <v>73</v>
      </c>
      <c r="E90" s="281">
        <v>0</v>
      </c>
      <c r="F90" s="283"/>
      <c r="G90" s="280"/>
      <c r="H90" s="281"/>
      <c r="I90" s="314" t="s">
        <v>139</v>
      </c>
      <c r="J90" s="278"/>
      <c r="K90" s="278">
        <v>3</v>
      </c>
      <c r="L90" s="284"/>
      <c r="M90" s="284"/>
      <c r="N90" s="284"/>
      <c r="O90" s="284"/>
      <c r="P90" s="315">
        <v>3</v>
      </c>
      <c r="Q90" s="285"/>
    </row>
    <row r="91" spans="1:17" s="277" customFormat="1" ht="16.5" x14ac:dyDescent="0.25">
      <c r="A91" s="269"/>
      <c r="B91" s="270" t="s">
        <v>108</v>
      </c>
      <c r="C91" s="283">
        <v>9</v>
      </c>
      <c r="D91" s="280" t="s">
        <v>73</v>
      </c>
      <c r="E91" s="281">
        <v>18</v>
      </c>
      <c r="F91" s="283"/>
      <c r="G91" s="280"/>
      <c r="H91" s="281"/>
      <c r="I91" s="314" t="s">
        <v>140</v>
      </c>
      <c r="J91" s="278"/>
      <c r="K91" s="278">
        <v>5</v>
      </c>
      <c r="L91" s="284"/>
      <c r="M91" s="284"/>
      <c r="N91" s="284"/>
      <c r="O91" s="284"/>
      <c r="P91" s="315">
        <v>5</v>
      </c>
      <c r="Q91" s="285"/>
    </row>
    <row r="92" spans="1:17" s="277" customFormat="1" ht="16.5" x14ac:dyDescent="0.25">
      <c r="A92" s="269"/>
      <c r="B92" s="270" t="s">
        <v>108</v>
      </c>
      <c r="C92" s="283">
        <v>9</v>
      </c>
      <c r="D92" s="280" t="s">
        <v>73</v>
      </c>
      <c r="E92" s="281">
        <v>18</v>
      </c>
      <c r="F92" s="283"/>
      <c r="G92" s="280"/>
      <c r="H92" s="281"/>
      <c r="I92" s="314" t="s">
        <v>140</v>
      </c>
      <c r="J92" s="278"/>
      <c r="K92" s="278">
        <v>5</v>
      </c>
      <c r="L92" s="284"/>
      <c r="M92" s="284"/>
      <c r="N92" s="284"/>
      <c r="O92" s="284"/>
      <c r="P92" s="315">
        <v>5</v>
      </c>
      <c r="Q92" s="285"/>
    </row>
    <row r="93" spans="1:17" s="277" customFormat="1" ht="16.5" x14ac:dyDescent="0.25">
      <c r="A93" s="269"/>
      <c r="B93" s="270" t="s">
        <v>108</v>
      </c>
      <c r="C93" s="283">
        <v>9</v>
      </c>
      <c r="D93" s="280" t="s">
        <v>73</v>
      </c>
      <c r="E93" s="281">
        <v>18</v>
      </c>
      <c r="F93" s="283"/>
      <c r="G93" s="280"/>
      <c r="H93" s="281"/>
      <c r="I93" s="314" t="s">
        <v>140</v>
      </c>
      <c r="J93" s="278"/>
      <c r="K93" s="278">
        <v>3</v>
      </c>
      <c r="L93" s="284"/>
      <c r="M93" s="284"/>
      <c r="N93" s="284"/>
      <c r="O93" s="284"/>
      <c r="P93" s="315">
        <v>3</v>
      </c>
      <c r="Q93" s="285"/>
    </row>
    <row r="94" spans="1:17" s="277" customFormat="1" ht="16.5" x14ac:dyDescent="0.25">
      <c r="A94" s="269"/>
      <c r="B94" s="270" t="s">
        <v>108</v>
      </c>
      <c r="C94" s="283">
        <v>10</v>
      </c>
      <c r="D94" s="280" t="s">
        <v>73</v>
      </c>
      <c r="E94" s="281">
        <v>16</v>
      </c>
      <c r="F94" s="283"/>
      <c r="G94" s="280"/>
      <c r="H94" s="281"/>
      <c r="I94" s="314" t="s">
        <v>141</v>
      </c>
      <c r="J94" s="278"/>
      <c r="K94" s="278">
        <v>3</v>
      </c>
      <c r="L94" s="284"/>
      <c r="M94" s="284"/>
      <c r="N94" s="284"/>
      <c r="O94" s="284"/>
      <c r="P94" s="315">
        <v>3</v>
      </c>
      <c r="Q94" s="285"/>
    </row>
    <row r="95" spans="1:17" s="277" customFormat="1" ht="15.75" customHeight="1" x14ac:dyDescent="0.25">
      <c r="A95" s="269"/>
      <c r="B95" s="270" t="s">
        <v>108</v>
      </c>
      <c r="C95" s="283">
        <v>10</v>
      </c>
      <c r="D95" s="280" t="s">
        <v>73</v>
      </c>
      <c r="E95" s="281">
        <v>16</v>
      </c>
      <c r="F95" s="283"/>
      <c r="G95" s="280"/>
      <c r="H95" s="281"/>
      <c r="I95" s="314" t="s">
        <v>141</v>
      </c>
      <c r="J95" s="278"/>
      <c r="K95" s="278">
        <v>5</v>
      </c>
      <c r="L95" s="284"/>
      <c r="M95" s="284"/>
      <c r="N95" s="284"/>
      <c r="O95" s="284"/>
      <c r="P95" s="315">
        <v>5</v>
      </c>
      <c r="Q95" s="285"/>
    </row>
    <row r="96" spans="1:17" s="277" customFormat="1" ht="16.5" x14ac:dyDescent="0.25">
      <c r="A96" s="269"/>
      <c r="B96" s="270" t="s">
        <v>108</v>
      </c>
      <c r="C96" s="283">
        <v>11</v>
      </c>
      <c r="D96" s="280" t="s">
        <v>73</v>
      </c>
      <c r="E96" s="281">
        <v>18</v>
      </c>
      <c r="F96" s="283"/>
      <c r="G96" s="280"/>
      <c r="H96" s="281"/>
      <c r="I96" s="314" t="s">
        <v>142</v>
      </c>
      <c r="J96" s="278"/>
      <c r="K96" s="278">
        <v>7</v>
      </c>
      <c r="L96" s="284"/>
      <c r="M96" s="284"/>
      <c r="N96" s="284"/>
      <c r="O96" s="284"/>
      <c r="P96" s="315">
        <v>7</v>
      </c>
      <c r="Q96" s="285"/>
    </row>
    <row r="97" spans="1:17" s="277" customFormat="1" ht="16.5" x14ac:dyDescent="0.25">
      <c r="A97" s="269"/>
      <c r="B97" s="270" t="s">
        <v>108</v>
      </c>
      <c r="C97" s="283">
        <v>11</v>
      </c>
      <c r="D97" s="280" t="s">
        <v>73</v>
      </c>
      <c r="E97" s="281">
        <v>18</v>
      </c>
      <c r="F97" s="283"/>
      <c r="G97" s="280"/>
      <c r="H97" s="281"/>
      <c r="I97" s="314" t="s">
        <v>142</v>
      </c>
      <c r="J97" s="278"/>
      <c r="K97" s="278">
        <v>7</v>
      </c>
      <c r="L97" s="284"/>
      <c r="M97" s="284"/>
      <c r="N97" s="284"/>
      <c r="O97" s="284"/>
      <c r="P97" s="315">
        <v>7</v>
      </c>
      <c r="Q97" s="285"/>
    </row>
    <row r="98" spans="1:17" s="277" customFormat="1" ht="16.5" x14ac:dyDescent="0.25">
      <c r="A98" s="269"/>
      <c r="B98" s="270" t="s">
        <v>108</v>
      </c>
      <c r="C98" s="283">
        <v>11</v>
      </c>
      <c r="D98" s="280" t="s">
        <v>73</v>
      </c>
      <c r="E98" s="281">
        <v>18</v>
      </c>
      <c r="F98" s="283"/>
      <c r="G98" s="280"/>
      <c r="H98" s="281"/>
      <c r="I98" s="314" t="s">
        <v>142</v>
      </c>
      <c r="J98" s="278"/>
      <c r="K98" s="278">
        <v>5</v>
      </c>
      <c r="L98" s="284"/>
      <c r="M98" s="284"/>
      <c r="N98" s="284"/>
      <c r="O98" s="284"/>
      <c r="P98" s="315">
        <v>5</v>
      </c>
      <c r="Q98" s="285"/>
    </row>
    <row r="99" spans="1:17" s="277" customFormat="1" ht="16.5" x14ac:dyDescent="0.25">
      <c r="A99" s="269"/>
      <c r="B99" s="270" t="s">
        <v>108</v>
      </c>
      <c r="C99" s="283">
        <v>14</v>
      </c>
      <c r="D99" s="280" t="s">
        <v>73</v>
      </c>
      <c r="E99" s="281">
        <v>0</v>
      </c>
      <c r="F99" s="283"/>
      <c r="G99" s="280"/>
      <c r="H99" s="281"/>
      <c r="I99" s="314" t="s">
        <v>143</v>
      </c>
      <c r="J99" s="278"/>
      <c r="K99" s="278">
        <v>3</v>
      </c>
      <c r="L99" s="284"/>
      <c r="M99" s="284"/>
      <c r="N99" s="284"/>
      <c r="O99" s="284"/>
      <c r="P99" s="315">
        <v>3</v>
      </c>
      <c r="Q99" s="285"/>
    </row>
    <row r="100" spans="1:17" s="277" customFormat="1" ht="16.5" x14ac:dyDescent="0.25">
      <c r="A100" s="269"/>
      <c r="B100" s="270" t="s">
        <v>108</v>
      </c>
      <c r="C100" s="283">
        <v>14</v>
      </c>
      <c r="D100" s="280" t="s">
        <v>73</v>
      </c>
      <c r="E100" s="281">
        <v>0</v>
      </c>
      <c r="F100" s="283"/>
      <c r="G100" s="280"/>
      <c r="H100" s="281"/>
      <c r="I100" s="314" t="s">
        <v>143</v>
      </c>
      <c r="J100" s="278"/>
      <c r="K100" s="278">
        <v>4</v>
      </c>
      <c r="L100" s="284"/>
      <c r="M100" s="284"/>
      <c r="N100" s="284"/>
      <c r="O100" s="284"/>
      <c r="P100" s="315">
        <v>4</v>
      </c>
      <c r="Q100" s="285"/>
    </row>
    <row r="101" spans="1:17" s="113" customFormat="1" ht="16.5" x14ac:dyDescent="0.25">
      <c r="A101" s="103"/>
      <c r="B101" s="104" t="s">
        <v>72</v>
      </c>
      <c r="C101" s="149"/>
      <c r="D101" s="150"/>
      <c r="E101" s="151"/>
      <c r="F101" s="149"/>
      <c r="G101" s="152"/>
      <c r="H101" s="151"/>
      <c r="I101" s="109"/>
      <c r="J101" s="180"/>
      <c r="K101" s="180"/>
      <c r="L101" s="155"/>
      <c r="M101" s="155"/>
      <c r="N101" s="155"/>
      <c r="O101" s="155"/>
      <c r="P101" s="155">
        <v>60</v>
      </c>
      <c r="Q101" s="294" t="s">
        <v>35</v>
      </c>
    </row>
    <row r="102" spans="1:17" s="113" customFormat="1" ht="16.5" x14ac:dyDescent="0.25">
      <c r="A102" s="103"/>
      <c r="B102" s="170"/>
      <c r="C102" s="93"/>
      <c r="D102" s="94"/>
      <c r="E102" s="95"/>
      <c r="F102" s="93"/>
      <c r="G102" s="96"/>
      <c r="H102" s="95"/>
      <c r="I102" s="185"/>
      <c r="J102" s="186"/>
      <c r="K102" s="186"/>
      <c r="L102" s="187"/>
      <c r="M102" s="187"/>
      <c r="N102" s="187"/>
      <c r="O102" s="187"/>
      <c r="P102" s="187"/>
      <c r="Q102" s="101"/>
    </row>
    <row r="103" spans="1:17" s="90" customFormat="1" x14ac:dyDescent="0.25">
      <c r="A103" s="79" t="s">
        <v>46</v>
      </c>
      <c r="B103" s="80" t="s">
        <v>38</v>
      </c>
      <c r="C103" s="134"/>
      <c r="D103" s="135"/>
      <c r="E103" s="136"/>
      <c r="F103" s="137"/>
      <c r="G103" s="135"/>
      <c r="H103" s="136"/>
      <c r="I103" s="138"/>
      <c r="J103" s="140"/>
      <c r="K103" s="140"/>
      <c r="L103" s="141"/>
      <c r="M103" s="141"/>
      <c r="N103" s="190"/>
      <c r="O103" s="141"/>
      <c r="P103" s="141"/>
      <c r="Q103" s="142"/>
    </row>
    <row r="104" spans="1:17" s="277" customFormat="1" ht="16.5" x14ac:dyDescent="0.25">
      <c r="A104" s="269"/>
      <c r="B104" s="270" t="s">
        <v>108</v>
      </c>
      <c r="C104" s="271">
        <v>1</v>
      </c>
      <c r="D104" s="280" t="s">
        <v>73</v>
      </c>
      <c r="E104" s="281">
        <v>6</v>
      </c>
      <c r="F104" s="283"/>
      <c r="G104" s="280"/>
      <c r="H104" s="281"/>
      <c r="I104" s="314"/>
      <c r="J104" s="278">
        <v>1</v>
      </c>
      <c r="K104" s="278"/>
      <c r="L104" s="284"/>
      <c r="M104" s="284"/>
      <c r="N104" s="284"/>
      <c r="O104" s="284"/>
      <c r="P104" s="315">
        <v>1</v>
      </c>
      <c r="Q104" s="285"/>
    </row>
    <row r="105" spans="1:17" s="277" customFormat="1" ht="16.5" x14ac:dyDescent="0.25">
      <c r="A105" s="269"/>
      <c r="B105" s="270" t="s">
        <v>108</v>
      </c>
      <c r="C105" s="271">
        <v>1</v>
      </c>
      <c r="D105" s="280" t="s">
        <v>73</v>
      </c>
      <c r="E105" s="281">
        <v>12</v>
      </c>
      <c r="F105" s="283"/>
      <c r="G105" s="280"/>
      <c r="H105" s="281"/>
      <c r="I105" s="314"/>
      <c r="J105" s="278">
        <v>1</v>
      </c>
      <c r="K105" s="278"/>
      <c r="L105" s="284"/>
      <c r="M105" s="284"/>
      <c r="N105" s="284"/>
      <c r="O105" s="284"/>
      <c r="P105" s="315">
        <v>1</v>
      </c>
      <c r="Q105" s="285"/>
    </row>
    <row r="106" spans="1:17" s="277" customFormat="1" ht="16.5" x14ac:dyDescent="0.25">
      <c r="A106" s="269"/>
      <c r="B106" s="270" t="s">
        <v>108</v>
      </c>
      <c r="C106" s="271">
        <v>2</v>
      </c>
      <c r="D106" s="280" t="s">
        <v>73</v>
      </c>
      <c r="E106" s="281">
        <v>19</v>
      </c>
      <c r="F106" s="283"/>
      <c r="G106" s="280"/>
      <c r="H106" s="281"/>
      <c r="I106" s="314"/>
      <c r="J106" s="278">
        <v>1</v>
      </c>
      <c r="K106" s="278"/>
      <c r="L106" s="284"/>
      <c r="M106" s="284"/>
      <c r="N106" s="284"/>
      <c r="O106" s="284"/>
      <c r="P106" s="315">
        <v>1</v>
      </c>
      <c r="Q106" s="285"/>
    </row>
    <row r="107" spans="1:17" s="277" customFormat="1" ht="16.5" x14ac:dyDescent="0.25">
      <c r="A107" s="269"/>
      <c r="B107" s="270" t="s">
        <v>108</v>
      </c>
      <c r="C107" s="271">
        <v>3</v>
      </c>
      <c r="D107" s="280" t="s">
        <v>73</v>
      </c>
      <c r="E107" s="281">
        <v>16</v>
      </c>
      <c r="F107" s="283"/>
      <c r="G107" s="280"/>
      <c r="H107" s="281"/>
      <c r="I107" s="314"/>
      <c r="J107" s="278">
        <v>1</v>
      </c>
      <c r="K107" s="278"/>
      <c r="L107" s="284"/>
      <c r="M107" s="284"/>
      <c r="N107" s="284"/>
      <c r="O107" s="284"/>
      <c r="P107" s="315">
        <v>1</v>
      </c>
      <c r="Q107" s="285"/>
    </row>
    <row r="108" spans="1:17" s="277" customFormat="1" ht="16.5" x14ac:dyDescent="0.25">
      <c r="A108" s="269"/>
      <c r="B108" s="270" t="s">
        <v>108</v>
      </c>
      <c r="C108" s="283">
        <v>4</v>
      </c>
      <c r="D108" s="280" t="s">
        <v>73</v>
      </c>
      <c r="E108" s="281">
        <v>13</v>
      </c>
      <c r="F108" s="283"/>
      <c r="G108" s="280"/>
      <c r="H108" s="281"/>
      <c r="I108" s="314"/>
      <c r="J108" s="278">
        <v>1</v>
      </c>
      <c r="K108" s="278"/>
      <c r="L108" s="284"/>
      <c r="M108" s="284"/>
      <c r="N108" s="284"/>
      <c r="O108" s="284"/>
      <c r="P108" s="315">
        <v>1</v>
      </c>
      <c r="Q108" s="285"/>
    </row>
    <row r="109" spans="1:17" s="277" customFormat="1" ht="16.5" x14ac:dyDescent="0.25">
      <c r="A109" s="269"/>
      <c r="B109" s="270" t="s">
        <v>108</v>
      </c>
      <c r="C109" s="271">
        <v>5</v>
      </c>
      <c r="D109" s="280" t="s">
        <v>73</v>
      </c>
      <c r="E109" s="281">
        <v>16</v>
      </c>
      <c r="F109" s="283"/>
      <c r="G109" s="280"/>
      <c r="H109" s="281"/>
      <c r="I109" s="314"/>
      <c r="J109" s="278">
        <v>1</v>
      </c>
      <c r="K109" s="278"/>
      <c r="L109" s="284"/>
      <c r="M109" s="284"/>
      <c r="N109" s="284"/>
      <c r="O109" s="284"/>
      <c r="P109" s="315">
        <v>1</v>
      </c>
      <c r="Q109" s="285"/>
    </row>
    <row r="110" spans="1:17" s="277" customFormat="1" ht="16.5" x14ac:dyDescent="0.25">
      <c r="A110" s="269"/>
      <c r="B110" s="270" t="s">
        <v>108</v>
      </c>
      <c r="C110" s="271">
        <v>8</v>
      </c>
      <c r="D110" s="280" t="s">
        <v>73</v>
      </c>
      <c r="E110" s="281">
        <v>0</v>
      </c>
      <c r="F110" s="283"/>
      <c r="G110" s="280"/>
      <c r="H110" s="281"/>
      <c r="I110" s="314"/>
      <c r="J110" s="278">
        <v>1</v>
      </c>
      <c r="K110" s="278"/>
      <c r="L110" s="284"/>
      <c r="M110" s="284"/>
      <c r="N110" s="284"/>
      <c r="O110" s="284"/>
      <c r="P110" s="315">
        <v>1</v>
      </c>
      <c r="Q110" s="285"/>
    </row>
    <row r="111" spans="1:17" s="277" customFormat="1" ht="16.5" x14ac:dyDescent="0.25">
      <c r="A111" s="269"/>
      <c r="B111" s="270" t="s">
        <v>108</v>
      </c>
      <c r="C111" s="271">
        <v>9</v>
      </c>
      <c r="D111" s="280" t="s">
        <v>73</v>
      </c>
      <c r="E111" s="281">
        <v>18</v>
      </c>
      <c r="F111" s="283"/>
      <c r="G111" s="280"/>
      <c r="H111" s="281"/>
      <c r="I111" s="314"/>
      <c r="J111" s="278">
        <v>1</v>
      </c>
      <c r="K111" s="278"/>
      <c r="L111" s="284"/>
      <c r="M111" s="284"/>
      <c r="N111" s="284"/>
      <c r="O111" s="284"/>
      <c r="P111" s="315">
        <v>1</v>
      </c>
      <c r="Q111" s="285"/>
    </row>
    <row r="112" spans="1:17" s="277" customFormat="1" ht="16.5" x14ac:dyDescent="0.25">
      <c r="A112" s="269"/>
      <c r="B112" s="270" t="s">
        <v>108</v>
      </c>
      <c r="C112" s="271">
        <v>10</v>
      </c>
      <c r="D112" s="280" t="s">
        <v>73</v>
      </c>
      <c r="E112" s="281">
        <v>16</v>
      </c>
      <c r="F112" s="283"/>
      <c r="G112" s="280"/>
      <c r="H112" s="281"/>
      <c r="I112" s="314"/>
      <c r="J112" s="278">
        <v>1</v>
      </c>
      <c r="K112" s="278"/>
      <c r="L112" s="284"/>
      <c r="M112" s="284"/>
      <c r="N112" s="284"/>
      <c r="O112" s="284"/>
      <c r="P112" s="315">
        <v>1</v>
      </c>
      <c r="Q112" s="285"/>
    </row>
    <row r="113" spans="1:17" s="277" customFormat="1" ht="16.5" x14ac:dyDescent="0.25">
      <c r="A113" s="269"/>
      <c r="B113" s="270" t="s">
        <v>108</v>
      </c>
      <c r="C113" s="271">
        <v>11</v>
      </c>
      <c r="D113" s="280" t="s">
        <v>73</v>
      </c>
      <c r="E113" s="281">
        <v>18</v>
      </c>
      <c r="F113" s="283"/>
      <c r="G113" s="280"/>
      <c r="H113" s="281"/>
      <c r="I113" s="314"/>
      <c r="J113" s="278">
        <v>1</v>
      </c>
      <c r="K113" s="278"/>
      <c r="L113" s="284"/>
      <c r="M113" s="284"/>
      <c r="N113" s="284"/>
      <c r="O113" s="284"/>
      <c r="P113" s="315">
        <v>1</v>
      </c>
      <c r="Q113" s="285"/>
    </row>
    <row r="114" spans="1:17" s="277" customFormat="1" ht="16.5" x14ac:dyDescent="0.25">
      <c r="A114" s="269"/>
      <c r="B114" s="270" t="s">
        <v>108</v>
      </c>
      <c r="C114" s="271">
        <v>14</v>
      </c>
      <c r="D114" s="280" t="s">
        <v>73</v>
      </c>
      <c r="E114" s="281">
        <v>0</v>
      </c>
      <c r="F114" s="283"/>
      <c r="G114" s="280"/>
      <c r="H114" s="281"/>
      <c r="I114" s="314"/>
      <c r="J114" s="278">
        <v>1</v>
      </c>
      <c r="K114" s="278"/>
      <c r="L114" s="284"/>
      <c r="M114" s="284"/>
      <c r="N114" s="284"/>
      <c r="O114" s="284"/>
      <c r="P114" s="315">
        <v>1</v>
      </c>
      <c r="Q114" s="285"/>
    </row>
    <row r="115" spans="1:17" s="113" customFormat="1" ht="16.5" x14ac:dyDescent="0.25">
      <c r="A115" s="91"/>
      <c r="B115" s="270" t="s">
        <v>101</v>
      </c>
      <c r="C115" s="93">
        <v>202</v>
      </c>
      <c r="D115" s="143" t="s">
        <v>73</v>
      </c>
      <c r="E115" s="144">
        <v>0</v>
      </c>
      <c r="F115" s="145"/>
      <c r="G115" s="280"/>
      <c r="H115" s="144"/>
      <c r="I115" s="97"/>
      <c r="J115" s="278">
        <v>1</v>
      </c>
      <c r="K115" s="278"/>
      <c r="L115" s="147"/>
      <c r="M115" s="284"/>
      <c r="N115" s="147"/>
      <c r="O115" s="147"/>
      <c r="P115" s="315">
        <v>1</v>
      </c>
      <c r="Q115" s="148"/>
    </row>
    <row r="116" spans="1:17" s="113" customFormat="1" ht="16.5" x14ac:dyDescent="0.25">
      <c r="A116" s="91"/>
      <c r="B116" s="270" t="s">
        <v>102</v>
      </c>
      <c r="C116" s="93">
        <v>300</v>
      </c>
      <c r="D116" s="143" t="s">
        <v>73</v>
      </c>
      <c r="E116" s="144">
        <v>0</v>
      </c>
      <c r="F116" s="145"/>
      <c r="G116" s="280"/>
      <c r="H116" s="144"/>
      <c r="I116" s="97"/>
      <c r="J116" s="278">
        <v>1</v>
      </c>
      <c r="K116" s="278"/>
      <c r="L116" s="147"/>
      <c r="M116" s="284"/>
      <c r="N116" s="147"/>
      <c r="O116" s="147"/>
      <c r="P116" s="315">
        <v>1</v>
      </c>
      <c r="Q116" s="148"/>
    </row>
    <row r="117" spans="1:17" s="113" customFormat="1" ht="16.5" x14ac:dyDescent="0.25">
      <c r="A117" s="103"/>
      <c r="B117" s="104" t="s">
        <v>72</v>
      </c>
      <c r="C117" s="149"/>
      <c r="D117" s="150"/>
      <c r="E117" s="151"/>
      <c r="F117" s="149"/>
      <c r="G117" s="152"/>
      <c r="H117" s="151"/>
      <c r="I117" s="109"/>
      <c r="J117" s="180"/>
      <c r="K117" s="180"/>
      <c r="L117" s="155"/>
      <c r="M117" s="155"/>
      <c r="N117" s="155"/>
      <c r="O117" s="155"/>
      <c r="P117" s="155">
        <v>13</v>
      </c>
      <c r="Q117" s="294" t="s">
        <v>39</v>
      </c>
    </row>
    <row r="118" spans="1:17" s="113" customFormat="1" ht="16.5" x14ac:dyDescent="0.25">
      <c r="A118" s="103"/>
      <c r="B118" s="170"/>
      <c r="C118" s="93"/>
      <c r="D118" s="94"/>
      <c r="E118" s="95"/>
      <c r="F118" s="93"/>
      <c r="G118" s="96"/>
      <c r="H118" s="95"/>
      <c r="I118" s="185"/>
      <c r="J118" s="186"/>
      <c r="K118" s="186"/>
      <c r="L118" s="187"/>
      <c r="M118" s="187"/>
      <c r="N118" s="187"/>
      <c r="O118" s="187"/>
      <c r="P118" s="187"/>
      <c r="Q118" s="335"/>
    </row>
    <row r="119" spans="1:17" s="90" customFormat="1" x14ac:dyDescent="0.25">
      <c r="A119" s="79" t="s">
        <v>48</v>
      </c>
      <c r="B119" s="80" t="s">
        <v>117</v>
      </c>
      <c r="C119" s="134"/>
      <c r="D119" s="135"/>
      <c r="E119" s="136"/>
      <c r="F119" s="137"/>
      <c r="G119" s="135"/>
      <c r="H119" s="136"/>
      <c r="I119" s="138"/>
      <c r="J119" s="140"/>
      <c r="K119" s="140"/>
      <c r="L119" s="141"/>
      <c r="M119" s="141"/>
      <c r="N119" s="190"/>
      <c r="O119" s="141"/>
      <c r="P119" s="141"/>
      <c r="Q119" s="142"/>
    </row>
    <row r="120" spans="1:17" s="113" customFormat="1" ht="16.5" x14ac:dyDescent="0.25">
      <c r="A120" s="91"/>
      <c r="B120" s="270" t="s">
        <v>101</v>
      </c>
      <c r="C120" s="93">
        <v>200</v>
      </c>
      <c r="D120" s="143" t="s">
        <v>73</v>
      </c>
      <c r="E120" s="144">
        <v>11</v>
      </c>
      <c r="F120" s="145"/>
      <c r="G120" s="280"/>
      <c r="H120" s="144"/>
      <c r="I120" s="97"/>
      <c r="J120" s="278">
        <v>1</v>
      </c>
      <c r="K120" s="278"/>
      <c r="L120" s="147"/>
      <c r="M120" s="284"/>
      <c r="N120" s="147"/>
      <c r="O120" s="147"/>
      <c r="P120" s="315">
        <v>1</v>
      </c>
      <c r="Q120" s="148"/>
    </row>
    <row r="121" spans="1:17" s="113" customFormat="1" ht="16.5" x14ac:dyDescent="0.25">
      <c r="A121" s="103"/>
      <c r="B121" s="104" t="s">
        <v>72</v>
      </c>
      <c r="C121" s="149"/>
      <c r="D121" s="150"/>
      <c r="E121" s="151"/>
      <c r="F121" s="149"/>
      <c r="G121" s="152"/>
      <c r="H121" s="151"/>
      <c r="I121" s="109"/>
      <c r="J121" s="180"/>
      <c r="K121" s="180"/>
      <c r="L121" s="155"/>
      <c r="M121" s="155"/>
      <c r="N121" s="155"/>
      <c r="O121" s="155"/>
      <c r="P121" s="155">
        <v>1</v>
      </c>
      <c r="Q121" s="294" t="s">
        <v>39</v>
      </c>
    </row>
    <row r="122" spans="1:17" s="113" customFormat="1" ht="16.5" x14ac:dyDescent="0.25">
      <c r="A122" s="103"/>
      <c r="B122" s="170"/>
      <c r="C122" s="93"/>
      <c r="D122" s="94"/>
      <c r="E122" s="95"/>
      <c r="F122" s="93"/>
      <c r="G122" s="96"/>
      <c r="H122" s="95"/>
      <c r="I122" s="185"/>
      <c r="J122" s="186"/>
      <c r="K122" s="186"/>
      <c r="L122" s="187"/>
      <c r="M122" s="187"/>
      <c r="N122" s="187"/>
      <c r="O122" s="187"/>
      <c r="P122" s="187"/>
      <c r="Q122" s="101"/>
    </row>
    <row r="123" spans="1:17" s="90" customFormat="1" ht="31.5" customHeight="1" x14ac:dyDescent="0.25">
      <c r="A123" s="79" t="s">
        <v>51</v>
      </c>
      <c r="B123" s="456" t="s">
        <v>194</v>
      </c>
      <c r="C123" s="134"/>
      <c r="D123" s="135"/>
      <c r="E123" s="136"/>
      <c r="F123" s="137"/>
      <c r="G123" s="135"/>
      <c r="H123" s="136"/>
      <c r="I123" s="138"/>
      <c r="J123" s="140"/>
      <c r="K123" s="140"/>
      <c r="L123" s="141"/>
      <c r="M123" s="191"/>
      <c r="N123" s="190"/>
      <c r="O123" s="141"/>
      <c r="P123" s="141"/>
      <c r="Q123" s="142"/>
    </row>
    <row r="124" spans="1:17" s="277" customFormat="1" ht="16.5" x14ac:dyDescent="0.25">
      <c r="A124" s="269"/>
      <c r="B124" s="270" t="s">
        <v>108</v>
      </c>
      <c r="C124" s="271">
        <v>1</v>
      </c>
      <c r="D124" s="280" t="s">
        <v>73</v>
      </c>
      <c r="E124" s="281">
        <v>12</v>
      </c>
      <c r="F124" s="283"/>
      <c r="G124" s="280"/>
      <c r="H124" s="281"/>
      <c r="I124" s="314"/>
      <c r="J124" s="278"/>
      <c r="K124" s="278">
        <v>6</v>
      </c>
      <c r="L124" s="284"/>
      <c r="M124" s="284"/>
      <c r="N124" s="284"/>
      <c r="O124" s="284"/>
      <c r="P124" s="315">
        <v>6</v>
      </c>
      <c r="Q124" s="285"/>
    </row>
    <row r="125" spans="1:17" s="277" customFormat="1" ht="16.5" x14ac:dyDescent="0.25">
      <c r="A125" s="269"/>
      <c r="B125" s="270" t="s">
        <v>108</v>
      </c>
      <c r="C125" s="271">
        <v>2</v>
      </c>
      <c r="D125" s="280" t="s">
        <v>73</v>
      </c>
      <c r="E125" s="281">
        <v>19</v>
      </c>
      <c r="F125" s="283"/>
      <c r="G125" s="280"/>
      <c r="H125" s="281"/>
      <c r="I125" s="314"/>
      <c r="J125" s="278"/>
      <c r="K125" s="278">
        <v>6</v>
      </c>
      <c r="L125" s="284"/>
      <c r="M125" s="284"/>
      <c r="N125" s="284"/>
      <c r="O125" s="284"/>
      <c r="P125" s="315">
        <v>6</v>
      </c>
      <c r="Q125" s="285"/>
    </row>
    <row r="126" spans="1:17" s="277" customFormat="1" ht="16.5" x14ac:dyDescent="0.25">
      <c r="A126" s="269"/>
      <c r="B126" s="270" t="s">
        <v>108</v>
      </c>
      <c r="C126" s="271">
        <v>3</v>
      </c>
      <c r="D126" s="280" t="s">
        <v>73</v>
      </c>
      <c r="E126" s="281">
        <v>16</v>
      </c>
      <c r="F126" s="283"/>
      <c r="G126" s="280"/>
      <c r="H126" s="281"/>
      <c r="I126" s="314"/>
      <c r="J126" s="278"/>
      <c r="K126" s="278">
        <v>6</v>
      </c>
      <c r="L126" s="284"/>
      <c r="M126" s="284"/>
      <c r="N126" s="284"/>
      <c r="O126" s="284"/>
      <c r="P126" s="315">
        <v>6</v>
      </c>
      <c r="Q126" s="285"/>
    </row>
    <row r="127" spans="1:17" s="277" customFormat="1" ht="16.5" x14ac:dyDescent="0.25">
      <c r="A127" s="269"/>
      <c r="B127" s="270" t="s">
        <v>108</v>
      </c>
      <c r="C127" s="283">
        <v>4</v>
      </c>
      <c r="D127" s="280" t="s">
        <v>73</v>
      </c>
      <c r="E127" s="281">
        <v>13</v>
      </c>
      <c r="F127" s="283"/>
      <c r="G127" s="280"/>
      <c r="H127" s="281"/>
      <c r="I127" s="314"/>
      <c r="J127" s="278"/>
      <c r="K127" s="278">
        <v>6</v>
      </c>
      <c r="L127" s="284"/>
      <c r="M127" s="284"/>
      <c r="N127" s="284"/>
      <c r="O127" s="284"/>
      <c r="P127" s="315">
        <v>6</v>
      </c>
      <c r="Q127" s="285"/>
    </row>
    <row r="128" spans="1:17" s="277" customFormat="1" ht="16.5" x14ac:dyDescent="0.25">
      <c r="A128" s="269"/>
      <c r="B128" s="270" t="s">
        <v>108</v>
      </c>
      <c r="C128" s="271">
        <v>6</v>
      </c>
      <c r="D128" s="280" t="s">
        <v>73</v>
      </c>
      <c r="E128" s="281">
        <v>2</v>
      </c>
      <c r="F128" s="283"/>
      <c r="G128" s="280"/>
      <c r="H128" s="281"/>
      <c r="I128" s="314"/>
      <c r="J128" s="278"/>
      <c r="K128" s="278">
        <v>7</v>
      </c>
      <c r="L128" s="284"/>
      <c r="M128" s="284"/>
      <c r="N128" s="284"/>
      <c r="O128" s="284"/>
      <c r="P128" s="315">
        <v>7</v>
      </c>
      <c r="Q128" s="285"/>
    </row>
    <row r="129" spans="1:17" s="113" customFormat="1" ht="16.5" x14ac:dyDescent="0.25">
      <c r="A129" s="91"/>
      <c r="B129" s="92" t="s">
        <v>101</v>
      </c>
      <c r="C129" s="93">
        <v>202</v>
      </c>
      <c r="D129" s="143" t="s">
        <v>73</v>
      </c>
      <c r="E129" s="144">
        <v>0</v>
      </c>
      <c r="F129" s="145"/>
      <c r="G129" s="143"/>
      <c r="H129" s="144"/>
      <c r="I129" s="97"/>
      <c r="J129" s="146"/>
      <c r="K129" s="146">
        <v>6</v>
      </c>
      <c r="L129" s="146"/>
      <c r="M129" s="147"/>
      <c r="N129" s="147"/>
      <c r="O129" s="147"/>
      <c r="P129" s="315">
        <v>6</v>
      </c>
      <c r="Q129" s="148"/>
    </row>
    <row r="130" spans="1:17" s="113" customFormat="1" ht="16.5" x14ac:dyDescent="0.25">
      <c r="A130" s="91"/>
      <c r="B130" s="92" t="s">
        <v>102</v>
      </c>
      <c r="C130" s="93">
        <v>300</v>
      </c>
      <c r="D130" s="143" t="s">
        <v>73</v>
      </c>
      <c r="E130" s="144">
        <v>0</v>
      </c>
      <c r="F130" s="145"/>
      <c r="G130" s="143"/>
      <c r="H130" s="144"/>
      <c r="I130" s="97"/>
      <c r="J130" s="146"/>
      <c r="K130" s="146">
        <v>6</v>
      </c>
      <c r="L130" s="146"/>
      <c r="M130" s="147"/>
      <c r="N130" s="147"/>
      <c r="O130" s="147"/>
      <c r="P130" s="315">
        <v>6</v>
      </c>
      <c r="Q130" s="148"/>
    </row>
    <row r="131" spans="1:17" s="113" customFormat="1" ht="16.5" x14ac:dyDescent="0.25">
      <c r="A131" s="103"/>
      <c r="B131" s="104" t="s">
        <v>72</v>
      </c>
      <c r="C131" s="494"/>
      <c r="D131" s="495"/>
      <c r="E131" s="496"/>
      <c r="F131" s="149"/>
      <c r="G131" s="152"/>
      <c r="H131" s="151"/>
      <c r="I131" s="109"/>
      <c r="J131" s="180"/>
      <c r="K131" s="180"/>
      <c r="L131" s="155"/>
      <c r="M131" s="155"/>
      <c r="N131" s="155"/>
      <c r="O131" s="155"/>
      <c r="P131" s="155">
        <v>43</v>
      </c>
      <c r="Q131" s="294" t="s">
        <v>40</v>
      </c>
    </row>
    <row r="132" spans="1:17" s="113" customFormat="1" ht="16.5" x14ac:dyDescent="0.25">
      <c r="A132" s="103"/>
      <c r="B132" s="170"/>
      <c r="C132" s="192"/>
      <c r="D132" s="193"/>
      <c r="E132" s="194"/>
      <c r="F132" s="93"/>
      <c r="G132" s="96"/>
      <c r="H132" s="95"/>
      <c r="I132" s="185"/>
      <c r="J132" s="186"/>
      <c r="K132" s="186"/>
      <c r="L132" s="187"/>
      <c r="M132" s="187"/>
      <c r="N132" s="187"/>
      <c r="O132" s="187"/>
      <c r="P132" s="187"/>
      <c r="Q132" s="101"/>
    </row>
    <row r="133" spans="1:17" s="113" customFormat="1" ht="16.5" x14ac:dyDescent="0.25">
      <c r="A133" s="103" t="s">
        <v>151</v>
      </c>
      <c r="B133" s="170" t="s">
        <v>111</v>
      </c>
      <c r="C133" s="380"/>
      <c r="D133" s="381"/>
      <c r="E133" s="382"/>
      <c r="F133" s="93"/>
      <c r="G133" s="96"/>
      <c r="H133" s="95"/>
      <c r="I133" s="185"/>
      <c r="J133" s="186"/>
      <c r="K133" s="186"/>
      <c r="L133" s="187"/>
      <c r="M133" s="187"/>
      <c r="N133" s="187"/>
      <c r="O133" s="187"/>
      <c r="P133" s="187"/>
      <c r="Q133" s="101"/>
    </row>
    <row r="134" spans="1:17" s="277" customFormat="1" ht="16.5" x14ac:dyDescent="0.25">
      <c r="A134" s="269"/>
      <c r="B134" s="270" t="s">
        <v>108</v>
      </c>
      <c r="C134" s="283">
        <v>8</v>
      </c>
      <c r="D134" s="280" t="s">
        <v>73</v>
      </c>
      <c r="E134" s="281">
        <v>0</v>
      </c>
      <c r="F134" s="283"/>
      <c r="G134" s="280"/>
      <c r="H134" s="281"/>
      <c r="I134" s="314"/>
      <c r="J134" s="278"/>
      <c r="K134" s="278">
        <v>1</v>
      </c>
      <c r="L134" s="284"/>
      <c r="M134" s="284"/>
      <c r="N134" s="284"/>
      <c r="O134" s="284"/>
      <c r="P134" s="315">
        <v>1</v>
      </c>
      <c r="Q134" s="285"/>
    </row>
    <row r="135" spans="1:17" s="277" customFormat="1" ht="16.5" x14ac:dyDescent="0.25">
      <c r="A135" s="269"/>
      <c r="B135" s="270" t="s">
        <v>108</v>
      </c>
      <c r="C135" s="283">
        <v>8</v>
      </c>
      <c r="D135" s="280" t="s">
        <v>73</v>
      </c>
      <c r="E135" s="281">
        <v>0</v>
      </c>
      <c r="F135" s="283"/>
      <c r="G135" s="280"/>
      <c r="H135" s="281"/>
      <c r="I135" s="314"/>
      <c r="J135" s="278"/>
      <c r="K135" s="278">
        <v>1</v>
      </c>
      <c r="L135" s="284"/>
      <c r="M135" s="284"/>
      <c r="N135" s="284"/>
      <c r="O135" s="284"/>
      <c r="P135" s="315">
        <v>1</v>
      </c>
      <c r="Q135" s="285"/>
    </row>
    <row r="136" spans="1:17" s="277" customFormat="1" ht="16.5" x14ac:dyDescent="0.25">
      <c r="A136" s="269"/>
      <c r="B136" s="270" t="s">
        <v>108</v>
      </c>
      <c r="C136" s="283">
        <v>8</v>
      </c>
      <c r="D136" s="280" t="s">
        <v>73</v>
      </c>
      <c r="E136" s="281">
        <v>0</v>
      </c>
      <c r="F136" s="283"/>
      <c r="G136" s="280"/>
      <c r="H136" s="281"/>
      <c r="I136" s="314"/>
      <c r="J136" s="278"/>
      <c r="K136" s="278">
        <v>1</v>
      </c>
      <c r="L136" s="284"/>
      <c r="M136" s="284"/>
      <c r="N136" s="284"/>
      <c r="O136" s="284"/>
      <c r="P136" s="315">
        <v>1</v>
      </c>
      <c r="Q136" s="285"/>
    </row>
    <row r="137" spans="1:17" s="277" customFormat="1" ht="16.5" x14ac:dyDescent="0.25">
      <c r="A137" s="269"/>
      <c r="B137" s="270" t="s">
        <v>108</v>
      </c>
      <c r="C137" s="283">
        <v>9</v>
      </c>
      <c r="D137" s="280" t="s">
        <v>73</v>
      </c>
      <c r="E137" s="281">
        <v>18</v>
      </c>
      <c r="F137" s="283"/>
      <c r="G137" s="280"/>
      <c r="H137" s="281"/>
      <c r="I137" s="314"/>
      <c r="J137" s="278"/>
      <c r="K137" s="278">
        <v>1</v>
      </c>
      <c r="L137" s="284"/>
      <c r="M137" s="284"/>
      <c r="N137" s="284"/>
      <c r="O137" s="284"/>
      <c r="P137" s="315">
        <v>1</v>
      </c>
      <c r="Q137" s="285"/>
    </row>
    <row r="138" spans="1:17" s="277" customFormat="1" ht="16.5" x14ac:dyDescent="0.25">
      <c r="A138" s="269"/>
      <c r="B138" s="270" t="s">
        <v>108</v>
      </c>
      <c r="C138" s="283">
        <v>9</v>
      </c>
      <c r="D138" s="280" t="s">
        <v>73</v>
      </c>
      <c r="E138" s="281">
        <v>18</v>
      </c>
      <c r="F138" s="283"/>
      <c r="G138" s="280"/>
      <c r="H138" s="281"/>
      <c r="I138" s="314"/>
      <c r="J138" s="278"/>
      <c r="K138" s="278">
        <v>1</v>
      </c>
      <c r="L138" s="284"/>
      <c r="M138" s="284"/>
      <c r="N138" s="284"/>
      <c r="O138" s="284"/>
      <c r="P138" s="315">
        <v>1</v>
      </c>
      <c r="Q138" s="285"/>
    </row>
    <row r="139" spans="1:17" s="277" customFormat="1" ht="16.5" x14ac:dyDescent="0.25">
      <c r="A139" s="269"/>
      <c r="B139" s="270" t="s">
        <v>108</v>
      </c>
      <c r="C139" s="283">
        <v>9</v>
      </c>
      <c r="D139" s="280" t="s">
        <v>73</v>
      </c>
      <c r="E139" s="281">
        <v>18</v>
      </c>
      <c r="F139" s="283"/>
      <c r="G139" s="280"/>
      <c r="H139" s="281"/>
      <c r="I139" s="314"/>
      <c r="J139" s="278"/>
      <c r="K139" s="278">
        <v>1</v>
      </c>
      <c r="L139" s="284"/>
      <c r="M139" s="284"/>
      <c r="N139" s="284"/>
      <c r="O139" s="284"/>
      <c r="P139" s="315">
        <v>1</v>
      </c>
      <c r="Q139" s="285"/>
    </row>
    <row r="140" spans="1:17" s="277" customFormat="1" ht="16.5" x14ac:dyDescent="0.25">
      <c r="A140" s="269"/>
      <c r="B140" s="270" t="s">
        <v>108</v>
      </c>
      <c r="C140" s="283">
        <v>10</v>
      </c>
      <c r="D140" s="280" t="s">
        <v>73</v>
      </c>
      <c r="E140" s="281">
        <v>16</v>
      </c>
      <c r="F140" s="283"/>
      <c r="G140" s="280"/>
      <c r="H140" s="281"/>
      <c r="I140" s="314"/>
      <c r="J140" s="278"/>
      <c r="K140" s="278">
        <v>1</v>
      </c>
      <c r="L140" s="284"/>
      <c r="M140" s="284"/>
      <c r="N140" s="284"/>
      <c r="O140" s="284"/>
      <c r="P140" s="315">
        <v>1</v>
      </c>
      <c r="Q140" s="285"/>
    </row>
    <row r="141" spans="1:17" s="277" customFormat="1" ht="16.5" x14ac:dyDescent="0.25">
      <c r="A141" s="269"/>
      <c r="B141" s="270" t="s">
        <v>108</v>
      </c>
      <c r="C141" s="283">
        <v>10</v>
      </c>
      <c r="D141" s="280" t="s">
        <v>73</v>
      </c>
      <c r="E141" s="281">
        <v>16</v>
      </c>
      <c r="F141" s="283"/>
      <c r="G141" s="280"/>
      <c r="H141" s="281"/>
      <c r="I141" s="314"/>
      <c r="J141" s="278"/>
      <c r="K141" s="278">
        <v>1</v>
      </c>
      <c r="L141" s="284"/>
      <c r="M141" s="284"/>
      <c r="N141" s="284"/>
      <c r="O141" s="284"/>
      <c r="P141" s="315">
        <v>1</v>
      </c>
      <c r="Q141" s="285"/>
    </row>
    <row r="142" spans="1:17" s="277" customFormat="1" ht="16.5" x14ac:dyDescent="0.25">
      <c r="A142" s="269"/>
      <c r="B142" s="270" t="s">
        <v>108</v>
      </c>
      <c r="C142" s="283">
        <v>11</v>
      </c>
      <c r="D142" s="280" t="s">
        <v>73</v>
      </c>
      <c r="E142" s="281">
        <v>18</v>
      </c>
      <c r="F142" s="283"/>
      <c r="G142" s="280"/>
      <c r="H142" s="281"/>
      <c r="I142" s="314"/>
      <c r="J142" s="278"/>
      <c r="K142" s="278">
        <v>1</v>
      </c>
      <c r="L142" s="284"/>
      <c r="M142" s="284"/>
      <c r="N142" s="284"/>
      <c r="O142" s="284"/>
      <c r="P142" s="315">
        <v>1</v>
      </c>
      <c r="Q142" s="285"/>
    </row>
    <row r="143" spans="1:17" s="277" customFormat="1" ht="16.5" x14ac:dyDescent="0.25">
      <c r="A143" s="269"/>
      <c r="B143" s="270" t="s">
        <v>108</v>
      </c>
      <c r="C143" s="283">
        <v>11</v>
      </c>
      <c r="D143" s="280" t="s">
        <v>73</v>
      </c>
      <c r="E143" s="281">
        <v>18</v>
      </c>
      <c r="F143" s="283"/>
      <c r="G143" s="280"/>
      <c r="H143" s="281"/>
      <c r="I143" s="314"/>
      <c r="J143" s="278"/>
      <c r="K143" s="278">
        <v>1</v>
      </c>
      <c r="L143" s="284"/>
      <c r="M143" s="284"/>
      <c r="N143" s="284"/>
      <c r="O143" s="284"/>
      <c r="P143" s="315">
        <v>1</v>
      </c>
      <c r="Q143" s="285"/>
    </row>
    <row r="144" spans="1:17" s="277" customFormat="1" ht="16.5" x14ac:dyDescent="0.25">
      <c r="A144" s="269"/>
      <c r="B144" s="270" t="s">
        <v>108</v>
      </c>
      <c r="C144" s="283">
        <v>11</v>
      </c>
      <c r="D144" s="280" t="s">
        <v>73</v>
      </c>
      <c r="E144" s="281">
        <v>18</v>
      </c>
      <c r="F144" s="283"/>
      <c r="G144" s="280"/>
      <c r="H144" s="281"/>
      <c r="I144" s="314"/>
      <c r="J144" s="278"/>
      <c r="K144" s="278">
        <v>1</v>
      </c>
      <c r="L144" s="284"/>
      <c r="M144" s="284"/>
      <c r="N144" s="284"/>
      <c r="O144" s="284"/>
      <c r="P144" s="315">
        <v>1</v>
      </c>
      <c r="Q144" s="285"/>
    </row>
    <row r="145" spans="1:17" s="277" customFormat="1" ht="16.5" x14ac:dyDescent="0.25">
      <c r="A145" s="269"/>
      <c r="B145" s="270" t="s">
        <v>108</v>
      </c>
      <c r="C145" s="283">
        <v>14</v>
      </c>
      <c r="D145" s="280" t="s">
        <v>73</v>
      </c>
      <c r="E145" s="281">
        <v>0</v>
      </c>
      <c r="F145" s="283"/>
      <c r="G145" s="280"/>
      <c r="H145" s="281"/>
      <c r="I145" s="314"/>
      <c r="J145" s="278"/>
      <c r="K145" s="278">
        <v>1</v>
      </c>
      <c r="L145" s="284"/>
      <c r="M145" s="284"/>
      <c r="N145" s="284"/>
      <c r="O145" s="284"/>
      <c r="P145" s="315">
        <v>1</v>
      </c>
      <c r="Q145" s="285"/>
    </row>
    <row r="146" spans="1:17" s="277" customFormat="1" ht="16.5" x14ac:dyDescent="0.25">
      <c r="A146" s="269"/>
      <c r="B146" s="270" t="s">
        <v>108</v>
      </c>
      <c r="C146" s="283">
        <v>14</v>
      </c>
      <c r="D146" s="280" t="s">
        <v>73</v>
      </c>
      <c r="E146" s="281">
        <v>0</v>
      </c>
      <c r="F146" s="283"/>
      <c r="G146" s="280"/>
      <c r="H146" s="281"/>
      <c r="I146" s="314"/>
      <c r="J146" s="278"/>
      <c r="K146" s="278">
        <v>1</v>
      </c>
      <c r="L146" s="284"/>
      <c r="M146" s="284"/>
      <c r="N146" s="284"/>
      <c r="O146" s="284"/>
      <c r="P146" s="315">
        <v>1</v>
      </c>
      <c r="Q146" s="285"/>
    </row>
    <row r="147" spans="1:17" s="113" customFormat="1" ht="16.5" x14ac:dyDescent="0.25">
      <c r="A147" s="103"/>
      <c r="B147" s="104" t="s">
        <v>72</v>
      </c>
      <c r="C147" s="494"/>
      <c r="D147" s="495"/>
      <c r="E147" s="496"/>
      <c r="F147" s="149"/>
      <c r="G147" s="152"/>
      <c r="H147" s="151"/>
      <c r="I147" s="109"/>
      <c r="J147" s="180"/>
      <c r="K147" s="180"/>
      <c r="L147" s="155"/>
      <c r="M147" s="155"/>
      <c r="N147" s="155"/>
      <c r="O147" s="155"/>
      <c r="P147" s="155">
        <v>13</v>
      </c>
      <c r="Q147" s="294" t="s">
        <v>39</v>
      </c>
    </row>
    <row r="148" spans="1:17" s="113" customFormat="1" ht="16.5" x14ac:dyDescent="0.25">
      <c r="A148" s="103"/>
      <c r="B148" s="170"/>
      <c r="C148" s="192"/>
      <c r="D148" s="193"/>
      <c r="E148" s="194"/>
      <c r="F148" s="93"/>
      <c r="G148" s="96"/>
      <c r="H148" s="95"/>
      <c r="I148" s="185"/>
      <c r="J148" s="186"/>
      <c r="K148" s="186"/>
      <c r="L148" s="187"/>
      <c r="M148" s="187"/>
      <c r="N148" s="187"/>
      <c r="O148" s="187"/>
      <c r="P148" s="187"/>
      <c r="Q148" s="101"/>
    </row>
    <row r="149" spans="1:17" s="113" customFormat="1" ht="16.5" x14ac:dyDescent="0.25">
      <c r="A149" s="103" t="s">
        <v>215</v>
      </c>
      <c r="B149" s="170" t="s">
        <v>119</v>
      </c>
      <c r="C149" s="192"/>
      <c r="D149" s="193"/>
      <c r="E149" s="194"/>
      <c r="F149" s="93"/>
      <c r="G149" s="96"/>
      <c r="H149" s="95"/>
      <c r="I149" s="185"/>
      <c r="J149" s="186"/>
      <c r="K149" s="186"/>
      <c r="L149" s="187"/>
      <c r="M149" s="187"/>
      <c r="N149" s="187"/>
      <c r="O149" s="187"/>
      <c r="P149" s="187"/>
      <c r="Q149" s="101"/>
    </row>
    <row r="150" spans="1:17" s="113" customFormat="1" ht="16.5" x14ac:dyDescent="0.25">
      <c r="A150" s="91"/>
      <c r="B150" s="92"/>
      <c r="C150" s="491" t="s">
        <v>74</v>
      </c>
      <c r="D150" s="492"/>
      <c r="E150" s="493"/>
      <c r="F150" s="93"/>
      <c r="G150" s="96"/>
      <c r="H150" s="95"/>
      <c r="I150" s="97"/>
      <c r="J150" s="195">
        <v>2</v>
      </c>
      <c r="K150" s="195"/>
      <c r="L150" s="147"/>
      <c r="M150" s="147"/>
      <c r="N150" s="196"/>
      <c r="O150" s="147"/>
      <c r="P150" s="147">
        <v>2</v>
      </c>
      <c r="Q150" s="197"/>
    </row>
    <row r="151" spans="1:17" s="113" customFormat="1" ht="16.5" x14ac:dyDescent="0.25">
      <c r="A151" s="103"/>
      <c r="B151" s="104" t="s">
        <v>72</v>
      </c>
      <c r="C151" s="494"/>
      <c r="D151" s="495"/>
      <c r="E151" s="496"/>
      <c r="F151" s="149"/>
      <c r="G151" s="152"/>
      <c r="H151" s="151"/>
      <c r="I151" s="109"/>
      <c r="J151" s="180"/>
      <c r="K151" s="180"/>
      <c r="L151" s="155"/>
      <c r="M151" s="155"/>
      <c r="N151" s="155"/>
      <c r="O151" s="155"/>
      <c r="P151" s="155">
        <v>2</v>
      </c>
      <c r="Q151" s="294" t="s">
        <v>39</v>
      </c>
    </row>
    <row r="152" spans="1:17" s="113" customFormat="1" ht="16.5" x14ac:dyDescent="0.25">
      <c r="A152" s="103"/>
      <c r="B152" s="170"/>
      <c r="C152" s="192"/>
      <c r="D152" s="193"/>
      <c r="E152" s="194"/>
      <c r="F152" s="93"/>
      <c r="G152" s="96"/>
      <c r="H152" s="95"/>
      <c r="I152" s="185"/>
      <c r="J152" s="186"/>
      <c r="K152" s="186"/>
      <c r="L152" s="187"/>
      <c r="M152" s="187"/>
      <c r="N152" s="187"/>
      <c r="O152" s="187"/>
      <c r="P152" s="187"/>
      <c r="Q152" s="101"/>
    </row>
    <row r="153" spans="1:17" s="133" customFormat="1" x14ac:dyDescent="0.25">
      <c r="A153" s="122">
        <v>5</v>
      </c>
      <c r="B153" s="123" t="s">
        <v>42</v>
      </c>
      <c r="C153" s="124"/>
      <c r="D153" s="125"/>
      <c r="E153" s="126"/>
      <c r="F153" s="127"/>
      <c r="G153" s="125"/>
      <c r="H153" s="126"/>
      <c r="I153" s="128"/>
      <c r="J153" s="130"/>
      <c r="K153" s="130"/>
      <c r="L153" s="131"/>
      <c r="M153" s="131"/>
      <c r="N153" s="190"/>
      <c r="O153" s="131"/>
      <c r="P153" s="131"/>
      <c r="Q153" s="132"/>
    </row>
    <row r="154" spans="1:17" s="90" customFormat="1" x14ac:dyDescent="0.25">
      <c r="A154" s="79" t="s">
        <v>123</v>
      </c>
      <c r="B154" s="80" t="s">
        <v>185</v>
      </c>
      <c r="C154" s="81"/>
      <c r="D154" s="198"/>
      <c r="E154" s="199"/>
      <c r="F154" s="81"/>
      <c r="G154" s="200"/>
      <c r="H154" s="199"/>
      <c r="I154" s="85"/>
      <c r="J154" s="201"/>
      <c r="K154" s="140"/>
      <c r="L154" s="188"/>
      <c r="M154" s="190"/>
      <c r="N154" s="190"/>
      <c r="O154" s="188"/>
      <c r="P154" s="188"/>
      <c r="Q154" s="202"/>
    </row>
    <row r="155" spans="1:17" s="277" customFormat="1" ht="16.5" x14ac:dyDescent="0.25">
      <c r="A155" s="269"/>
      <c r="B155" s="270" t="s">
        <v>108</v>
      </c>
      <c r="C155" s="271">
        <v>0</v>
      </c>
      <c r="D155" s="280" t="s">
        <v>73</v>
      </c>
      <c r="E155" s="281">
        <v>0</v>
      </c>
      <c r="F155" s="283">
        <v>16</v>
      </c>
      <c r="G155" s="280" t="s">
        <v>73</v>
      </c>
      <c r="H155" s="281">
        <v>6</v>
      </c>
      <c r="I155" s="314"/>
      <c r="J155" s="278"/>
      <c r="K155" s="278">
        <v>326</v>
      </c>
      <c r="L155" s="284">
        <v>6</v>
      </c>
      <c r="M155" s="284">
        <v>1956</v>
      </c>
      <c r="N155" s="284"/>
      <c r="O155" s="284">
        <v>1956</v>
      </c>
      <c r="P155" s="315">
        <v>1956</v>
      </c>
      <c r="Q155" s="285"/>
    </row>
    <row r="156" spans="1:17" s="277" customFormat="1" ht="16.5" x14ac:dyDescent="0.25">
      <c r="A156" s="269"/>
      <c r="B156" s="270" t="s">
        <v>100</v>
      </c>
      <c r="C156" s="271">
        <v>100</v>
      </c>
      <c r="D156" s="280" t="s">
        <v>73</v>
      </c>
      <c r="E156" s="281">
        <v>0</v>
      </c>
      <c r="F156" s="283">
        <v>101</v>
      </c>
      <c r="G156" s="280" t="s">
        <v>73</v>
      </c>
      <c r="H156" s="281">
        <v>11</v>
      </c>
      <c r="I156" s="314"/>
      <c r="J156" s="278"/>
      <c r="K156" s="278">
        <v>31</v>
      </c>
      <c r="L156" s="284">
        <v>3</v>
      </c>
      <c r="M156" s="284">
        <v>93</v>
      </c>
      <c r="N156" s="284"/>
      <c r="O156" s="284">
        <v>93</v>
      </c>
      <c r="P156" s="315">
        <v>93</v>
      </c>
      <c r="Q156" s="285"/>
    </row>
    <row r="157" spans="1:17" s="113" customFormat="1" ht="16.5" x14ac:dyDescent="0.25">
      <c r="A157" s="91"/>
      <c r="B157" s="270" t="s">
        <v>101</v>
      </c>
      <c r="C157" s="93">
        <v>200</v>
      </c>
      <c r="D157" s="143" t="s">
        <v>73</v>
      </c>
      <c r="E157" s="144">
        <v>16</v>
      </c>
      <c r="F157" s="145">
        <v>203</v>
      </c>
      <c r="G157" s="280" t="s">
        <v>73</v>
      </c>
      <c r="H157" s="144">
        <v>11.6</v>
      </c>
      <c r="I157" s="97"/>
      <c r="J157" s="146"/>
      <c r="K157" s="278">
        <v>55.599999999999909</v>
      </c>
      <c r="L157" s="147">
        <v>6</v>
      </c>
      <c r="M157" s="284">
        <v>333.59999999999945</v>
      </c>
      <c r="N157" s="147"/>
      <c r="O157" s="147">
        <v>333.59999999999945</v>
      </c>
      <c r="P157" s="315">
        <v>333.59999999999945</v>
      </c>
      <c r="Q157" s="148"/>
    </row>
    <row r="158" spans="1:17" s="113" customFormat="1" ht="16.5" x14ac:dyDescent="0.25">
      <c r="A158" s="91"/>
      <c r="B158" s="270" t="s">
        <v>102</v>
      </c>
      <c r="C158" s="93">
        <v>300</v>
      </c>
      <c r="D158" s="143" t="s">
        <v>73</v>
      </c>
      <c r="E158" s="144">
        <v>0</v>
      </c>
      <c r="F158" s="145">
        <v>301</v>
      </c>
      <c r="G158" s="280" t="s">
        <v>73</v>
      </c>
      <c r="H158" s="144">
        <v>10</v>
      </c>
      <c r="I158" s="97"/>
      <c r="J158" s="146"/>
      <c r="K158" s="278">
        <v>30</v>
      </c>
      <c r="L158" s="147">
        <v>6</v>
      </c>
      <c r="M158" s="284">
        <v>180</v>
      </c>
      <c r="N158" s="147"/>
      <c r="O158" s="147">
        <v>180</v>
      </c>
      <c r="P158" s="315">
        <v>180</v>
      </c>
      <c r="Q158" s="148"/>
    </row>
    <row r="159" spans="1:17" s="113" customFormat="1" ht="16.5" x14ac:dyDescent="0.25">
      <c r="A159" s="91"/>
      <c r="B159" s="270" t="s">
        <v>103</v>
      </c>
      <c r="C159" s="93">
        <v>400</v>
      </c>
      <c r="D159" s="143" t="s">
        <v>73</v>
      </c>
      <c r="E159" s="144">
        <v>0</v>
      </c>
      <c r="F159" s="145">
        <v>401</v>
      </c>
      <c r="G159" s="280" t="s">
        <v>73</v>
      </c>
      <c r="H159" s="144">
        <v>10</v>
      </c>
      <c r="I159" s="97"/>
      <c r="J159" s="146"/>
      <c r="K159" s="278">
        <v>30</v>
      </c>
      <c r="L159" s="147">
        <v>6</v>
      </c>
      <c r="M159" s="284">
        <v>180</v>
      </c>
      <c r="N159" s="147"/>
      <c r="O159" s="147">
        <v>180</v>
      </c>
      <c r="P159" s="315">
        <v>180</v>
      </c>
      <c r="Q159" s="148"/>
    </row>
    <row r="160" spans="1:17" s="113" customFormat="1" ht="16.5" x14ac:dyDescent="0.25">
      <c r="A160" s="91"/>
      <c r="B160" s="270" t="s">
        <v>104</v>
      </c>
      <c r="C160" s="93">
        <v>500</v>
      </c>
      <c r="D160" s="143" t="s">
        <v>73</v>
      </c>
      <c r="E160" s="144">
        <v>0</v>
      </c>
      <c r="F160" s="145">
        <v>501</v>
      </c>
      <c r="G160" s="280" t="s">
        <v>73</v>
      </c>
      <c r="H160" s="144">
        <v>13</v>
      </c>
      <c r="I160" s="97"/>
      <c r="J160" s="146"/>
      <c r="K160" s="278">
        <v>33</v>
      </c>
      <c r="L160" s="147">
        <v>6</v>
      </c>
      <c r="M160" s="284">
        <v>198</v>
      </c>
      <c r="N160" s="147"/>
      <c r="O160" s="147">
        <v>198</v>
      </c>
      <c r="P160" s="315">
        <v>198</v>
      </c>
      <c r="Q160" s="148"/>
    </row>
    <row r="161" spans="1:17" s="113" customFormat="1" ht="16.5" x14ac:dyDescent="0.25">
      <c r="A161" s="91"/>
      <c r="B161" s="270" t="s">
        <v>106</v>
      </c>
      <c r="C161" s="93">
        <v>600</v>
      </c>
      <c r="D161" s="143" t="s">
        <v>73</v>
      </c>
      <c r="E161" s="144">
        <v>0</v>
      </c>
      <c r="F161" s="145">
        <v>601</v>
      </c>
      <c r="G161" s="280" t="s">
        <v>73</v>
      </c>
      <c r="H161" s="144">
        <v>12</v>
      </c>
      <c r="I161" s="97"/>
      <c r="J161" s="146"/>
      <c r="K161" s="278">
        <v>32</v>
      </c>
      <c r="L161" s="147">
        <v>6</v>
      </c>
      <c r="M161" s="284">
        <v>192</v>
      </c>
      <c r="N161" s="147"/>
      <c r="O161" s="147">
        <v>192</v>
      </c>
      <c r="P161" s="315">
        <v>192</v>
      </c>
      <c r="Q161" s="148"/>
    </row>
    <row r="162" spans="1:17" s="113" customFormat="1" ht="16.5" x14ac:dyDescent="0.25">
      <c r="A162" s="91"/>
      <c r="B162" s="270" t="s">
        <v>105</v>
      </c>
      <c r="C162" s="93">
        <v>700</v>
      </c>
      <c r="D162" s="143" t="s">
        <v>73</v>
      </c>
      <c r="E162" s="144">
        <v>3</v>
      </c>
      <c r="F162" s="145">
        <v>701</v>
      </c>
      <c r="G162" s="280" t="s">
        <v>73</v>
      </c>
      <c r="H162" s="144">
        <v>4</v>
      </c>
      <c r="I162" s="97"/>
      <c r="J162" s="146"/>
      <c r="K162" s="278">
        <v>21</v>
      </c>
      <c r="L162" s="147">
        <v>5.5</v>
      </c>
      <c r="M162" s="284">
        <v>115.5</v>
      </c>
      <c r="N162" s="147"/>
      <c r="O162" s="147">
        <v>115.5</v>
      </c>
      <c r="P162" s="315">
        <v>115.5</v>
      </c>
      <c r="Q162" s="148"/>
    </row>
    <row r="163" spans="1:17" s="113" customFormat="1" ht="16.5" x14ac:dyDescent="0.25">
      <c r="A163" s="103"/>
      <c r="B163" s="104" t="s">
        <v>72</v>
      </c>
      <c r="C163" s="149"/>
      <c r="D163" s="150"/>
      <c r="E163" s="151"/>
      <c r="F163" s="149"/>
      <c r="G163" s="152"/>
      <c r="H163" s="151"/>
      <c r="I163" s="109"/>
      <c r="J163" s="180"/>
      <c r="K163" s="180"/>
      <c r="L163" s="155"/>
      <c r="M163" s="155"/>
      <c r="N163" s="155"/>
      <c r="O163" s="155"/>
      <c r="P163" s="155">
        <v>3248.1</v>
      </c>
      <c r="Q163" s="294" t="s">
        <v>44</v>
      </c>
    </row>
    <row r="164" spans="1:17" s="113" customFormat="1" ht="16.5" x14ac:dyDescent="0.25">
      <c r="A164" s="91"/>
      <c r="B164" s="170"/>
      <c r="C164" s="93"/>
      <c r="D164" s="94"/>
      <c r="E164" s="95"/>
      <c r="F164" s="93"/>
      <c r="G164" s="96"/>
      <c r="H164" s="95"/>
      <c r="I164" s="185"/>
      <c r="J164" s="186"/>
      <c r="K164" s="186"/>
      <c r="L164" s="187"/>
      <c r="M164" s="187"/>
      <c r="N164" s="187"/>
      <c r="O164" s="187"/>
      <c r="P164" s="187"/>
      <c r="Q164" s="101"/>
    </row>
    <row r="165" spans="1:17" s="90" customFormat="1" x14ac:dyDescent="0.25">
      <c r="A165" s="79" t="s">
        <v>216</v>
      </c>
      <c r="B165" s="80" t="s">
        <v>115</v>
      </c>
      <c r="C165" s="81"/>
      <c r="D165" s="198"/>
      <c r="E165" s="199"/>
      <c r="F165" s="81"/>
      <c r="G165" s="200"/>
      <c r="H165" s="199"/>
      <c r="I165" s="85"/>
      <c r="J165" s="201"/>
      <c r="K165" s="201"/>
      <c r="L165" s="190"/>
      <c r="M165" s="190"/>
      <c r="N165" s="190"/>
      <c r="O165" s="188"/>
      <c r="P165" s="188"/>
      <c r="Q165" s="202"/>
    </row>
    <row r="166" spans="1:17" s="277" customFormat="1" ht="16.5" x14ac:dyDescent="0.25">
      <c r="A166" s="269"/>
      <c r="B166" s="270" t="s">
        <v>108</v>
      </c>
      <c r="C166" s="271"/>
      <c r="D166" s="280"/>
      <c r="E166" s="281"/>
      <c r="F166" s="283"/>
      <c r="G166" s="280"/>
      <c r="H166" s="281"/>
      <c r="I166" s="314" t="s">
        <v>79</v>
      </c>
      <c r="J166" s="278"/>
      <c r="K166" s="278">
        <v>56.17</v>
      </c>
      <c r="L166" s="284"/>
      <c r="M166" s="284"/>
      <c r="N166" s="284"/>
      <c r="O166" s="284"/>
      <c r="P166" s="315">
        <v>56.17</v>
      </c>
      <c r="Q166" s="285"/>
    </row>
    <row r="167" spans="1:17" s="277" customFormat="1" ht="16.5" x14ac:dyDescent="0.25">
      <c r="A167" s="269"/>
      <c r="B167" s="270" t="s">
        <v>108</v>
      </c>
      <c r="C167" s="271"/>
      <c r="D167" s="280"/>
      <c r="E167" s="281"/>
      <c r="F167" s="283"/>
      <c r="G167" s="280"/>
      <c r="H167" s="281"/>
      <c r="I167" s="314" t="s">
        <v>79</v>
      </c>
      <c r="J167" s="278"/>
      <c r="K167" s="278">
        <v>30.68</v>
      </c>
      <c r="L167" s="284"/>
      <c r="M167" s="284"/>
      <c r="N167" s="284"/>
      <c r="O167" s="284"/>
      <c r="P167" s="315">
        <v>30.68</v>
      </c>
      <c r="Q167" s="285"/>
    </row>
    <row r="168" spans="1:17" s="277" customFormat="1" ht="16.5" x14ac:dyDescent="0.25">
      <c r="A168" s="269"/>
      <c r="B168" s="270" t="s">
        <v>108</v>
      </c>
      <c r="C168" s="271"/>
      <c r="D168" s="280"/>
      <c r="E168" s="281"/>
      <c r="F168" s="283"/>
      <c r="G168" s="280"/>
      <c r="H168" s="281"/>
      <c r="I168" s="314" t="s">
        <v>79</v>
      </c>
      <c r="J168" s="278"/>
      <c r="K168" s="278">
        <v>1.56</v>
      </c>
      <c r="L168" s="284"/>
      <c r="M168" s="284"/>
      <c r="N168" s="284"/>
      <c r="O168" s="284"/>
      <c r="P168" s="315">
        <v>1.56</v>
      </c>
      <c r="Q168" s="285"/>
    </row>
    <row r="169" spans="1:17" s="277" customFormat="1" ht="16.5" x14ac:dyDescent="0.25">
      <c r="A169" s="269"/>
      <c r="B169" s="270" t="s">
        <v>108</v>
      </c>
      <c r="C169" s="271"/>
      <c r="D169" s="280"/>
      <c r="E169" s="281"/>
      <c r="F169" s="283"/>
      <c r="G169" s="280"/>
      <c r="H169" s="281"/>
      <c r="I169" s="314" t="s">
        <v>79</v>
      </c>
      <c r="J169" s="278"/>
      <c r="K169" s="278">
        <v>2.46</v>
      </c>
      <c r="L169" s="284"/>
      <c r="M169" s="284"/>
      <c r="N169" s="284"/>
      <c r="O169" s="284"/>
      <c r="P169" s="315">
        <v>2.46</v>
      </c>
      <c r="Q169" s="285"/>
    </row>
    <row r="170" spans="1:17" s="277" customFormat="1" ht="16.5" x14ac:dyDescent="0.25">
      <c r="A170" s="269"/>
      <c r="B170" s="270" t="s">
        <v>108</v>
      </c>
      <c r="C170" s="271"/>
      <c r="D170" s="280"/>
      <c r="E170" s="281"/>
      <c r="F170" s="283"/>
      <c r="G170" s="280"/>
      <c r="H170" s="281"/>
      <c r="I170" s="314" t="s">
        <v>79</v>
      </c>
      <c r="J170" s="278"/>
      <c r="K170" s="278">
        <v>11.9</v>
      </c>
      <c r="L170" s="284"/>
      <c r="M170" s="284"/>
      <c r="N170" s="284"/>
      <c r="O170" s="284"/>
      <c r="P170" s="315">
        <v>11.9</v>
      </c>
      <c r="Q170" s="285"/>
    </row>
    <row r="171" spans="1:17" s="277" customFormat="1" ht="16.5" x14ac:dyDescent="0.25">
      <c r="A171" s="269"/>
      <c r="B171" s="270" t="s">
        <v>108</v>
      </c>
      <c r="C171" s="271"/>
      <c r="D171" s="280"/>
      <c r="E171" s="281"/>
      <c r="F171" s="283"/>
      <c r="G171" s="280"/>
      <c r="H171" s="281"/>
      <c r="I171" s="314" t="s">
        <v>79</v>
      </c>
      <c r="J171" s="278"/>
      <c r="K171" s="278">
        <v>10.24</v>
      </c>
      <c r="L171" s="284"/>
      <c r="M171" s="284"/>
      <c r="N171" s="284"/>
      <c r="O171" s="284"/>
      <c r="P171" s="315">
        <v>10.24</v>
      </c>
      <c r="Q171" s="285"/>
    </row>
    <row r="172" spans="1:17" s="277" customFormat="1" ht="16.5" x14ac:dyDescent="0.25">
      <c r="A172" s="269"/>
      <c r="B172" s="270" t="s">
        <v>108</v>
      </c>
      <c r="C172" s="271"/>
      <c r="D172" s="280"/>
      <c r="E172" s="281"/>
      <c r="F172" s="283"/>
      <c r="G172" s="280"/>
      <c r="H172" s="281"/>
      <c r="I172" s="314" t="s">
        <v>79</v>
      </c>
      <c r="J172" s="278"/>
      <c r="K172" s="278">
        <v>85.34</v>
      </c>
      <c r="L172" s="284"/>
      <c r="M172" s="284"/>
      <c r="N172" s="284"/>
      <c r="O172" s="284"/>
      <c r="P172" s="315">
        <v>85.34</v>
      </c>
      <c r="Q172" s="285"/>
    </row>
    <row r="173" spans="1:17" s="277" customFormat="1" ht="16.5" x14ac:dyDescent="0.25">
      <c r="A173" s="269"/>
      <c r="B173" s="270" t="s">
        <v>108</v>
      </c>
      <c r="C173" s="271"/>
      <c r="D173" s="280"/>
      <c r="E173" s="281"/>
      <c r="F173" s="283"/>
      <c r="G173" s="280"/>
      <c r="H173" s="281"/>
      <c r="I173" s="314" t="s">
        <v>78</v>
      </c>
      <c r="J173" s="278"/>
      <c r="K173" s="278">
        <v>6.8</v>
      </c>
      <c r="L173" s="284"/>
      <c r="M173" s="284"/>
      <c r="N173" s="284"/>
      <c r="O173" s="284"/>
      <c r="P173" s="315">
        <v>6.8</v>
      </c>
      <c r="Q173" s="285"/>
    </row>
    <row r="174" spans="1:17" s="277" customFormat="1" ht="16.5" x14ac:dyDescent="0.25">
      <c r="A174" s="269"/>
      <c r="B174" s="270" t="s">
        <v>108</v>
      </c>
      <c r="C174" s="271"/>
      <c r="D174" s="280"/>
      <c r="E174" s="281"/>
      <c r="F174" s="283"/>
      <c r="G174" s="280"/>
      <c r="H174" s="281"/>
      <c r="I174" s="314" t="s">
        <v>78</v>
      </c>
      <c r="J174" s="278"/>
      <c r="K174" s="278">
        <v>11.77</v>
      </c>
      <c r="L174" s="284"/>
      <c r="M174" s="284"/>
      <c r="N174" s="284"/>
      <c r="O174" s="284"/>
      <c r="P174" s="315">
        <v>11.77</v>
      </c>
      <c r="Q174" s="285"/>
    </row>
    <row r="175" spans="1:17" s="277" customFormat="1" ht="16.5" x14ac:dyDescent="0.25">
      <c r="A175" s="269"/>
      <c r="B175" s="270" t="s">
        <v>108</v>
      </c>
      <c r="C175" s="271"/>
      <c r="D175" s="280"/>
      <c r="E175" s="281"/>
      <c r="F175" s="283"/>
      <c r="G175" s="280"/>
      <c r="H175" s="281"/>
      <c r="I175" s="314" t="s">
        <v>78</v>
      </c>
      <c r="J175" s="278"/>
      <c r="K175" s="278">
        <v>30.83</v>
      </c>
      <c r="L175" s="284"/>
      <c r="M175" s="284"/>
      <c r="N175" s="284"/>
      <c r="O175" s="284"/>
      <c r="P175" s="315">
        <v>30.83</v>
      </c>
      <c r="Q175" s="285"/>
    </row>
    <row r="176" spans="1:17" s="277" customFormat="1" ht="16.5" x14ac:dyDescent="0.25">
      <c r="A176" s="269"/>
      <c r="B176" s="270" t="s">
        <v>108</v>
      </c>
      <c r="C176" s="271"/>
      <c r="D176" s="280"/>
      <c r="E176" s="281"/>
      <c r="F176" s="283"/>
      <c r="G176" s="280"/>
      <c r="H176" s="281"/>
      <c r="I176" s="314" t="s">
        <v>78</v>
      </c>
      <c r="J176" s="278"/>
      <c r="K176" s="278">
        <v>1.51</v>
      </c>
      <c r="L176" s="284"/>
      <c r="M176" s="284"/>
      <c r="N176" s="284"/>
      <c r="O176" s="284"/>
      <c r="P176" s="315">
        <v>1.51</v>
      </c>
      <c r="Q176" s="285"/>
    </row>
    <row r="177" spans="1:17" s="277" customFormat="1" ht="16.5" x14ac:dyDescent="0.25">
      <c r="A177" s="269"/>
      <c r="B177" s="270" t="s">
        <v>108</v>
      </c>
      <c r="C177" s="271"/>
      <c r="D177" s="280"/>
      <c r="E177" s="281"/>
      <c r="F177" s="283"/>
      <c r="G177" s="280"/>
      <c r="H177" s="281"/>
      <c r="I177" s="314" t="s">
        <v>78</v>
      </c>
      <c r="J177" s="278"/>
      <c r="K177" s="278">
        <v>1.77</v>
      </c>
      <c r="L177" s="284"/>
      <c r="M177" s="284"/>
      <c r="N177" s="284"/>
      <c r="O177" s="284"/>
      <c r="P177" s="315">
        <v>1.77</v>
      </c>
      <c r="Q177" s="285"/>
    </row>
    <row r="178" spans="1:17" s="277" customFormat="1" ht="16.5" x14ac:dyDescent="0.25">
      <c r="A178" s="269"/>
      <c r="B178" s="270" t="s">
        <v>108</v>
      </c>
      <c r="C178" s="271"/>
      <c r="D178" s="280"/>
      <c r="E178" s="281"/>
      <c r="F178" s="283"/>
      <c r="G178" s="280"/>
      <c r="H178" s="281"/>
      <c r="I178" s="314" t="s">
        <v>78</v>
      </c>
      <c r="J178" s="278"/>
      <c r="K178" s="278">
        <v>29.86</v>
      </c>
      <c r="L178" s="284"/>
      <c r="M178" s="284"/>
      <c r="N178" s="284"/>
      <c r="O178" s="284"/>
      <c r="P178" s="315">
        <v>29.86</v>
      </c>
      <c r="Q178" s="285"/>
    </row>
    <row r="179" spans="1:17" s="277" customFormat="1" ht="16.5" x14ac:dyDescent="0.25">
      <c r="A179" s="269"/>
      <c r="B179" s="270" t="s">
        <v>108</v>
      </c>
      <c r="C179" s="271"/>
      <c r="D179" s="280"/>
      <c r="E179" s="281"/>
      <c r="F179" s="283"/>
      <c r="G179" s="280"/>
      <c r="H179" s="281"/>
      <c r="I179" s="314" t="s">
        <v>78</v>
      </c>
      <c r="J179" s="278"/>
      <c r="K179" s="278">
        <v>1.8</v>
      </c>
      <c r="L179" s="284"/>
      <c r="M179" s="284"/>
      <c r="N179" s="284"/>
      <c r="O179" s="284"/>
      <c r="P179" s="315">
        <v>1.8</v>
      </c>
      <c r="Q179" s="285"/>
    </row>
    <row r="180" spans="1:17" s="277" customFormat="1" ht="16.5" x14ac:dyDescent="0.25">
      <c r="A180" s="269"/>
      <c r="B180" s="270" t="s">
        <v>108</v>
      </c>
      <c r="C180" s="271"/>
      <c r="D180" s="280"/>
      <c r="E180" s="281"/>
      <c r="F180" s="283"/>
      <c r="G180" s="280"/>
      <c r="H180" s="281"/>
      <c r="I180" s="314" t="s">
        <v>78</v>
      </c>
      <c r="J180" s="278"/>
      <c r="K180" s="278">
        <v>3.32</v>
      </c>
      <c r="L180" s="284"/>
      <c r="M180" s="284"/>
      <c r="N180" s="284"/>
      <c r="O180" s="284"/>
      <c r="P180" s="315">
        <v>3.32</v>
      </c>
      <c r="Q180" s="285"/>
    </row>
    <row r="181" spans="1:17" s="277" customFormat="1" ht="16.5" x14ac:dyDescent="0.25">
      <c r="A181" s="269"/>
      <c r="B181" s="270" t="s">
        <v>108</v>
      </c>
      <c r="C181" s="271"/>
      <c r="D181" s="280"/>
      <c r="E181" s="281"/>
      <c r="F181" s="283"/>
      <c r="G181" s="280"/>
      <c r="H181" s="281"/>
      <c r="I181" s="314" t="s">
        <v>78</v>
      </c>
      <c r="J181" s="278"/>
      <c r="K181" s="278">
        <v>29.04</v>
      </c>
      <c r="L181" s="284"/>
      <c r="M181" s="284"/>
      <c r="N181" s="284"/>
      <c r="O181" s="284"/>
      <c r="P181" s="315">
        <v>29.04</v>
      </c>
      <c r="Q181" s="285"/>
    </row>
    <row r="182" spans="1:17" s="277" customFormat="1" ht="16.5" x14ac:dyDescent="0.25">
      <c r="A182" s="269"/>
      <c r="B182" s="270" t="s">
        <v>108</v>
      </c>
      <c r="C182" s="271"/>
      <c r="D182" s="280"/>
      <c r="E182" s="281"/>
      <c r="F182" s="283"/>
      <c r="G182" s="280"/>
      <c r="H182" s="281"/>
      <c r="I182" s="314" t="s">
        <v>78</v>
      </c>
      <c r="J182" s="278"/>
      <c r="K182" s="278">
        <v>2.04</v>
      </c>
      <c r="L182" s="284"/>
      <c r="M182" s="284"/>
      <c r="N182" s="284"/>
      <c r="O182" s="284"/>
      <c r="P182" s="315">
        <v>2.04</v>
      </c>
      <c r="Q182" s="285"/>
    </row>
    <row r="183" spans="1:17" s="277" customFormat="1" ht="16.5" x14ac:dyDescent="0.25">
      <c r="A183" s="269"/>
      <c r="B183" s="270" t="s">
        <v>108</v>
      </c>
      <c r="C183" s="271"/>
      <c r="D183" s="280"/>
      <c r="E183" s="281"/>
      <c r="F183" s="283"/>
      <c r="G183" s="280"/>
      <c r="H183" s="281"/>
      <c r="I183" s="314" t="s">
        <v>78</v>
      </c>
      <c r="J183" s="278"/>
      <c r="K183" s="278">
        <v>1.1000000000000001</v>
      </c>
      <c r="L183" s="284"/>
      <c r="M183" s="284"/>
      <c r="N183" s="284"/>
      <c r="O183" s="284"/>
      <c r="P183" s="315">
        <v>1.1000000000000001</v>
      </c>
      <c r="Q183" s="285"/>
    </row>
    <row r="184" spans="1:17" s="277" customFormat="1" ht="16.5" x14ac:dyDescent="0.25">
      <c r="A184" s="269"/>
      <c r="B184" s="270" t="s">
        <v>108</v>
      </c>
      <c r="C184" s="271"/>
      <c r="D184" s="280"/>
      <c r="E184" s="281"/>
      <c r="F184" s="283"/>
      <c r="G184" s="280"/>
      <c r="H184" s="281"/>
      <c r="I184" s="314" t="s">
        <v>78</v>
      </c>
      <c r="J184" s="278"/>
      <c r="K184" s="278">
        <v>83.52</v>
      </c>
      <c r="L184" s="284"/>
      <c r="M184" s="284"/>
      <c r="N184" s="284"/>
      <c r="O184" s="284"/>
      <c r="P184" s="315">
        <v>83.52</v>
      </c>
      <c r="Q184" s="285"/>
    </row>
    <row r="185" spans="1:17" s="277" customFormat="1" ht="16.5" x14ac:dyDescent="0.25">
      <c r="A185" s="269"/>
      <c r="B185" s="270" t="s">
        <v>108</v>
      </c>
      <c r="C185" s="271"/>
      <c r="D185" s="280"/>
      <c r="E185" s="281"/>
      <c r="F185" s="283"/>
      <c r="G185" s="280"/>
      <c r="H185" s="281"/>
      <c r="I185" s="314" t="s">
        <v>78</v>
      </c>
      <c r="J185" s="278"/>
      <c r="K185" s="278">
        <v>1.58</v>
      </c>
      <c r="L185" s="284"/>
      <c r="M185" s="284"/>
      <c r="N185" s="284"/>
      <c r="O185" s="284"/>
      <c r="P185" s="315">
        <v>1.58</v>
      </c>
      <c r="Q185" s="285"/>
    </row>
    <row r="186" spans="1:17" s="277" customFormat="1" ht="16.5" x14ac:dyDescent="0.25">
      <c r="A186" s="269"/>
      <c r="B186" s="270" t="s">
        <v>102</v>
      </c>
      <c r="C186" s="271"/>
      <c r="D186" s="280"/>
      <c r="E186" s="281"/>
      <c r="F186" s="283"/>
      <c r="G186" s="280"/>
      <c r="H186" s="281"/>
      <c r="I186" s="314" t="s">
        <v>79</v>
      </c>
      <c r="J186" s="278"/>
      <c r="K186" s="278">
        <v>29.67</v>
      </c>
      <c r="L186" s="284"/>
      <c r="M186" s="284"/>
      <c r="N186" s="284"/>
      <c r="O186" s="284"/>
      <c r="P186" s="315">
        <v>29.67</v>
      </c>
      <c r="Q186" s="285"/>
    </row>
    <row r="187" spans="1:17" s="277" customFormat="1" ht="16.5" x14ac:dyDescent="0.25">
      <c r="A187" s="269"/>
      <c r="B187" s="270" t="s">
        <v>103</v>
      </c>
      <c r="C187" s="271"/>
      <c r="D187" s="280"/>
      <c r="E187" s="281"/>
      <c r="F187" s="283"/>
      <c r="G187" s="280"/>
      <c r="H187" s="281"/>
      <c r="I187" s="314" t="s">
        <v>79</v>
      </c>
      <c r="J187" s="278"/>
      <c r="K187" s="278">
        <v>9.7200000000000006</v>
      </c>
      <c r="L187" s="284"/>
      <c r="M187" s="284"/>
      <c r="N187" s="284"/>
      <c r="O187" s="284"/>
      <c r="P187" s="315">
        <v>9.7200000000000006</v>
      </c>
      <c r="Q187" s="285"/>
    </row>
    <row r="188" spans="1:17" s="277" customFormat="1" ht="16.5" x14ac:dyDescent="0.25">
      <c r="A188" s="269"/>
      <c r="B188" s="270" t="s">
        <v>103</v>
      </c>
      <c r="C188" s="271"/>
      <c r="D188" s="280"/>
      <c r="E188" s="281"/>
      <c r="F188" s="283"/>
      <c r="G188" s="280"/>
      <c r="H188" s="281"/>
      <c r="I188" s="314" t="s">
        <v>78</v>
      </c>
      <c r="J188" s="278"/>
      <c r="K188" s="278">
        <v>10.73</v>
      </c>
      <c r="L188" s="284"/>
      <c r="M188" s="284"/>
      <c r="N188" s="284"/>
      <c r="O188" s="284"/>
      <c r="P188" s="315">
        <v>10.73</v>
      </c>
      <c r="Q188" s="285"/>
    </row>
    <row r="189" spans="1:17" s="277" customFormat="1" ht="16.5" x14ac:dyDescent="0.25">
      <c r="A189" s="269"/>
      <c r="B189" s="270" t="s">
        <v>104</v>
      </c>
      <c r="C189" s="271"/>
      <c r="D189" s="280"/>
      <c r="E189" s="281"/>
      <c r="F189" s="283"/>
      <c r="G189" s="280"/>
      <c r="H189" s="281"/>
      <c r="I189" s="314" t="s">
        <v>79</v>
      </c>
      <c r="J189" s="278"/>
      <c r="K189" s="278">
        <v>31.37</v>
      </c>
      <c r="L189" s="284"/>
      <c r="M189" s="284"/>
      <c r="N189" s="284"/>
      <c r="O189" s="284"/>
      <c r="P189" s="315">
        <v>31.37</v>
      </c>
      <c r="Q189" s="285"/>
    </row>
    <row r="190" spans="1:17" s="277" customFormat="1" ht="16.5" x14ac:dyDescent="0.25">
      <c r="A190" s="269"/>
      <c r="B190" s="270" t="s">
        <v>104</v>
      </c>
      <c r="C190" s="271"/>
      <c r="D190" s="280"/>
      <c r="E190" s="281"/>
      <c r="F190" s="283"/>
      <c r="G190" s="280"/>
      <c r="H190" s="281"/>
      <c r="I190" s="314" t="s">
        <v>78</v>
      </c>
      <c r="J190" s="278"/>
      <c r="K190" s="278">
        <v>30.84</v>
      </c>
      <c r="L190" s="284"/>
      <c r="M190" s="284"/>
      <c r="N190" s="284"/>
      <c r="O190" s="284"/>
      <c r="P190" s="315">
        <v>30.84</v>
      </c>
      <c r="Q190" s="285"/>
    </row>
    <row r="191" spans="1:17" s="277" customFormat="1" ht="16.5" x14ac:dyDescent="0.25">
      <c r="A191" s="269"/>
      <c r="B191" s="270" t="s">
        <v>106</v>
      </c>
      <c r="C191" s="271"/>
      <c r="D191" s="280"/>
      <c r="E191" s="281"/>
      <c r="F191" s="283"/>
      <c r="G191" s="280"/>
      <c r="H191" s="281"/>
      <c r="I191" s="314" t="s">
        <v>78</v>
      </c>
      <c r="J191" s="278"/>
      <c r="K191" s="278">
        <v>31</v>
      </c>
      <c r="L191" s="284"/>
      <c r="M191" s="284"/>
      <c r="N191" s="284"/>
      <c r="O191" s="284"/>
      <c r="P191" s="315">
        <v>31</v>
      </c>
      <c r="Q191" s="285"/>
    </row>
    <row r="192" spans="1:17" s="277" customFormat="1" ht="16.5" x14ac:dyDescent="0.25">
      <c r="A192" s="269"/>
      <c r="B192" s="270" t="s">
        <v>105</v>
      </c>
      <c r="C192" s="271"/>
      <c r="D192" s="280"/>
      <c r="E192" s="281"/>
      <c r="F192" s="283"/>
      <c r="G192" s="280"/>
      <c r="H192" s="281"/>
      <c r="I192" s="314" t="s">
        <v>79</v>
      </c>
      <c r="J192" s="278"/>
      <c r="K192" s="278">
        <v>16.63</v>
      </c>
      <c r="L192" s="284"/>
      <c r="M192" s="284"/>
      <c r="N192" s="284"/>
      <c r="O192" s="284"/>
      <c r="P192" s="315">
        <v>16.63</v>
      </c>
      <c r="Q192" s="285"/>
    </row>
    <row r="193" spans="1:24" s="277" customFormat="1" ht="16.5" x14ac:dyDescent="0.25">
      <c r="A193" s="269"/>
      <c r="B193" s="270" t="s">
        <v>105</v>
      </c>
      <c r="C193" s="271"/>
      <c r="D193" s="280"/>
      <c r="E193" s="281"/>
      <c r="F193" s="283"/>
      <c r="G193" s="280"/>
      <c r="H193" s="281"/>
      <c r="I193" s="314" t="s">
        <v>78</v>
      </c>
      <c r="J193" s="278"/>
      <c r="K193" s="278">
        <v>16.47</v>
      </c>
      <c r="L193" s="284"/>
      <c r="M193" s="284"/>
      <c r="N193" s="284"/>
      <c r="O193" s="284"/>
      <c r="P193" s="315">
        <v>16.47</v>
      </c>
      <c r="Q193" s="285"/>
    </row>
    <row r="194" spans="1:24" s="113" customFormat="1" ht="16.5" x14ac:dyDescent="0.25">
      <c r="A194" s="91"/>
      <c r="B194" s="104" t="s">
        <v>72</v>
      </c>
      <c r="C194" s="149"/>
      <c r="D194" s="150"/>
      <c r="E194" s="151"/>
      <c r="F194" s="149"/>
      <c r="G194" s="152"/>
      <c r="H194" s="151"/>
      <c r="I194" s="109"/>
      <c r="J194" s="180"/>
      <c r="K194" s="180"/>
      <c r="L194" s="155"/>
      <c r="M194" s="155"/>
      <c r="N194" s="155"/>
      <c r="O194" s="155"/>
      <c r="P194" s="155">
        <v>579.72</v>
      </c>
      <c r="Q194" s="294" t="s">
        <v>35</v>
      </c>
    </row>
    <row r="195" spans="1:24" s="113" customFormat="1" ht="16.5" x14ac:dyDescent="0.25">
      <c r="A195" s="103"/>
      <c r="B195" s="170"/>
      <c r="C195" s="181"/>
      <c r="D195" s="182"/>
      <c r="E195" s="183"/>
      <c r="F195" s="181"/>
      <c r="G195" s="184"/>
      <c r="H195" s="183"/>
      <c r="I195" s="185"/>
      <c r="J195" s="186"/>
      <c r="K195" s="186"/>
      <c r="L195" s="187"/>
      <c r="M195" s="187"/>
      <c r="N195" s="190"/>
      <c r="O195" s="187"/>
      <c r="P195" s="187"/>
      <c r="Q195" s="101"/>
    </row>
    <row r="196" spans="1:24" s="268" customFormat="1" x14ac:dyDescent="0.25">
      <c r="A196" s="257" t="s">
        <v>217</v>
      </c>
      <c r="B196" s="258" t="s">
        <v>47</v>
      </c>
      <c r="C196" s="259"/>
      <c r="D196" s="260"/>
      <c r="E196" s="261"/>
      <c r="F196" s="262"/>
      <c r="G196" s="260"/>
      <c r="H196" s="261"/>
      <c r="I196" s="263"/>
      <c r="J196" s="264"/>
      <c r="K196" s="265"/>
      <c r="L196" s="266"/>
      <c r="M196" s="264"/>
      <c r="N196" s="264"/>
      <c r="O196" s="266"/>
      <c r="P196" s="266"/>
      <c r="Q196" s="267"/>
    </row>
    <row r="197" spans="1:24" s="277" customFormat="1" ht="16.5" x14ac:dyDescent="0.25">
      <c r="A197" s="269"/>
      <c r="B197" s="270" t="s">
        <v>99</v>
      </c>
      <c r="C197" s="271"/>
      <c r="D197" s="272"/>
      <c r="E197" s="273"/>
      <c r="F197" s="271"/>
      <c r="G197" s="272"/>
      <c r="H197" s="273"/>
      <c r="I197" s="274" t="s">
        <v>79</v>
      </c>
      <c r="J197" s="275"/>
      <c r="K197" s="276">
        <v>25.51</v>
      </c>
      <c r="L197" s="276"/>
      <c r="M197" s="275"/>
      <c r="N197" s="276"/>
      <c r="O197" s="275"/>
      <c r="P197" s="276">
        <v>25.51</v>
      </c>
      <c r="Q197" s="327"/>
    </row>
    <row r="198" spans="1:24" s="277" customFormat="1" ht="16.5" x14ac:dyDescent="0.25">
      <c r="A198" s="269"/>
      <c r="B198" s="270" t="s">
        <v>99</v>
      </c>
      <c r="C198" s="271"/>
      <c r="D198" s="272"/>
      <c r="E198" s="273"/>
      <c r="F198" s="271"/>
      <c r="G198" s="272"/>
      <c r="H198" s="273"/>
      <c r="I198" s="274" t="s">
        <v>79</v>
      </c>
      <c r="J198" s="275"/>
      <c r="K198" s="276">
        <v>16.149999999999999</v>
      </c>
      <c r="L198" s="276"/>
      <c r="M198" s="275"/>
      <c r="N198" s="276"/>
      <c r="O198" s="278"/>
      <c r="P198" s="276">
        <v>16.149999999999999</v>
      </c>
      <c r="Q198" s="328"/>
    </row>
    <row r="199" spans="1:24" s="277" customFormat="1" ht="16.5" x14ac:dyDescent="0.25">
      <c r="A199" s="269"/>
      <c r="B199" s="270" t="s">
        <v>99</v>
      </c>
      <c r="C199" s="271"/>
      <c r="D199" s="272"/>
      <c r="E199" s="273"/>
      <c r="F199" s="271"/>
      <c r="G199" s="272"/>
      <c r="H199" s="273"/>
      <c r="I199" s="274" t="s">
        <v>79</v>
      </c>
      <c r="J199" s="275"/>
      <c r="K199" s="276">
        <v>10.99</v>
      </c>
      <c r="L199" s="276"/>
      <c r="M199" s="278"/>
      <c r="N199" s="276"/>
      <c r="O199" s="275"/>
      <c r="P199" s="276">
        <v>10.99</v>
      </c>
      <c r="Q199" s="328"/>
    </row>
    <row r="200" spans="1:24" s="277" customFormat="1" ht="16.5" x14ac:dyDescent="0.25">
      <c r="A200" s="269"/>
      <c r="B200" s="270" t="s">
        <v>99</v>
      </c>
      <c r="C200" s="271"/>
      <c r="D200" s="272"/>
      <c r="E200" s="273"/>
      <c r="F200" s="271"/>
      <c r="G200" s="272"/>
      <c r="H200" s="273"/>
      <c r="I200" s="274" t="s">
        <v>79</v>
      </c>
      <c r="J200" s="275"/>
      <c r="K200" s="276">
        <v>9.6</v>
      </c>
      <c r="L200" s="276"/>
      <c r="M200" s="278"/>
      <c r="N200" s="276"/>
      <c r="O200" s="275"/>
      <c r="P200" s="276">
        <v>9.6</v>
      </c>
      <c r="Q200" s="328"/>
    </row>
    <row r="201" spans="1:24" s="277" customFormat="1" ht="16.5" x14ac:dyDescent="0.25">
      <c r="A201" s="269"/>
      <c r="B201" s="270" t="s">
        <v>99</v>
      </c>
      <c r="C201" s="271"/>
      <c r="D201" s="272"/>
      <c r="E201" s="273"/>
      <c r="F201" s="271"/>
      <c r="G201" s="272"/>
      <c r="H201" s="273"/>
      <c r="I201" s="274" t="s">
        <v>79</v>
      </c>
      <c r="J201" s="275"/>
      <c r="K201" s="276">
        <v>15.39</v>
      </c>
      <c r="L201" s="276"/>
      <c r="M201" s="278"/>
      <c r="N201" s="276"/>
      <c r="O201" s="275"/>
      <c r="P201" s="276">
        <v>15.39</v>
      </c>
      <c r="Q201" s="328"/>
    </row>
    <row r="202" spans="1:24" s="277" customFormat="1" ht="16.5" x14ac:dyDescent="0.25">
      <c r="A202" s="269"/>
      <c r="B202" s="270" t="s">
        <v>99</v>
      </c>
      <c r="C202" s="271"/>
      <c r="D202" s="272"/>
      <c r="E202" s="273"/>
      <c r="F202" s="271"/>
      <c r="G202" s="272"/>
      <c r="H202" s="273"/>
      <c r="I202" s="274" t="s">
        <v>79</v>
      </c>
      <c r="J202" s="275"/>
      <c r="K202" s="276">
        <v>25.46</v>
      </c>
      <c r="L202" s="276"/>
      <c r="M202" s="278"/>
      <c r="N202" s="276"/>
      <c r="O202" s="275"/>
      <c r="P202" s="276">
        <v>25.46</v>
      </c>
      <c r="Q202" s="328"/>
    </row>
    <row r="203" spans="1:24" s="277" customFormat="1" ht="16.5" x14ac:dyDescent="0.25">
      <c r="A203" s="279"/>
      <c r="B203" s="270" t="s">
        <v>99</v>
      </c>
      <c r="C203" s="271"/>
      <c r="D203" s="272"/>
      <c r="E203" s="273"/>
      <c r="F203" s="271"/>
      <c r="G203" s="272"/>
      <c r="H203" s="273"/>
      <c r="I203" s="274" t="s">
        <v>79</v>
      </c>
      <c r="J203" s="275"/>
      <c r="K203" s="276">
        <v>41.53</v>
      </c>
      <c r="L203" s="276"/>
      <c r="M203" s="275"/>
      <c r="N203" s="276"/>
      <c r="O203" s="275"/>
      <c r="P203" s="276">
        <v>41.53</v>
      </c>
      <c r="Q203" s="328"/>
    </row>
    <row r="204" spans="1:24" s="277" customFormat="1" ht="16.5" x14ac:dyDescent="0.25">
      <c r="A204" s="279"/>
      <c r="B204" s="270" t="s">
        <v>99</v>
      </c>
      <c r="C204" s="271"/>
      <c r="D204" s="272"/>
      <c r="E204" s="273"/>
      <c r="F204" s="271"/>
      <c r="G204" s="272"/>
      <c r="H204" s="273"/>
      <c r="I204" s="274" t="s">
        <v>79</v>
      </c>
      <c r="J204" s="275"/>
      <c r="K204" s="276">
        <v>30.99</v>
      </c>
      <c r="L204" s="276"/>
      <c r="M204" s="275"/>
      <c r="N204" s="276"/>
      <c r="O204" s="275"/>
      <c r="P204" s="276">
        <v>30.99</v>
      </c>
      <c r="Q204" s="328"/>
    </row>
    <row r="205" spans="1:24" s="277" customFormat="1" ht="16.5" x14ac:dyDescent="0.25">
      <c r="A205" s="269"/>
      <c r="B205" s="270" t="s">
        <v>99</v>
      </c>
      <c r="C205" s="271"/>
      <c r="D205" s="280"/>
      <c r="E205" s="281"/>
      <c r="F205" s="271"/>
      <c r="G205" s="272"/>
      <c r="H205" s="273"/>
      <c r="I205" s="274" t="s">
        <v>79</v>
      </c>
      <c r="J205" s="275"/>
      <c r="K205" s="276">
        <v>10.37</v>
      </c>
      <c r="L205" s="276"/>
      <c r="M205" s="278"/>
      <c r="N205" s="276"/>
      <c r="O205" s="275"/>
      <c r="P205" s="276">
        <v>10.37</v>
      </c>
      <c r="Q205" s="328"/>
      <c r="U205" s="282">
        <v>579.72</v>
      </c>
      <c r="V205" s="282" t="e">
        <v>#REF!</v>
      </c>
      <c r="X205" s="282" t="e">
        <v>#REF!</v>
      </c>
    </row>
    <row r="206" spans="1:24" s="277" customFormat="1" ht="16.5" x14ac:dyDescent="0.25">
      <c r="A206" s="269"/>
      <c r="B206" s="270" t="s">
        <v>99</v>
      </c>
      <c r="C206" s="271"/>
      <c r="D206" s="280"/>
      <c r="E206" s="281"/>
      <c r="F206" s="283"/>
      <c r="G206" s="280"/>
      <c r="H206" s="281"/>
      <c r="I206" s="274" t="s">
        <v>79</v>
      </c>
      <c r="J206" s="278"/>
      <c r="K206" s="278">
        <v>26.39</v>
      </c>
      <c r="L206" s="276"/>
      <c r="M206" s="284"/>
      <c r="N206" s="276"/>
      <c r="O206" s="284"/>
      <c r="P206" s="276">
        <v>26.39</v>
      </c>
      <c r="Q206" s="285"/>
    </row>
    <row r="207" spans="1:24" s="277" customFormat="1" ht="16.5" x14ac:dyDescent="0.25">
      <c r="A207" s="269"/>
      <c r="B207" s="270" t="s">
        <v>99</v>
      </c>
      <c r="C207" s="271"/>
      <c r="D207" s="280"/>
      <c r="E207" s="281"/>
      <c r="F207" s="283"/>
      <c r="G207" s="280"/>
      <c r="H207" s="281"/>
      <c r="I207" s="274" t="s">
        <v>79</v>
      </c>
      <c r="J207" s="278"/>
      <c r="K207" s="278">
        <v>3.16</v>
      </c>
      <c r="L207" s="276"/>
      <c r="M207" s="284"/>
      <c r="N207" s="276"/>
      <c r="O207" s="284"/>
      <c r="P207" s="276">
        <v>3.16</v>
      </c>
      <c r="Q207" s="285"/>
    </row>
    <row r="208" spans="1:24" s="277" customFormat="1" ht="16.5" x14ac:dyDescent="0.25">
      <c r="A208" s="269"/>
      <c r="B208" s="270" t="s">
        <v>99</v>
      </c>
      <c r="C208" s="271"/>
      <c r="D208" s="280"/>
      <c r="E208" s="281"/>
      <c r="F208" s="283"/>
      <c r="G208" s="280"/>
      <c r="H208" s="281"/>
      <c r="I208" s="274" t="s">
        <v>79</v>
      </c>
      <c r="J208" s="278"/>
      <c r="K208" s="278">
        <v>3.12</v>
      </c>
      <c r="L208" s="276"/>
      <c r="M208" s="276"/>
      <c r="N208" s="276"/>
      <c r="O208" s="276"/>
      <c r="P208" s="276">
        <v>3.12</v>
      </c>
      <c r="Q208" s="329"/>
    </row>
    <row r="209" spans="1:17" s="113" customFormat="1" ht="16.5" x14ac:dyDescent="0.25">
      <c r="A209" s="91"/>
      <c r="B209" s="270" t="s">
        <v>99</v>
      </c>
      <c r="C209" s="93"/>
      <c r="D209" s="143"/>
      <c r="E209" s="144"/>
      <c r="F209" s="145"/>
      <c r="G209" s="143"/>
      <c r="H209" s="144"/>
      <c r="I209" s="274" t="s">
        <v>79</v>
      </c>
      <c r="J209" s="146"/>
      <c r="K209" s="146">
        <v>10.72</v>
      </c>
      <c r="L209" s="195"/>
      <c r="M209" s="195"/>
      <c r="N209" s="195"/>
      <c r="O209" s="195"/>
      <c r="P209" s="276">
        <v>10.72</v>
      </c>
      <c r="Q209" s="331"/>
    </row>
    <row r="210" spans="1:17" s="113" customFormat="1" ht="16.5" x14ac:dyDescent="0.25">
      <c r="A210" s="91"/>
      <c r="B210" s="270" t="s">
        <v>99</v>
      </c>
      <c r="C210" s="93"/>
      <c r="D210" s="143"/>
      <c r="E210" s="144"/>
      <c r="F210" s="145"/>
      <c r="G210" s="143"/>
      <c r="H210" s="144"/>
      <c r="I210" s="274" t="s">
        <v>79</v>
      </c>
      <c r="J210" s="146"/>
      <c r="K210" s="146">
        <v>11.77</v>
      </c>
      <c r="L210" s="195"/>
      <c r="M210" s="195"/>
      <c r="N210" s="195"/>
      <c r="O210" s="195"/>
      <c r="P210" s="276">
        <v>11.77</v>
      </c>
      <c r="Q210" s="331"/>
    </row>
    <row r="211" spans="1:17" s="113" customFormat="1" ht="16.5" x14ac:dyDescent="0.25">
      <c r="A211" s="91"/>
      <c r="B211" s="270" t="s">
        <v>99</v>
      </c>
      <c r="C211" s="93"/>
      <c r="D211" s="143"/>
      <c r="E211" s="144"/>
      <c r="F211" s="145"/>
      <c r="G211" s="143"/>
      <c r="H211" s="144"/>
      <c r="I211" s="274" t="s">
        <v>79</v>
      </c>
      <c r="J211" s="146"/>
      <c r="K211" s="146">
        <v>83.94</v>
      </c>
      <c r="L211" s="195"/>
      <c r="M211" s="195"/>
      <c r="N211" s="195"/>
      <c r="O211" s="195"/>
      <c r="P211" s="276">
        <v>83.94</v>
      </c>
      <c r="Q211" s="331"/>
    </row>
    <row r="212" spans="1:17" s="113" customFormat="1" ht="16.5" x14ac:dyDescent="0.25">
      <c r="A212" s="91"/>
      <c r="B212" s="270" t="s">
        <v>99</v>
      </c>
      <c r="C212" s="93"/>
      <c r="D212" s="143"/>
      <c r="E212" s="144"/>
      <c r="F212" s="145"/>
      <c r="G212" s="143"/>
      <c r="H212" s="144"/>
      <c r="I212" s="274" t="s">
        <v>78</v>
      </c>
      <c r="J212" s="146"/>
      <c r="K212" s="146">
        <v>25.51</v>
      </c>
      <c r="L212" s="195"/>
      <c r="M212" s="195"/>
      <c r="N212" s="195"/>
      <c r="O212" s="195"/>
      <c r="P212" s="276">
        <v>25.51</v>
      </c>
      <c r="Q212" s="331"/>
    </row>
    <row r="213" spans="1:17" s="113" customFormat="1" ht="16.5" x14ac:dyDescent="0.25">
      <c r="A213" s="91"/>
      <c r="B213" s="270" t="s">
        <v>99</v>
      </c>
      <c r="C213" s="93"/>
      <c r="D213" s="143"/>
      <c r="E213" s="144"/>
      <c r="F213" s="145"/>
      <c r="G213" s="143"/>
      <c r="H213" s="144"/>
      <c r="I213" s="274" t="s">
        <v>78</v>
      </c>
      <c r="J213" s="146"/>
      <c r="K213" s="146">
        <v>20.59</v>
      </c>
      <c r="L213" s="195"/>
      <c r="M213" s="195"/>
      <c r="N213" s="195"/>
      <c r="O213" s="195"/>
      <c r="P213" s="276">
        <v>20.59</v>
      </c>
      <c r="Q213" s="331"/>
    </row>
    <row r="214" spans="1:17" s="113" customFormat="1" ht="16.5" x14ac:dyDescent="0.25">
      <c r="A214" s="91"/>
      <c r="B214" s="270" t="s">
        <v>99</v>
      </c>
      <c r="C214" s="93"/>
      <c r="D214" s="143"/>
      <c r="E214" s="144"/>
      <c r="F214" s="145"/>
      <c r="G214" s="143"/>
      <c r="H214" s="144"/>
      <c r="I214" s="274" t="s">
        <v>78</v>
      </c>
      <c r="J214" s="146"/>
      <c r="K214" s="146">
        <v>6.96</v>
      </c>
      <c r="L214" s="195"/>
      <c r="M214" s="195"/>
      <c r="N214" s="195"/>
      <c r="O214" s="195"/>
      <c r="P214" s="276">
        <v>6.96</v>
      </c>
      <c r="Q214" s="331"/>
    </row>
    <row r="215" spans="1:17" s="113" customFormat="1" ht="16.5" x14ac:dyDescent="0.25">
      <c r="A215" s="91"/>
      <c r="B215" s="270" t="s">
        <v>99</v>
      </c>
      <c r="C215" s="93"/>
      <c r="D215" s="143"/>
      <c r="E215" s="144"/>
      <c r="F215" s="145"/>
      <c r="G215" s="143"/>
      <c r="H215" s="144"/>
      <c r="I215" s="274" t="s">
        <v>78</v>
      </c>
      <c r="J215" s="146"/>
      <c r="K215" s="146">
        <v>39.06</v>
      </c>
      <c r="L215" s="195"/>
      <c r="M215" s="195"/>
      <c r="N215" s="195"/>
      <c r="O215" s="195"/>
      <c r="P215" s="276">
        <v>39.06</v>
      </c>
      <c r="Q215" s="331"/>
    </row>
    <row r="216" spans="1:17" s="113" customFormat="1" ht="16.5" x14ac:dyDescent="0.25">
      <c r="A216" s="91"/>
      <c r="B216" s="270" t="s">
        <v>99</v>
      </c>
      <c r="C216" s="93"/>
      <c r="D216" s="143"/>
      <c r="E216" s="144"/>
      <c r="F216" s="145"/>
      <c r="G216" s="143"/>
      <c r="H216" s="144"/>
      <c r="I216" s="274" t="s">
        <v>78</v>
      </c>
      <c r="J216" s="146"/>
      <c r="K216" s="146">
        <v>6.4</v>
      </c>
      <c r="L216" s="195"/>
      <c r="M216" s="195"/>
      <c r="N216" s="195"/>
      <c r="O216" s="195"/>
      <c r="P216" s="276">
        <v>6.4</v>
      </c>
      <c r="Q216" s="331"/>
    </row>
    <row r="217" spans="1:17" s="113" customFormat="1" ht="16.5" x14ac:dyDescent="0.25">
      <c r="A217" s="91"/>
      <c r="B217" s="270" t="s">
        <v>99</v>
      </c>
      <c r="C217" s="93"/>
      <c r="D217" s="143"/>
      <c r="E217" s="144"/>
      <c r="F217" s="145"/>
      <c r="G217" s="143"/>
      <c r="H217" s="144"/>
      <c r="I217" s="274" t="s">
        <v>78</v>
      </c>
      <c r="J217" s="146"/>
      <c r="K217" s="146">
        <v>7.03</v>
      </c>
      <c r="L217" s="195"/>
      <c r="M217" s="195"/>
      <c r="N217" s="195"/>
      <c r="O217" s="195"/>
      <c r="P217" s="276">
        <v>7.03</v>
      </c>
      <c r="Q217" s="331"/>
    </row>
    <row r="218" spans="1:17" s="113" customFormat="1" ht="16.5" x14ac:dyDescent="0.25">
      <c r="A218" s="91"/>
      <c r="B218" s="270" t="s">
        <v>99</v>
      </c>
      <c r="C218" s="93"/>
      <c r="D218" s="143"/>
      <c r="E218" s="144"/>
      <c r="F218" s="145"/>
      <c r="G218" s="143"/>
      <c r="H218" s="144"/>
      <c r="I218" s="274" t="s">
        <v>78</v>
      </c>
      <c r="J218" s="146"/>
      <c r="K218" s="146">
        <v>29.73</v>
      </c>
      <c r="L218" s="195"/>
      <c r="M218" s="195"/>
      <c r="N218" s="195"/>
      <c r="O218" s="195"/>
      <c r="P218" s="276">
        <v>29.73</v>
      </c>
      <c r="Q218" s="331"/>
    </row>
    <row r="219" spans="1:17" s="113" customFormat="1" ht="16.5" x14ac:dyDescent="0.25">
      <c r="A219" s="91"/>
      <c r="B219" s="270" t="s">
        <v>99</v>
      </c>
      <c r="C219" s="93"/>
      <c r="D219" s="143"/>
      <c r="E219" s="144"/>
      <c r="F219" s="145"/>
      <c r="G219" s="143"/>
      <c r="H219" s="144"/>
      <c r="I219" s="274" t="s">
        <v>78</v>
      </c>
      <c r="J219" s="146"/>
      <c r="K219" s="146">
        <v>29.49</v>
      </c>
      <c r="L219" s="195"/>
      <c r="M219" s="195"/>
      <c r="N219" s="195"/>
      <c r="O219" s="195"/>
      <c r="P219" s="276">
        <v>29.49</v>
      </c>
      <c r="Q219" s="331"/>
    </row>
    <row r="220" spans="1:17" s="113" customFormat="1" ht="16.5" x14ac:dyDescent="0.25">
      <c r="A220" s="91"/>
      <c r="B220" s="270" t="s">
        <v>99</v>
      </c>
      <c r="C220" s="93"/>
      <c r="D220" s="143"/>
      <c r="E220" s="144"/>
      <c r="F220" s="145"/>
      <c r="G220" s="143"/>
      <c r="H220" s="144"/>
      <c r="I220" s="274" t="s">
        <v>78</v>
      </c>
      <c r="J220" s="146"/>
      <c r="K220" s="146">
        <v>30.2</v>
      </c>
      <c r="L220" s="195"/>
      <c r="M220" s="195"/>
      <c r="N220" s="195"/>
      <c r="O220" s="195"/>
      <c r="P220" s="276">
        <v>30.2</v>
      </c>
      <c r="Q220" s="331"/>
    </row>
    <row r="221" spans="1:17" s="113" customFormat="1" ht="16.5" x14ac:dyDescent="0.25">
      <c r="A221" s="91"/>
      <c r="B221" s="270" t="s">
        <v>99</v>
      </c>
      <c r="C221" s="93"/>
      <c r="D221" s="143"/>
      <c r="E221" s="144"/>
      <c r="F221" s="145"/>
      <c r="G221" s="143"/>
      <c r="H221" s="144"/>
      <c r="I221" s="274" t="s">
        <v>78</v>
      </c>
      <c r="J221" s="146"/>
      <c r="K221" s="146">
        <v>3.22</v>
      </c>
      <c r="L221" s="195"/>
      <c r="M221" s="195"/>
      <c r="N221" s="195"/>
      <c r="O221" s="195"/>
      <c r="P221" s="276">
        <v>3.22</v>
      </c>
      <c r="Q221" s="331"/>
    </row>
    <row r="222" spans="1:17" s="113" customFormat="1" ht="16.5" x14ac:dyDescent="0.25">
      <c r="A222" s="91"/>
      <c r="B222" s="270" t="s">
        <v>99</v>
      </c>
      <c r="C222" s="93"/>
      <c r="D222" s="143"/>
      <c r="E222" s="144"/>
      <c r="F222" s="145"/>
      <c r="G222" s="143"/>
      <c r="H222" s="144"/>
      <c r="I222" s="274" t="s">
        <v>78</v>
      </c>
      <c r="J222" s="146"/>
      <c r="K222" s="146">
        <v>7.68</v>
      </c>
      <c r="L222" s="195"/>
      <c r="M222" s="195"/>
      <c r="N222" s="195"/>
      <c r="O222" s="195"/>
      <c r="P222" s="276">
        <v>7.68</v>
      </c>
      <c r="Q222" s="331"/>
    </row>
    <row r="223" spans="1:17" s="113" customFormat="1" ht="16.5" x14ac:dyDescent="0.25">
      <c r="A223" s="91"/>
      <c r="B223" s="270" t="s">
        <v>99</v>
      </c>
      <c r="C223" s="93"/>
      <c r="D223" s="143"/>
      <c r="E223" s="144"/>
      <c r="F223" s="145"/>
      <c r="G223" s="143"/>
      <c r="H223" s="144"/>
      <c r="I223" s="274" t="s">
        <v>78</v>
      </c>
      <c r="J223" s="146"/>
      <c r="K223" s="146">
        <v>80.86</v>
      </c>
      <c r="L223" s="195"/>
      <c r="M223" s="195"/>
      <c r="N223" s="195"/>
      <c r="O223" s="195"/>
      <c r="P223" s="276">
        <v>80.86</v>
      </c>
      <c r="Q223" s="331"/>
    </row>
    <row r="224" spans="1:17" s="113" customFormat="1" ht="16.5" x14ac:dyDescent="0.25">
      <c r="A224" s="91"/>
      <c r="B224" s="270" t="s">
        <v>100</v>
      </c>
      <c r="C224" s="93"/>
      <c r="D224" s="143"/>
      <c r="E224" s="144"/>
      <c r="F224" s="145"/>
      <c r="G224" s="143"/>
      <c r="H224" s="144"/>
      <c r="I224" s="274" t="s">
        <v>79</v>
      </c>
      <c r="J224" s="146"/>
      <c r="K224" s="146">
        <v>8.2100000000000009</v>
      </c>
      <c r="L224" s="195"/>
      <c r="M224" s="195"/>
      <c r="N224" s="195"/>
      <c r="O224" s="195"/>
      <c r="P224" s="276">
        <v>8.2100000000000009</v>
      </c>
      <c r="Q224" s="331"/>
    </row>
    <row r="225" spans="1:17" s="113" customFormat="1" ht="16.5" x14ac:dyDescent="0.25">
      <c r="A225" s="91"/>
      <c r="B225" s="270" t="s">
        <v>100</v>
      </c>
      <c r="C225" s="93"/>
      <c r="D225" s="143"/>
      <c r="E225" s="144"/>
      <c r="F225" s="145"/>
      <c r="G225" s="143"/>
      <c r="H225" s="144"/>
      <c r="I225" s="274" t="s">
        <v>79</v>
      </c>
      <c r="J225" s="146"/>
      <c r="K225" s="146">
        <v>18.5</v>
      </c>
      <c r="L225" s="195"/>
      <c r="M225" s="195"/>
      <c r="N225" s="195"/>
      <c r="O225" s="195"/>
      <c r="P225" s="276">
        <v>18.5</v>
      </c>
      <c r="Q225" s="331"/>
    </row>
    <row r="226" spans="1:17" s="113" customFormat="1" ht="16.5" x14ac:dyDescent="0.25">
      <c r="A226" s="91"/>
      <c r="B226" s="270" t="s">
        <v>100</v>
      </c>
      <c r="C226" s="93"/>
      <c r="D226" s="143"/>
      <c r="E226" s="144"/>
      <c r="F226" s="145"/>
      <c r="G226" s="143"/>
      <c r="H226" s="144"/>
      <c r="I226" s="274" t="s">
        <v>79</v>
      </c>
      <c r="J226" s="146"/>
      <c r="K226" s="146">
        <v>8.89</v>
      </c>
      <c r="L226" s="195"/>
      <c r="M226" s="195"/>
      <c r="N226" s="195"/>
      <c r="O226" s="195"/>
      <c r="P226" s="276">
        <v>8.89</v>
      </c>
      <c r="Q226" s="331"/>
    </row>
    <row r="227" spans="1:17" s="113" customFormat="1" ht="16.5" x14ac:dyDescent="0.25">
      <c r="A227" s="91"/>
      <c r="B227" s="270" t="s">
        <v>100</v>
      </c>
      <c r="C227" s="93"/>
      <c r="D227" s="143"/>
      <c r="E227" s="144"/>
      <c r="F227" s="145"/>
      <c r="G227" s="143"/>
      <c r="H227" s="144"/>
      <c r="I227" s="274" t="s">
        <v>78</v>
      </c>
      <c r="J227" s="146"/>
      <c r="K227" s="146">
        <v>8.2100000000000009</v>
      </c>
      <c r="L227" s="195"/>
      <c r="M227" s="195"/>
      <c r="N227" s="195"/>
      <c r="O227" s="195"/>
      <c r="P227" s="276">
        <v>8.2100000000000009</v>
      </c>
      <c r="Q227" s="331"/>
    </row>
    <row r="228" spans="1:17" s="113" customFormat="1" ht="16.5" x14ac:dyDescent="0.25">
      <c r="A228" s="91"/>
      <c r="B228" s="270" t="s">
        <v>100</v>
      </c>
      <c r="C228" s="93"/>
      <c r="D228" s="143"/>
      <c r="E228" s="144"/>
      <c r="F228" s="145"/>
      <c r="G228" s="143"/>
      <c r="H228" s="144"/>
      <c r="I228" s="274" t="s">
        <v>78</v>
      </c>
      <c r="J228" s="146"/>
      <c r="K228" s="146">
        <v>20.350000000000001</v>
      </c>
      <c r="L228" s="195"/>
      <c r="M228" s="195"/>
      <c r="N228" s="195"/>
      <c r="O228" s="195"/>
      <c r="P228" s="276">
        <v>20.350000000000001</v>
      </c>
      <c r="Q228" s="331"/>
    </row>
    <row r="229" spans="1:17" s="113" customFormat="1" ht="16.5" x14ac:dyDescent="0.25">
      <c r="A229" s="91"/>
      <c r="B229" s="270" t="s">
        <v>101</v>
      </c>
      <c r="C229" s="93"/>
      <c r="D229" s="143"/>
      <c r="E229" s="144"/>
      <c r="F229" s="145"/>
      <c r="G229" s="143"/>
      <c r="H229" s="144"/>
      <c r="I229" s="274" t="s">
        <v>79</v>
      </c>
      <c r="J229" s="146"/>
      <c r="K229" s="146">
        <v>50.08</v>
      </c>
      <c r="L229" s="195"/>
      <c r="M229" s="195"/>
      <c r="N229" s="195"/>
      <c r="O229" s="195"/>
      <c r="P229" s="276">
        <v>50.08</v>
      </c>
      <c r="Q229" s="331"/>
    </row>
    <row r="230" spans="1:17" s="113" customFormat="1" ht="16.5" x14ac:dyDescent="0.25">
      <c r="A230" s="91"/>
      <c r="B230" s="270" t="s">
        <v>101</v>
      </c>
      <c r="C230" s="93"/>
      <c r="D230" s="143"/>
      <c r="E230" s="144"/>
      <c r="F230" s="145"/>
      <c r="G230" s="143"/>
      <c r="H230" s="144"/>
      <c r="I230" s="274" t="s">
        <v>78</v>
      </c>
      <c r="J230" s="146"/>
      <c r="K230" s="146">
        <v>17.68</v>
      </c>
      <c r="L230" s="195"/>
      <c r="M230" s="195"/>
      <c r="N230" s="195"/>
      <c r="O230" s="195"/>
      <c r="P230" s="276">
        <v>17.68</v>
      </c>
      <c r="Q230" s="331"/>
    </row>
    <row r="231" spans="1:17" s="113" customFormat="1" ht="16.5" x14ac:dyDescent="0.25">
      <c r="A231" s="91"/>
      <c r="B231" s="270" t="s">
        <v>101</v>
      </c>
      <c r="C231" s="93"/>
      <c r="D231" s="143"/>
      <c r="E231" s="144"/>
      <c r="F231" s="145"/>
      <c r="G231" s="143"/>
      <c r="H231" s="144"/>
      <c r="I231" s="274" t="s">
        <v>78</v>
      </c>
      <c r="J231" s="146"/>
      <c r="K231" s="146">
        <v>9.9700000000000006</v>
      </c>
      <c r="L231" s="195"/>
      <c r="M231" s="195"/>
      <c r="N231" s="195"/>
      <c r="O231" s="195"/>
      <c r="P231" s="276">
        <v>9.9700000000000006</v>
      </c>
      <c r="Q231" s="331"/>
    </row>
    <row r="232" spans="1:17" s="113" customFormat="1" ht="16.5" x14ac:dyDescent="0.25">
      <c r="A232" s="91"/>
      <c r="B232" s="270" t="s">
        <v>102</v>
      </c>
      <c r="C232" s="93"/>
      <c r="D232" s="143"/>
      <c r="E232" s="144"/>
      <c r="F232" s="145"/>
      <c r="G232" s="143"/>
      <c r="H232" s="144"/>
      <c r="I232" s="274" t="s">
        <v>79</v>
      </c>
      <c r="J232" s="146"/>
      <c r="K232" s="146">
        <v>16.350000000000001</v>
      </c>
      <c r="L232" s="195"/>
      <c r="M232" s="195"/>
      <c r="N232" s="195"/>
      <c r="O232" s="195"/>
      <c r="P232" s="276">
        <v>16.350000000000001</v>
      </c>
      <c r="Q232" s="331"/>
    </row>
    <row r="233" spans="1:17" s="113" customFormat="1" ht="16.5" x14ac:dyDescent="0.25">
      <c r="A233" s="91"/>
      <c r="B233" s="270" t="s">
        <v>102</v>
      </c>
      <c r="C233" s="93"/>
      <c r="D233" s="143"/>
      <c r="E233" s="144"/>
      <c r="F233" s="145"/>
      <c r="G233" s="143"/>
      <c r="H233" s="144"/>
      <c r="I233" s="274" t="s">
        <v>78</v>
      </c>
      <c r="J233" s="146"/>
      <c r="K233" s="146">
        <v>29.13</v>
      </c>
      <c r="L233" s="195"/>
      <c r="M233" s="195"/>
      <c r="N233" s="195"/>
      <c r="O233" s="195"/>
      <c r="P233" s="276">
        <v>29.13</v>
      </c>
      <c r="Q233" s="331"/>
    </row>
    <row r="234" spans="1:17" s="113" customFormat="1" ht="16.5" x14ac:dyDescent="0.25">
      <c r="A234" s="91"/>
      <c r="B234" s="270" t="s">
        <v>103</v>
      </c>
      <c r="C234" s="93"/>
      <c r="D234" s="143"/>
      <c r="E234" s="144"/>
      <c r="F234" s="145"/>
      <c r="G234" s="143"/>
      <c r="H234" s="144"/>
      <c r="I234" s="274" t="s">
        <v>79</v>
      </c>
      <c r="J234" s="146"/>
      <c r="K234" s="146">
        <v>29.33</v>
      </c>
      <c r="L234" s="195"/>
      <c r="M234" s="195"/>
      <c r="N234" s="195"/>
      <c r="O234" s="195"/>
      <c r="P234" s="276">
        <v>29.33</v>
      </c>
      <c r="Q234" s="331"/>
    </row>
    <row r="235" spans="1:17" s="113" customFormat="1" ht="16.5" x14ac:dyDescent="0.25">
      <c r="A235" s="91"/>
      <c r="B235" s="270" t="s">
        <v>103</v>
      </c>
      <c r="C235" s="93"/>
      <c r="D235" s="143"/>
      <c r="E235" s="144"/>
      <c r="F235" s="145"/>
      <c r="G235" s="143"/>
      <c r="H235" s="144"/>
      <c r="I235" s="274" t="s">
        <v>78</v>
      </c>
      <c r="J235" s="146"/>
      <c r="K235" s="146">
        <v>29.55</v>
      </c>
      <c r="L235" s="195"/>
      <c r="M235" s="195"/>
      <c r="N235" s="195"/>
      <c r="O235" s="195"/>
      <c r="P235" s="276">
        <v>29.55</v>
      </c>
      <c r="Q235" s="331"/>
    </row>
    <row r="236" spans="1:17" s="113" customFormat="1" ht="16.5" x14ac:dyDescent="0.25">
      <c r="A236" s="91"/>
      <c r="B236" s="270" t="s">
        <v>104</v>
      </c>
      <c r="C236" s="93"/>
      <c r="D236" s="143"/>
      <c r="E236" s="144"/>
      <c r="F236" s="145"/>
      <c r="G236" s="143"/>
      <c r="H236" s="144"/>
      <c r="I236" s="274" t="s">
        <v>79</v>
      </c>
      <c r="J236" s="146"/>
      <c r="K236" s="146">
        <v>31.37</v>
      </c>
      <c r="L236" s="195"/>
      <c r="M236" s="195"/>
      <c r="N236" s="195"/>
      <c r="O236" s="195"/>
      <c r="P236" s="276">
        <v>31.37</v>
      </c>
      <c r="Q236" s="331"/>
    </row>
    <row r="237" spans="1:17" s="113" customFormat="1" ht="16.5" x14ac:dyDescent="0.25">
      <c r="A237" s="91"/>
      <c r="B237" s="270" t="s">
        <v>104</v>
      </c>
      <c r="C237" s="93"/>
      <c r="D237" s="143"/>
      <c r="E237" s="144"/>
      <c r="F237" s="145"/>
      <c r="G237" s="143"/>
      <c r="H237" s="144"/>
      <c r="I237" s="274" t="s">
        <v>78</v>
      </c>
      <c r="J237" s="146"/>
      <c r="K237" s="146">
        <v>31.75</v>
      </c>
      <c r="L237" s="195"/>
      <c r="M237" s="195"/>
      <c r="N237" s="195"/>
      <c r="O237" s="195"/>
      <c r="P237" s="276">
        <v>31.75</v>
      </c>
      <c r="Q237" s="331"/>
    </row>
    <row r="238" spans="1:17" s="113" customFormat="1" ht="16.5" x14ac:dyDescent="0.25">
      <c r="A238" s="91"/>
      <c r="B238" s="270" t="s">
        <v>105</v>
      </c>
      <c r="C238" s="93"/>
      <c r="D238" s="143"/>
      <c r="E238" s="144"/>
      <c r="F238" s="145"/>
      <c r="G238" s="143"/>
      <c r="H238" s="144"/>
      <c r="I238" s="274" t="s">
        <v>79</v>
      </c>
      <c r="J238" s="146"/>
      <c r="K238" s="146">
        <v>28.97</v>
      </c>
      <c r="L238" s="195"/>
      <c r="M238" s="195"/>
      <c r="N238" s="195"/>
      <c r="O238" s="195"/>
      <c r="P238" s="276">
        <v>28.97</v>
      </c>
      <c r="Q238" s="331"/>
    </row>
    <row r="239" spans="1:17" s="113" customFormat="1" ht="16.5" x14ac:dyDescent="0.25">
      <c r="A239" s="91"/>
      <c r="B239" s="270" t="s">
        <v>105</v>
      </c>
      <c r="C239" s="93"/>
      <c r="D239" s="143"/>
      <c r="E239" s="144"/>
      <c r="F239" s="145"/>
      <c r="G239" s="143"/>
      <c r="H239" s="144"/>
      <c r="I239" s="274" t="s">
        <v>78</v>
      </c>
      <c r="J239" s="146"/>
      <c r="K239" s="146">
        <v>29.07</v>
      </c>
      <c r="L239" s="195"/>
      <c r="M239" s="195"/>
      <c r="N239" s="195"/>
      <c r="O239" s="195"/>
      <c r="P239" s="276">
        <v>29.07</v>
      </c>
      <c r="Q239" s="331"/>
    </row>
    <row r="240" spans="1:17" s="113" customFormat="1" ht="16.5" x14ac:dyDescent="0.25">
      <c r="A240" s="91"/>
      <c r="B240" s="270" t="s">
        <v>106</v>
      </c>
      <c r="C240" s="93"/>
      <c r="D240" s="143"/>
      <c r="E240" s="144"/>
      <c r="F240" s="145"/>
      <c r="G240" s="143"/>
      <c r="H240" s="144"/>
      <c r="I240" s="274" t="s">
        <v>79</v>
      </c>
      <c r="J240" s="146"/>
      <c r="K240" s="146">
        <v>29.74</v>
      </c>
      <c r="L240" s="195"/>
      <c r="M240" s="195"/>
      <c r="N240" s="195"/>
      <c r="O240" s="195"/>
      <c r="P240" s="276">
        <v>29.74</v>
      </c>
      <c r="Q240" s="331"/>
    </row>
    <row r="241" spans="1:17" s="113" customFormat="1" ht="16.5" x14ac:dyDescent="0.25">
      <c r="A241" s="91"/>
      <c r="B241" s="270" t="s">
        <v>106</v>
      </c>
      <c r="C241" s="93"/>
      <c r="D241" s="143"/>
      <c r="E241" s="144"/>
      <c r="F241" s="145"/>
      <c r="G241" s="143"/>
      <c r="H241" s="144"/>
      <c r="I241" s="274" t="s">
        <v>78</v>
      </c>
      <c r="J241" s="146"/>
      <c r="K241" s="146">
        <v>30.7</v>
      </c>
      <c r="L241" s="195"/>
      <c r="M241" s="195"/>
      <c r="N241" s="195"/>
      <c r="O241" s="195"/>
      <c r="P241" s="276">
        <v>30.7</v>
      </c>
      <c r="Q241" s="331"/>
    </row>
    <row r="242" spans="1:17" s="113" customFormat="1" ht="16.5" x14ac:dyDescent="0.25">
      <c r="A242" s="91"/>
      <c r="B242" s="334" t="s">
        <v>107</v>
      </c>
      <c r="C242" s="93"/>
      <c r="D242" s="143"/>
      <c r="E242" s="144"/>
      <c r="F242" s="145"/>
      <c r="G242" s="143"/>
      <c r="H242" s="144"/>
      <c r="I242" s="274"/>
      <c r="J242" s="146"/>
      <c r="K242" s="146"/>
      <c r="L242" s="195"/>
      <c r="M242" s="195"/>
      <c r="N242" s="195"/>
      <c r="O242" s="195"/>
      <c r="P242" s="276">
        <v>0</v>
      </c>
      <c r="Q242" s="331"/>
    </row>
    <row r="243" spans="1:17" s="113" customFormat="1" ht="16.5" x14ac:dyDescent="0.25">
      <c r="A243" s="91"/>
      <c r="B243" s="270" t="s">
        <v>99</v>
      </c>
      <c r="C243" s="93">
        <v>0</v>
      </c>
      <c r="D243" s="143" t="s">
        <v>73</v>
      </c>
      <c r="E243" s="144">
        <v>0</v>
      </c>
      <c r="F243" s="145"/>
      <c r="G243" s="143"/>
      <c r="H243" s="144"/>
      <c r="I243" s="274"/>
      <c r="J243" s="146"/>
      <c r="K243" s="146">
        <v>6</v>
      </c>
      <c r="L243" s="195"/>
      <c r="M243" s="195"/>
      <c r="N243" s="195"/>
      <c r="O243" s="195"/>
      <c r="P243" s="276">
        <v>6</v>
      </c>
      <c r="Q243" s="331"/>
    </row>
    <row r="244" spans="1:17" s="113" customFormat="1" ht="16.5" x14ac:dyDescent="0.25">
      <c r="A244" s="91"/>
      <c r="B244" s="270" t="s">
        <v>99</v>
      </c>
      <c r="C244" s="93">
        <v>16</v>
      </c>
      <c r="D244" s="143" t="s">
        <v>73</v>
      </c>
      <c r="E244" s="144">
        <v>6</v>
      </c>
      <c r="F244" s="145"/>
      <c r="G244" s="143"/>
      <c r="H244" s="144"/>
      <c r="I244" s="274"/>
      <c r="J244" s="146"/>
      <c r="K244" s="146">
        <v>6</v>
      </c>
      <c r="L244" s="195"/>
      <c r="M244" s="195"/>
      <c r="N244" s="195"/>
      <c r="O244" s="195"/>
      <c r="P244" s="276">
        <v>6</v>
      </c>
      <c r="Q244" s="331"/>
    </row>
    <row r="245" spans="1:17" s="113" customFormat="1" ht="16.5" x14ac:dyDescent="0.25">
      <c r="A245" s="91"/>
      <c r="B245" s="270" t="s">
        <v>100</v>
      </c>
      <c r="C245" s="93">
        <v>100</v>
      </c>
      <c r="D245" s="143" t="s">
        <v>73</v>
      </c>
      <c r="E245" s="144">
        <v>0</v>
      </c>
      <c r="F245" s="145"/>
      <c r="G245" s="143"/>
      <c r="H245" s="144"/>
      <c r="I245" s="274"/>
      <c r="J245" s="146"/>
      <c r="K245" s="146">
        <v>3</v>
      </c>
      <c r="L245" s="195"/>
      <c r="M245" s="195"/>
      <c r="N245" s="195"/>
      <c r="O245" s="195"/>
      <c r="P245" s="276">
        <v>3</v>
      </c>
      <c r="Q245" s="331"/>
    </row>
    <row r="246" spans="1:17" s="113" customFormat="1" ht="16.5" x14ac:dyDescent="0.25">
      <c r="A246" s="91"/>
      <c r="B246" s="270" t="s">
        <v>101</v>
      </c>
      <c r="C246" s="93">
        <v>200</v>
      </c>
      <c r="D246" s="143" t="s">
        <v>73</v>
      </c>
      <c r="E246" s="144">
        <v>16</v>
      </c>
      <c r="F246" s="145"/>
      <c r="G246" s="143"/>
      <c r="H246" s="144"/>
      <c r="I246" s="274"/>
      <c r="J246" s="146"/>
      <c r="K246" s="146">
        <v>6</v>
      </c>
      <c r="L246" s="195"/>
      <c r="M246" s="195"/>
      <c r="N246" s="195"/>
      <c r="O246" s="195"/>
      <c r="P246" s="276">
        <v>6</v>
      </c>
      <c r="Q246" s="331"/>
    </row>
    <row r="247" spans="1:17" s="113" customFormat="1" ht="16.5" x14ac:dyDescent="0.25">
      <c r="A247" s="91"/>
      <c r="B247" s="270" t="s">
        <v>102</v>
      </c>
      <c r="C247" s="93">
        <v>300</v>
      </c>
      <c r="D247" s="143" t="s">
        <v>73</v>
      </c>
      <c r="E247" s="144">
        <v>0</v>
      </c>
      <c r="F247" s="145"/>
      <c r="G247" s="143"/>
      <c r="H247" s="144"/>
      <c r="I247" s="274"/>
      <c r="J247" s="146"/>
      <c r="K247" s="146">
        <v>6</v>
      </c>
      <c r="L247" s="195"/>
      <c r="M247" s="195"/>
      <c r="N247" s="195"/>
      <c r="O247" s="195"/>
      <c r="P247" s="276">
        <v>6</v>
      </c>
      <c r="Q247" s="331"/>
    </row>
    <row r="248" spans="1:17" s="113" customFormat="1" ht="16.5" x14ac:dyDescent="0.25">
      <c r="A248" s="91"/>
      <c r="B248" s="270" t="s">
        <v>103</v>
      </c>
      <c r="C248" s="93">
        <v>400</v>
      </c>
      <c r="D248" s="143" t="s">
        <v>73</v>
      </c>
      <c r="E248" s="144">
        <v>0</v>
      </c>
      <c r="F248" s="145"/>
      <c r="G248" s="143"/>
      <c r="H248" s="144"/>
      <c r="I248" s="274"/>
      <c r="J248" s="146"/>
      <c r="K248" s="146">
        <v>6</v>
      </c>
      <c r="L248" s="195"/>
      <c r="M248" s="195"/>
      <c r="N248" s="195"/>
      <c r="O248" s="195"/>
      <c r="P248" s="276">
        <v>6</v>
      </c>
      <c r="Q248" s="331"/>
    </row>
    <row r="249" spans="1:17" s="113" customFormat="1" ht="16.5" x14ac:dyDescent="0.25">
      <c r="A249" s="91"/>
      <c r="B249" s="270" t="s">
        <v>104</v>
      </c>
      <c r="C249" s="93">
        <v>500</v>
      </c>
      <c r="D249" s="143" t="s">
        <v>73</v>
      </c>
      <c r="E249" s="144">
        <v>0</v>
      </c>
      <c r="F249" s="145"/>
      <c r="G249" s="143"/>
      <c r="H249" s="144"/>
      <c r="I249" s="274"/>
      <c r="J249" s="146"/>
      <c r="K249" s="146">
        <v>6</v>
      </c>
      <c r="L249" s="195"/>
      <c r="M249" s="195"/>
      <c r="N249" s="195"/>
      <c r="O249" s="195"/>
      <c r="P249" s="276">
        <v>6</v>
      </c>
      <c r="Q249" s="331"/>
    </row>
    <row r="250" spans="1:17" s="113" customFormat="1" ht="16.5" x14ac:dyDescent="0.25">
      <c r="A250" s="91"/>
      <c r="B250" s="270" t="s">
        <v>105</v>
      </c>
      <c r="C250" s="93">
        <v>600</v>
      </c>
      <c r="D250" s="143" t="s">
        <v>73</v>
      </c>
      <c r="E250" s="144">
        <v>0</v>
      </c>
      <c r="F250" s="145"/>
      <c r="G250" s="143"/>
      <c r="H250" s="144"/>
      <c r="I250" s="274"/>
      <c r="J250" s="146"/>
      <c r="K250" s="146">
        <v>6</v>
      </c>
      <c r="L250" s="195"/>
      <c r="M250" s="195"/>
      <c r="N250" s="195"/>
      <c r="O250" s="195"/>
      <c r="P250" s="276">
        <v>6</v>
      </c>
      <c r="Q250" s="331"/>
    </row>
    <row r="251" spans="1:17" s="113" customFormat="1" ht="16.5" x14ac:dyDescent="0.25">
      <c r="A251" s="91"/>
      <c r="B251" s="270" t="s">
        <v>106</v>
      </c>
      <c r="C251" s="93">
        <v>701</v>
      </c>
      <c r="D251" s="143" t="s">
        <v>73</v>
      </c>
      <c r="E251" s="144">
        <v>0</v>
      </c>
      <c r="F251" s="145"/>
      <c r="G251" s="143"/>
      <c r="H251" s="144"/>
      <c r="I251" s="274"/>
      <c r="J251" s="146"/>
      <c r="K251" s="146">
        <v>5.5</v>
      </c>
      <c r="L251" s="195"/>
      <c r="M251" s="195"/>
      <c r="N251" s="195"/>
      <c r="O251" s="195"/>
      <c r="P251" s="276">
        <v>5.5</v>
      </c>
      <c r="Q251" s="331"/>
    </row>
    <row r="252" spans="1:17" s="113" customFormat="1" ht="16.5" x14ac:dyDescent="0.25">
      <c r="A252" s="91"/>
      <c r="B252" s="334" t="s">
        <v>109</v>
      </c>
      <c r="C252" s="93"/>
      <c r="D252" s="143"/>
      <c r="E252" s="144"/>
      <c r="F252" s="145"/>
      <c r="G252" s="143"/>
      <c r="H252" s="144"/>
      <c r="I252" s="274"/>
      <c r="J252" s="146"/>
      <c r="K252" s="146"/>
      <c r="L252" s="195"/>
      <c r="M252" s="195"/>
      <c r="N252" s="195"/>
      <c r="O252" s="195"/>
      <c r="P252" s="276">
        <v>0</v>
      </c>
      <c r="Q252" s="331"/>
    </row>
    <row r="253" spans="1:17" s="113" customFormat="1" ht="16.5" x14ac:dyDescent="0.25">
      <c r="A253" s="91"/>
      <c r="B253" s="270" t="s">
        <v>99</v>
      </c>
      <c r="C253" s="93">
        <v>2</v>
      </c>
      <c r="D253" s="143" t="s">
        <v>73</v>
      </c>
      <c r="E253" s="144">
        <v>5</v>
      </c>
      <c r="F253" s="145"/>
      <c r="G253" s="143"/>
      <c r="H253" s="144"/>
      <c r="I253" s="274"/>
      <c r="J253" s="146"/>
      <c r="K253" s="146">
        <v>6</v>
      </c>
      <c r="L253" s="195"/>
      <c r="M253" s="195"/>
      <c r="N253" s="195"/>
      <c r="O253" s="195"/>
      <c r="P253" s="276">
        <v>6</v>
      </c>
      <c r="Q253" s="331"/>
    </row>
    <row r="254" spans="1:17" s="113" customFormat="1" ht="16.5" x14ac:dyDescent="0.25">
      <c r="A254" s="91"/>
      <c r="B254" s="270" t="s">
        <v>99</v>
      </c>
      <c r="C254" s="93">
        <v>5</v>
      </c>
      <c r="D254" s="143" t="s">
        <v>73</v>
      </c>
      <c r="E254" s="144">
        <v>5</v>
      </c>
      <c r="F254" s="145"/>
      <c r="G254" s="143"/>
      <c r="H254" s="144"/>
      <c r="I254" s="274"/>
      <c r="J254" s="146"/>
      <c r="K254" s="146">
        <v>6</v>
      </c>
      <c r="L254" s="195"/>
      <c r="M254" s="195"/>
      <c r="N254" s="195"/>
      <c r="O254" s="195"/>
      <c r="P254" s="276">
        <v>6</v>
      </c>
      <c r="Q254" s="331"/>
    </row>
    <row r="255" spans="1:17" s="113" customFormat="1" ht="16.5" x14ac:dyDescent="0.25">
      <c r="A255" s="91"/>
      <c r="B255" s="270" t="s">
        <v>99</v>
      </c>
      <c r="C255" s="93">
        <v>7</v>
      </c>
      <c r="D255" s="143" t="s">
        <v>73</v>
      </c>
      <c r="E255" s="144">
        <v>0</v>
      </c>
      <c r="F255" s="145"/>
      <c r="G255" s="143"/>
      <c r="H255" s="144"/>
      <c r="I255" s="274"/>
      <c r="J255" s="146"/>
      <c r="K255" s="146">
        <v>6</v>
      </c>
      <c r="L255" s="195"/>
      <c r="M255" s="195"/>
      <c r="N255" s="195"/>
      <c r="O255" s="195"/>
      <c r="P255" s="276">
        <v>6</v>
      </c>
      <c r="Q255" s="331"/>
    </row>
    <row r="256" spans="1:17" s="113" customFormat="1" ht="16.5" x14ac:dyDescent="0.25">
      <c r="A256" s="91"/>
      <c r="B256" s="270" t="s">
        <v>102</v>
      </c>
      <c r="C256" s="93">
        <v>300</v>
      </c>
      <c r="D256" s="143" t="s">
        <v>73</v>
      </c>
      <c r="E256" s="144">
        <v>18</v>
      </c>
      <c r="F256" s="145"/>
      <c r="G256" s="143"/>
      <c r="H256" s="144"/>
      <c r="I256" s="274"/>
      <c r="J256" s="146"/>
      <c r="K256" s="146">
        <v>6</v>
      </c>
      <c r="L256" s="195"/>
      <c r="M256" s="195"/>
      <c r="N256" s="195"/>
      <c r="O256" s="195"/>
      <c r="P256" s="276">
        <v>6</v>
      </c>
      <c r="Q256" s="331"/>
    </row>
    <row r="257" spans="1:17" s="113" customFormat="1" ht="16.5" x14ac:dyDescent="0.25">
      <c r="A257" s="91"/>
      <c r="B257" s="270" t="s">
        <v>101</v>
      </c>
      <c r="C257" s="93">
        <v>203</v>
      </c>
      <c r="D257" s="143" t="s">
        <v>73</v>
      </c>
      <c r="E257" s="144">
        <v>0</v>
      </c>
      <c r="F257" s="145"/>
      <c r="G257" s="143"/>
      <c r="H257" s="144"/>
      <c r="I257" s="274"/>
      <c r="J257" s="146"/>
      <c r="K257" s="146">
        <v>6</v>
      </c>
      <c r="L257" s="195"/>
      <c r="M257" s="195"/>
      <c r="N257" s="195"/>
      <c r="O257" s="195"/>
      <c r="P257" s="276">
        <v>6</v>
      </c>
      <c r="Q257" s="331"/>
    </row>
    <row r="258" spans="1:17" s="277" customFormat="1" ht="16.5" x14ac:dyDescent="0.25">
      <c r="A258" s="269"/>
      <c r="B258" s="286" t="s">
        <v>72</v>
      </c>
      <c r="C258" s="287"/>
      <c r="D258" s="288"/>
      <c r="E258" s="289"/>
      <c r="F258" s="287"/>
      <c r="G258" s="290"/>
      <c r="H258" s="289"/>
      <c r="I258" s="291"/>
      <c r="J258" s="292"/>
      <c r="K258" s="293"/>
      <c r="L258" s="293"/>
      <c r="M258" s="293"/>
      <c r="N258" s="293"/>
      <c r="O258" s="293"/>
      <c r="P258" s="293">
        <v>1120.17</v>
      </c>
      <c r="Q258" s="294" t="s">
        <v>40</v>
      </c>
    </row>
    <row r="259" spans="1:17" s="306" customFormat="1" ht="18" x14ac:dyDescent="0.25">
      <c r="A259" s="295"/>
      <c r="B259" s="296"/>
      <c r="C259" s="297"/>
      <c r="D259" s="298"/>
      <c r="E259" s="299"/>
      <c r="F259" s="300"/>
      <c r="G259" s="298"/>
      <c r="H259" s="299"/>
      <c r="I259" s="301"/>
      <c r="J259" s="302"/>
      <c r="K259" s="275"/>
      <c r="L259" s="303"/>
      <c r="M259" s="303"/>
      <c r="N259" s="304"/>
      <c r="O259" s="303"/>
      <c r="P259" s="303"/>
      <c r="Q259" s="305"/>
    </row>
    <row r="260" spans="1:17" s="268" customFormat="1" x14ac:dyDescent="0.25">
      <c r="A260" s="257" t="s">
        <v>218</v>
      </c>
      <c r="B260" s="258" t="s">
        <v>50</v>
      </c>
      <c r="C260" s="307"/>
      <c r="D260" s="308"/>
      <c r="E260" s="309"/>
      <c r="F260" s="307"/>
      <c r="G260" s="310"/>
      <c r="H260" s="309"/>
      <c r="I260" s="311"/>
      <c r="J260" s="264"/>
      <c r="K260" s="264"/>
      <c r="L260" s="312"/>
      <c r="M260" s="304" t="s">
        <v>77</v>
      </c>
      <c r="N260" s="304"/>
      <c r="O260" s="312"/>
      <c r="P260" s="312"/>
      <c r="Q260" s="313"/>
    </row>
    <row r="261" spans="1:17" s="277" customFormat="1" ht="16.5" x14ac:dyDescent="0.25">
      <c r="A261" s="269"/>
      <c r="B261" s="270" t="s">
        <v>108</v>
      </c>
      <c r="C261" s="271">
        <v>0</v>
      </c>
      <c r="D261" s="280" t="s">
        <v>73</v>
      </c>
      <c r="E261" s="281">
        <v>0</v>
      </c>
      <c r="F261" s="283">
        <v>16</v>
      </c>
      <c r="G261" s="280" t="s">
        <v>73</v>
      </c>
      <c r="H261" s="281">
        <v>6</v>
      </c>
      <c r="I261" s="314"/>
      <c r="J261" s="278"/>
      <c r="K261" s="278">
        <v>326</v>
      </c>
      <c r="L261" s="284">
        <v>6</v>
      </c>
      <c r="M261" s="284">
        <v>1956</v>
      </c>
      <c r="N261" s="284"/>
      <c r="O261" s="284">
        <v>1956</v>
      </c>
      <c r="P261" s="315">
        <v>1956</v>
      </c>
      <c r="Q261" s="285"/>
    </row>
    <row r="262" spans="1:17" s="277" customFormat="1" ht="16.5" x14ac:dyDescent="0.25">
      <c r="A262" s="269"/>
      <c r="B262" s="270" t="s">
        <v>100</v>
      </c>
      <c r="C262" s="271">
        <v>100</v>
      </c>
      <c r="D262" s="280" t="s">
        <v>73</v>
      </c>
      <c r="E262" s="281">
        <v>0</v>
      </c>
      <c r="F262" s="283">
        <v>101</v>
      </c>
      <c r="G262" s="280" t="s">
        <v>73</v>
      </c>
      <c r="H262" s="281">
        <v>11</v>
      </c>
      <c r="I262" s="314"/>
      <c r="J262" s="278"/>
      <c r="K262" s="278">
        <v>31</v>
      </c>
      <c r="L262" s="284">
        <v>3</v>
      </c>
      <c r="M262" s="284">
        <v>93</v>
      </c>
      <c r="N262" s="284"/>
      <c r="O262" s="284">
        <v>93</v>
      </c>
      <c r="P262" s="315">
        <v>93</v>
      </c>
      <c r="Q262" s="285"/>
    </row>
    <row r="263" spans="1:17" s="113" customFormat="1" ht="16.5" x14ac:dyDescent="0.25">
      <c r="A263" s="91"/>
      <c r="B263" s="270" t="s">
        <v>101</v>
      </c>
      <c r="C263" s="93">
        <v>200</v>
      </c>
      <c r="D263" s="143" t="s">
        <v>73</v>
      </c>
      <c r="E263" s="144">
        <v>16</v>
      </c>
      <c r="F263" s="145">
        <v>203</v>
      </c>
      <c r="G263" s="280" t="s">
        <v>73</v>
      </c>
      <c r="H263" s="144">
        <v>11.6</v>
      </c>
      <c r="I263" s="97"/>
      <c r="J263" s="146"/>
      <c r="K263" s="278">
        <v>55.599999999999909</v>
      </c>
      <c r="L263" s="147">
        <v>6</v>
      </c>
      <c r="M263" s="284">
        <v>333.59999999999945</v>
      </c>
      <c r="N263" s="147"/>
      <c r="O263" s="147">
        <v>333.59999999999945</v>
      </c>
      <c r="P263" s="315">
        <v>333.59999999999945</v>
      </c>
      <c r="Q263" s="148"/>
    </row>
    <row r="264" spans="1:17" s="113" customFormat="1" ht="16.5" x14ac:dyDescent="0.25">
      <c r="A264" s="91"/>
      <c r="B264" s="270" t="s">
        <v>102</v>
      </c>
      <c r="C264" s="93">
        <v>300</v>
      </c>
      <c r="D264" s="143" t="s">
        <v>73</v>
      </c>
      <c r="E264" s="144">
        <v>0</v>
      </c>
      <c r="F264" s="145">
        <v>301</v>
      </c>
      <c r="G264" s="280" t="s">
        <v>73</v>
      </c>
      <c r="H264" s="144">
        <v>10</v>
      </c>
      <c r="I264" s="97"/>
      <c r="J264" s="146"/>
      <c r="K264" s="278">
        <v>30</v>
      </c>
      <c r="L264" s="147">
        <v>6</v>
      </c>
      <c r="M264" s="284">
        <v>180</v>
      </c>
      <c r="N264" s="147"/>
      <c r="O264" s="147">
        <v>180</v>
      </c>
      <c r="P264" s="315">
        <v>180</v>
      </c>
      <c r="Q264" s="148"/>
    </row>
    <row r="265" spans="1:17" s="113" customFormat="1" ht="16.5" x14ac:dyDescent="0.25">
      <c r="A265" s="91"/>
      <c r="B265" s="270" t="s">
        <v>103</v>
      </c>
      <c r="C265" s="93">
        <v>400</v>
      </c>
      <c r="D265" s="143" t="s">
        <v>73</v>
      </c>
      <c r="E265" s="144">
        <v>0</v>
      </c>
      <c r="F265" s="145">
        <v>401</v>
      </c>
      <c r="G265" s="280" t="s">
        <v>73</v>
      </c>
      <c r="H265" s="144">
        <v>10</v>
      </c>
      <c r="I265" s="97"/>
      <c r="J265" s="146"/>
      <c r="K265" s="278">
        <v>30</v>
      </c>
      <c r="L265" s="147">
        <v>6</v>
      </c>
      <c r="M265" s="284">
        <v>180</v>
      </c>
      <c r="N265" s="147"/>
      <c r="O265" s="147">
        <v>180</v>
      </c>
      <c r="P265" s="315">
        <v>180</v>
      </c>
      <c r="Q265" s="148"/>
    </row>
    <row r="266" spans="1:17" s="113" customFormat="1" ht="16.5" x14ac:dyDescent="0.25">
      <c r="A266" s="91"/>
      <c r="B266" s="270" t="s">
        <v>104</v>
      </c>
      <c r="C266" s="93">
        <v>500</v>
      </c>
      <c r="D266" s="143" t="s">
        <v>73</v>
      </c>
      <c r="E266" s="144">
        <v>0</v>
      </c>
      <c r="F266" s="145">
        <v>501</v>
      </c>
      <c r="G266" s="280" t="s">
        <v>73</v>
      </c>
      <c r="H266" s="144">
        <v>13</v>
      </c>
      <c r="I266" s="97"/>
      <c r="J266" s="146"/>
      <c r="K266" s="278">
        <v>33</v>
      </c>
      <c r="L266" s="147">
        <v>6</v>
      </c>
      <c r="M266" s="284">
        <v>198</v>
      </c>
      <c r="N266" s="147"/>
      <c r="O266" s="147">
        <v>198</v>
      </c>
      <c r="P266" s="315">
        <v>198</v>
      </c>
      <c r="Q266" s="148"/>
    </row>
    <row r="267" spans="1:17" s="113" customFormat="1" ht="16.5" x14ac:dyDescent="0.25">
      <c r="A267" s="91"/>
      <c r="B267" s="270" t="s">
        <v>106</v>
      </c>
      <c r="C267" s="93">
        <v>600</v>
      </c>
      <c r="D267" s="143" t="s">
        <v>73</v>
      </c>
      <c r="E267" s="144">
        <v>0</v>
      </c>
      <c r="F267" s="145">
        <v>601</v>
      </c>
      <c r="G267" s="280" t="s">
        <v>73</v>
      </c>
      <c r="H267" s="144">
        <v>12</v>
      </c>
      <c r="I267" s="97"/>
      <c r="J267" s="146"/>
      <c r="K267" s="278">
        <v>32</v>
      </c>
      <c r="L267" s="147">
        <v>6</v>
      </c>
      <c r="M267" s="284">
        <v>192</v>
      </c>
      <c r="N267" s="147"/>
      <c r="O267" s="147">
        <v>192</v>
      </c>
      <c r="P267" s="315">
        <v>192</v>
      </c>
      <c r="Q267" s="148"/>
    </row>
    <row r="268" spans="1:17" s="113" customFormat="1" ht="16.5" x14ac:dyDescent="0.25">
      <c r="A268" s="91"/>
      <c r="B268" s="270" t="s">
        <v>105</v>
      </c>
      <c r="C268" s="93">
        <v>700</v>
      </c>
      <c r="D268" s="143" t="s">
        <v>73</v>
      </c>
      <c r="E268" s="144">
        <v>3</v>
      </c>
      <c r="F268" s="145">
        <v>701</v>
      </c>
      <c r="G268" s="280" t="s">
        <v>73</v>
      </c>
      <c r="H268" s="144">
        <v>4</v>
      </c>
      <c r="I268" s="97"/>
      <c r="J268" s="146"/>
      <c r="K268" s="278">
        <v>21</v>
      </c>
      <c r="L268" s="147">
        <v>5.5</v>
      </c>
      <c r="M268" s="284">
        <v>115.5</v>
      </c>
      <c r="N268" s="147"/>
      <c r="O268" s="147">
        <v>115.5</v>
      </c>
      <c r="P268" s="315">
        <v>115.5</v>
      </c>
      <c r="Q268" s="148"/>
    </row>
    <row r="269" spans="1:17" s="277" customFormat="1" ht="16.5" x14ac:dyDescent="0.25">
      <c r="A269" s="269"/>
      <c r="B269" s="270" t="s">
        <v>75</v>
      </c>
      <c r="C269" s="271"/>
      <c r="D269" s="280"/>
      <c r="E269" s="281"/>
      <c r="F269" s="283"/>
      <c r="G269" s="280"/>
      <c r="H269" s="281"/>
      <c r="I269" s="314"/>
      <c r="J269" s="278">
        <v>14</v>
      </c>
      <c r="K269" s="278"/>
      <c r="L269" s="284"/>
      <c r="M269" s="284">
        <v>1.44</v>
      </c>
      <c r="N269" s="284">
        <v>-20.16</v>
      </c>
      <c r="O269" s="284"/>
      <c r="P269" s="315">
        <v>-20.16</v>
      </c>
      <c r="Q269" s="285"/>
    </row>
    <row r="270" spans="1:17" s="277" customFormat="1" ht="16.5" x14ac:dyDescent="0.25">
      <c r="A270" s="269"/>
      <c r="B270" s="270" t="s">
        <v>76</v>
      </c>
      <c r="C270" s="271"/>
      <c r="D270" s="280"/>
      <c r="E270" s="281"/>
      <c r="F270" s="283"/>
      <c r="G270" s="280"/>
      <c r="H270" s="281"/>
      <c r="I270" s="314"/>
      <c r="J270" s="278">
        <v>43</v>
      </c>
      <c r="K270" s="278"/>
      <c r="L270" s="284">
        <v>0.68</v>
      </c>
      <c r="N270" s="284">
        <v>-29.240000000000002</v>
      </c>
      <c r="O270" s="284"/>
      <c r="P270" s="315">
        <v>-29.240000000000002</v>
      </c>
      <c r="Q270" s="285"/>
    </row>
    <row r="271" spans="1:17" s="113" customFormat="1" ht="16.5" x14ac:dyDescent="0.25">
      <c r="A271" s="91"/>
      <c r="B271" s="104" t="s">
        <v>72</v>
      </c>
      <c r="C271" s="149"/>
      <c r="D271" s="150"/>
      <c r="E271" s="151"/>
      <c r="F271" s="149"/>
      <c r="G271" s="152"/>
      <c r="H271" s="151"/>
      <c r="I271" s="109"/>
      <c r="J271" s="180"/>
      <c r="K271" s="180" t="s">
        <v>33</v>
      </c>
      <c r="L271" s="155"/>
      <c r="M271" s="155"/>
      <c r="N271" s="155"/>
      <c r="O271" s="155"/>
      <c r="P271" s="155">
        <v>3198.7</v>
      </c>
      <c r="Q271" s="294" t="s">
        <v>44</v>
      </c>
    </row>
    <row r="272" spans="1:17" s="323" customFormat="1" x14ac:dyDescent="0.25">
      <c r="A272" s="269"/>
      <c r="B272" s="316"/>
      <c r="C272" s="317"/>
      <c r="D272" s="318"/>
      <c r="E272" s="317"/>
      <c r="F272" s="319"/>
      <c r="G272" s="318"/>
      <c r="H272" s="320"/>
      <c r="I272" s="321"/>
      <c r="J272" s="322"/>
      <c r="K272" s="304"/>
      <c r="L272" s="304"/>
      <c r="M272" s="304"/>
      <c r="N272" s="304"/>
      <c r="O272" s="304"/>
      <c r="P272" s="304"/>
      <c r="Q272" s="330"/>
    </row>
    <row r="273" spans="1:24" s="323" customFormat="1" x14ac:dyDescent="0.25">
      <c r="A273" s="324" t="s">
        <v>219</v>
      </c>
      <c r="B273" s="325" t="s">
        <v>187</v>
      </c>
      <c r="C273" s="317"/>
      <c r="D273" s="318"/>
      <c r="E273" s="317"/>
      <c r="F273" s="319"/>
      <c r="G273" s="318"/>
      <c r="H273" s="320"/>
      <c r="I273" s="321"/>
      <c r="J273" s="322"/>
      <c r="K273" s="304"/>
      <c r="L273" s="304" t="s">
        <v>80</v>
      </c>
      <c r="M273" s="304"/>
      <c r="N273" s="304"/>
      <c r="O273" s="304"/>
      <c r="P273" s="304"/>
      <c r="Q273" s="330"/>
      <c r="T273" s="326"/>
    </row>
    <row r="274" spans="1:24" s="277" customFormat="1" ht="16.5" x14ac:dyDescent="0.25">
      <c r="A274" s="269"/>
      <c r="B274" s="270" t="s">
        <v>99</v>
      </c>
      <c r="C274" s="271"/>
      <c r="D274" s="272"/>
      <c r="E274" s="273"/>
      <c r="F274" s="271"/>
      <c r="G274" s="272"/>
      <c r="H274" s="273"/>
      <c r="I274" s="274" t="s">
        <v>79</v>
      </c>
      <c r="J274" s="275"/>
      <c r="K274" s="276">
        <v>25.51</v>
      </c>
      <c r="L274" s="276">
        <v>1</v>
      </c>
      <c r="M274" s="275"/>
      <c r="N274" s="276">
        <v>25.51</v>
      </c>
      <c r="O274" s="275"/>
      <c r="P274" s="276">
        <v>25.51</v>
      </c>
      <c r="Q274" s="327"/>
    </row>
    <row r="275" spans="1:24" s="277" customFormat="1" ht="16.5" x14ac:dyDescent="0.25">
      <c r="A275" s="269"/>
      <c r="B275" s="270" t="s">
        <v>99</v>
      </c>
      <c r="C275" s="271"/>
      <c r="D275" s="272"/>
      <c r="E275" s="273"/>
      <c r="F275" s="271"/>
      <c r="G275" s="272"/>
      <c r="H275" s="273"/>
      <c r="I275" s="274" t="s">
        <v>79</v>
      </c>
      <c r="J275" s="275"/>
      <c r="K275" s="276">
        <v>16.149999999999999</v>
      </c>
      <c r="L275" s="276">
        <v>1</v>
      </c>
      <c r="M275" s="275"/>
      <c r="N275" s="276">
        <v>16.149999999999999</v>
      </c>
      <c r="O275" s="278"/>
      <c r="P275" s="276">
        <v>16.149999999999999</v>
      </c>
      <c r="Q275" s="328"/>
    </row>
    <row r="276" spans="1:24" s="277" customFormat="1" ht="16.5" x14ac:dyDescent="0.25">
      <c r="A276" s="269"/>
      <c r="B276" s="270" t="s">
        <v>99</v>
      </c>
      <c r="C276" s="271"/>
      <c r="D276" s="272"/>
      <c r="E276" s="273"/>
      <c r="F276" s="271"/>
      <c r="G276" s="272"/>
      <c r="H276" s="273"/>
      <c r="I276" s="274" t="s">
        <v>79</v>
      </c>
      <c r="J276" s="275"/>
      <c r="K276" s="276">
        <v>10.99</v>
      </c>
      <c r="L276" s="276">
        <v>1</v>
      </c>
      <c r="M276" s="278"/>
      <c r="N276" s="276">
        <v>10.99</v>
      </c>
      <c r="O276" s="275"/>
      <c r="P276" s="276">
        <v>10.99</v>
      </c>
      <c r="Q276" s="328"/>
    </row>
    <row r="277" spans="1:24" s="277" customFormat="1" ht="16.5" x14ac:dyDescent="0.25">
      <c r="A277" s="269"/>
      <c r="B277" s="270" t="s">
        <v>99</v>
      </c>
      <c r="C277" s="271"/>
      <c r="D277" s="272"/>
      <c r="E277" s="273"/>
      <c r="F277" s="271"/>
      <c r="G277" s="272"/>
      <c r="H277" s="273"/>
      <c r="I277" s="274" t="s">
        <v>79</v>
      </c>
      <c r="J277" s="275"/>
      <c r="K277" s="276">
        <v>9.6</v>
      </c>
      <c r="L277" s="276">
        <v>1</v>
      </c>
      <c r="M277" s="278"/>
      <c r="N277" s="276">
        <v>9.6</v>
      </c>
      <c r="O277" s="275"/>
      <c r="P277" s="276">
        <v>9.6</v>
      </c>
      <c r="Q277" s="328"/>
    </row>
    <row r="278" spans="1:24" s="277" customFormat="1" ht="16.5" x14ac:dyDescent="0.25">
      <c r="A278" s="269"/>
      <c r="B278" s="270" t="s">
        <v>99</v>
      </c>
      <c r="C278" s="271"/>
      <c r="D278" s="272"/>
      <c r="E278" s="273"/>
      <c r="F278" s="271"/>
      <c r="G278" s="272"/>
      <c r="H278" s="273"/>
      <c r="I278" s="274" t="s">
        <v>79</v>
      </c>
      <c r="J278" s="275"/>
      <c r="K278" s="276">
        <v>15.39</v>
      </c>
      <c r="L278" s="276">
        <v>0.97</v>
      </c>
      <c r="M278" s="278"/>
      <c r="N278" s="276">
        <v>14.9283</v>
      </c>
      <c r="O278" s="275"/>
      <c r="P278" s="276">
        <v>14.9283</v>
      </c>
      <c r="Q278" s="328"/>
    </row>
    <row r="279" spans="1:24" s="277" customFormat="1" ht="16.5" x14ac:dyDescent="0.25">
      <c r="A279" s="269"/>
      <c r="B279" s="270" t="s">
        <v>99</v>
      </c>
      <c r="C279" s="271"/>
      <c r="D279" s="272"/>
      <c r="E279" s="273"/>
      <c r="F279" s="271"/>
      <c r="G279" s="272"/>
      <c r="H279" s="273"/>
      <c r="I279" s="274" t="s">
        <v>79</v>
      </c>
      <c r="J279" s="275"/>
      <c r="K279" s="276">
        <v>25.46</v>
      </c>
      <c r="L279" s="276">
        <v>1.02</v>
      </c>
      <c r="M279" s="278"/>
      <c r="N279" s="276">
        <v>25.969200000000001</v>
      </c>
      <c r="O279" s="275"/>
      <c r="P279" s="276">
        <v>25.969200000000001</v>
      </c>
      <c r="Q279" s="328"/>
    </row>
    <row r="280" spans="1:24" s="277" customFormat="1" ht="16.5" x14ac:dyDescent="0.25">
      <c r="A280" s="279"/>
      <c r="B280" s="270" t="s">
        <v>99</v>
      </c>
      <c r="C280" s="271"/>
      <c r="D280" s="272"/>
      <c r="E280" s="273"/>
      <c r="F280" s="271"/>
      <c r="G280" s="272"/>
      <c r="H280" s="273"/>
      <c r="I280" s="274" t="s">
        <v>79</v>
      </c>
      <c r="J280" s="275"/>
      <c r="K280" s="276">
        <v>41.53</v>
      </c>
      <c r="L280" s="276">
        <v>0.95</v>
      </c>
      <c r="M280" s="275"/>
      <c r="N280" s="276">
        <v>39.453499999999998</v>
      </c>
      <c r="O280" s="275"/>
      <c r="P280" s="276">
        <v>39.453499999999998</v>
      </c>
      <c r="Q280" s="328"/>
    </row>
    <row r="281" spans="1:24" s="277" customFormat="1" ht="16.5" x14ac:dyDescent="0.25">
      <c r="A281" s="279"/>
      <c r="B281" s="270" t="s">
        <v>99</v>
      </c>
      <c r="C281" s="271"/>
      <c r="D281" s="272"/>
      <c r="E281" s="273"/>
      <c r="F281" s="271"/>
      <c r="G281" s="272"/>
      <c r="H281" s="273"/>
      <c r="I281" s="274" t="s">
        <v>79</v>
      </c>
      <c r="J281" s="275"/>
      <c r="K281" s="276">
        <v>30.99</v>
      </c>
      <c r="L281" s="276">
        <v>0.49</v>
      </c>
      <c r="M281" s="275"/>
      <c r="N281" s="276">
        <v>15.185099999999998</v>
      </c>
      <c r="O281" s="275"/>
      <c r="P281" s="276">
        <v>15.185099999999998</v>
      </c>
      <c r="Q281" s="328"/>
    </row>
    <row r="282" spans="1:24" s="277" customFormat="1" ht="16.5" x14ac:dyDescent="0.25">
      <c r="A282" s="269"/>
      <c r="B282" s="270" t="s">
        <v>99</v>
      </c>
      <c r="C282" s="271"/>
      <c r="D282" s="280"/>
      <c r="E282" s="281"/>
      <c r="F282" s="271"/>
      <c r="G282" s="272"/>
      <c r="H282" s="273"/>
      <c r="I282" s="274" t="s">
        <v>79</v>
      </c>
      <c r="J282" s="275"/>
      <c r="K282" s="276">
        <v>10.37</v>
      </c>
      <c r="L282" s="276">
        <v>0.86</v>
      </c>
      <c r="M282" s="278"/>
      <c r="N282" s="276">
        <v>8.9181999999999988</v>
      </c>
      <c r="O282" s="275"/>
      <c r="P282" s="276">
        <v>8.9181999999999988</v>
      </c>
      <c r="Q282" s="328"/>
      <c r="U282" s="282">
        <v>3198.7</v>
      </c>
      <c r="V282" s="282">
        <v>0</v>
      </c>
      <c r="X282" s="282">
        <v>3198.7</v>
      </c>
    </row>
    <row r="283" spans="1:24" s="277" customFormat="1" ht="16.5" x14ac:dyDescent="0.25">
      <c r="A283" s="269"/>
      <c r="B283" s="270" t="s">
        <v>99</v>
      </c>
      <c r="C283" s="271"/>
      <c r="D283" s="280"/>
      <c r="E283" s="281"/>
      <c r="F283" s="283"/>
      <c r="G283" s="280"/>
      <c r="H283" s="281"/>
      <c r="I283" s="274" t="s">
        <v>79</v>
      </c>
      <c r="J283" s="278"/>
      <c r="K283" s="278">
        <v>26.39</v>
      </c>
      <c r="L283" s="276">
        <v>0.73</v>
      </c>
      <c r="M283" s="284"/>
      <c r="N283" s="276">
        <v>19.264700000000001</v>
      </c>
      <c r="O283" s="284"/>
      <c r="P283" s="276">
        <v>19.264700000000001</v>
      </c>
      <c r="Q283" s="285"/>
    </row>
    <row r="284" spans="1:24" s="277" customFormat="1" ht="16.5" x14ac:dyDescent="0.25">
      <c r="A284" s="269"/>
      <c r="B284" s="270" t="s">
        <v>99</v>
      </c>
      <c r="C284" s="271"/>
      <c r="D284" s="280"/>
      <c r="E284" s="281"/>
      <c r="F284" s="283"/>
      <c r="G284" s="280"/>
      <c r="H284" s="281"/>
      <c r="I284" s="274" t="s">
        <v>79</v>
      </c>
      <c r="J284" s="278"/>
      <c r="K284" s="278">
        <v>3.16</v>
      </c>
      <c r="L284" s="276">
        <v>0.73</v>
      </c>
      <c r="M284" s="284"/>
      <c r="N284" s="276">
        <v>2.3068</v>
      </c>
      <c r="O284" s="284"/>
      <c r="P284" s="276">
        <v>2.3068</v>
      </c>
      <c r="Q284" s="285"/>
    </row>
    <row r="285" spans="1:24" s="277" customFormat="1" ht="16.5" x14ac:dyDescent="0.25">
      <c r="A285" s="269"/>
      <c r="B285" s="270" t="s">
        <v>99</v>
      </c>
      <c r="C285" s="271"/>
      <c r="D285" s="280"/>
      <c r="E285" s="281"/>
      <c r="F285" s="283"/>
      <c r="G285" s="280"/>
      <c r="H285" s="281"/>
      <c r="I285" s="274" t="s">
        <v>79</v>
      </c>
      <c r="J285" s="278"/>
      <c r="K285" s="278">
        <v>3.12</v>
      </c>
      <c r="L285" s="276">
        <v>1</v>
      </c>
      <c r="M285" s="276"/>
      <c r="N285" s="276">
        <v>3.12</v>
      </c>
      <c r="O285" s="276"/>
      <c r="P285" s="276">
        <v>3.12</v>
      </c>
      <c r="Q285" s="329"/>
    </row>
    <row r="286" spans="1:24" s="113" customFormat="1" ht="16.5" x14ac:dyDescent="0.25">
      <c r="A286" s="91"/>
      <c r="B286" s="270" t="s">
        <v>99</v>
      </c>
      <c r="C286" s="93"/>
      <c r="D286" s="143"/>
      <c r="E286" s="144"/>
      <c r="F286" s="145"/>
      <c r="G286" s="143"/>
      <c r="H286" s="144"/>
      <c r="I286" s="274" t="s">
        <v>79</v>
      </c>
      <c r="J286" s="146"/>
      <c r="K286" s="146">
        <v>10.72</v>
      </c>
      <c r="L286" s="195">
        <v>1</v>
      </c>
      <c r="M286" s="195"/>
      <c r="N286" s="195">
        <v>10.72</v>
      </c>
      <c r="O286" s="195"/>
      <c r="P286" s="195">
        <v>10.72</v>
      </c>
      <c r="Q286" s="331"/>
    </row>
    <row r="287" spans="1:24" s="113" customFormat="1" ht="16.5" x14ac:dyDescent="0.25">
      <c r="A287" s="91"/>
      <c r="B287" s="270" t="s">
        <v>99</v>
      </c>
      <c r="C287" s="93"/>
      <c r="D287" s="143"/>
      <c r="E287" s="144"/>
      <c r="F287" s="145"/>
      <c r="G287" s="143"/>
      <c r="H287" s="144"/>
      <c r="I287" s="274" t="s">
        <v>79</v>
      </c>
      <c r="J287" s="146"/>
      <c r="K287" s="146">
        <v>11.77</v>
      </c>
      <c r="L287" s="195">
        <v>0.75</v>
      </c>
      <c r="M287" s="195"/>
      <c r="N287" s="195">
        <v>8.8275000000000006</v>
      </c>
      <c r="O287" s="195"/>
      <c r="P287" s="195">
        <v>8.8275000000000006</v>
      </c>
      <c r="Q287" s="331"/>
    </row>
    <row r="288" spans="1:24" s="113" customFormat="1" ht="16.5" x14ac:dyDescent="0.25">
      <c r="A288" s="91"/>
      <c r="B288" s="270" t="s">
        <v>99</v>
      </c>
      <c r="C288" s="93"/>
      <c r="D288" s="143"/>
      <c r="E288" s="144"/>
      <c r="F288" s="145"/>
      <c r="G288" s="143"/>
      <c r="H288" s="144"/>
      <c r="I288" s="274" t="s">
        <v>79</v>
      </c>
      <c r="J288" s="146"/>
      <c r="K288" s="146">
        <v>83.94</v>
      </c>
      <c r="L288" s="195">
        <v>1.04</v>
      </c>
      <c r="M288" s="195"/>
      <c r="N288" s="195">
        <v>87.297600000000003</v>
      </c>
      <c r="O288" s="195"/>
      <c r="P288" s="195">
        <v>87.297600000000003</v>
      </c>
      <c r="Q288" s="331"/>
    </row>
    <row r="289" spans="1:17" s="113" customFormat="1" ht="16.5" x14ac:dyDescent="0.25">
      <c r="A289" s="91"/>
      <c r="B289" s="270" t="s">
        <v>99</v>
      </c>
      <c r="C289" s="93"/>
      <c r="D289" s="143"/>
      <c r="E289" s="144"/>
      <c r="F289" s="145"/>
      <c r="G289" s="143"/>
      <c r="H289" s="144"/>
      <c r="I289" s="274" t="s">
        <v>78</v>
      </c>
      <c r="J289" s="146"/>
      <c r="K289" s="146">
        <v>25.51</v>
      </c>
      <c r="L289" s="195">
        <v>1</v>
      </c>
      <c r="M289" s="195"/>
      <c r="N289" s="195">
        <v>25.51</v>
      </c>
      <c r="O289" s="195"/>
      <c r="P289" s="195">
        <v>25.51</v>
      </c>
      <c r="Q289" s="331"/>
    </row>
    <row r="290" spans="1:17" s="113" customFormat="1" ht="16.5" x14ac:dyDescent="0.25">
      <c r="A290" s="91"/>
      <c r="B290" s="270" t="s">
        <v>99</v>
      </c>
      <c r="C290" s="93"/>
      <c r="D290" s="143"/>
      <c r="E290" s="144"/>
      <c r="F290" s="145"/>
      <c r="G290" s="143"/>
      <c r="H290" s="144"/>
      <c r="I290" s="274" t="s">
        <v>78</v>
      </c>
      <c r="J290" s="146"/>
      <c r="K290" s="146">
        <v>20.59</v>
      </c>
      <c r="L290" s="195">
        <v>1</v>
      </c>
      <c r="M290" s="195"/>
      <c r="N290" s="195">
        <v>20.59</v>
      </c>
      <c r="O290" s="195"/>
      <c r="P290" s="195">
        <v>20.59</v>
      </c>
      <c r="Q290" s="331"/>
    </row>
    <row r="291" spans="1:17" s="113" customFormat="1" ht="16.5" x14ac:dyDescent="0.25">
      <c r="A291" s="91"/>
      <c r="B291" s="270" t="s">
        <v>99</v>
      </c>
      <c r="C291" s="93"/>
      <c r="D291" s="143"/>
      <c r="E291" s="144"/>
      <c r="F291" s="145"/>
      <c r="G291" s="143"/>
      <c r="H291" s="144"/>
      <c r="I291" s="274" t="s">
        <v>78</v>
      </c>
      <c r="J291" s="146"/>
      <c r="K291" s="146">
        <v>6.96</v>
      </c>
      <c r="L291" s="195">
        <v>1</v>
      </c>
      <c r="M291" s="195"/>
      <c r="N291" s="195">
        <v>6.96</v>
      </c>
      <c r="O291" s="195"/>
      <c r="P291" s="195">
        <v>6.96</v>
      </c>
      <c r="Q291" s="331"/>
    </row>
    <row r="292" spans="1:17" s="113" customFormat="1" ht="16.5" x14ac:dyDescent="0.25">
      <c r="A292" s="91"/>
      <c r="B292" s="270" t="s">
        <v>99</v>
      </c>
      <c r="C292" s="93"/>
      <c r="D292" s="143"/>
      <c r="E292" s="144"/>
      <c r="F292" s="145"/>
      <c r="G292" s="143"/>
      <c r="H292" s="144"/>
      <c r="I292" s="274" t="s">
        <v>78</v>
      </c>
      <c r="J292" s="146"/>
      <c r="K292" s="146">
        <v>39.06</v>
      </c>
      <c r="L292" s="195">
        <v>1</v>
      </c>
      <c r="M292" s="195"/>
      <c r="N292" s="195">
        <v>39.06</v>
      </c>
      <c r="O292" s="195"/>
      <c r="P292" s="195">
        <v>39.06</v>
      </c>
      <c r="Q292" s="331"/>
    </row>
    <row r="293" spans="1:17" s="113" customFormat="1" ht="16.5" x14ac:dyDescent="0.25">
      <c r="A293" s="91"/>
      <c r="B293" s="270" t="s">
        <v>99</v>
      </c>
      <c r="C293" s="93"/>
      <c r="D293" s="143"/>
      <c r="E293" s="144"/>
      <c r="F293" s="145"/>
      <c r="G293" s="143"/>
      <c r="H293" s="144"/>
      <c r="I293" s="274" t="s">
        <v>78</v>
      </c>
      <c r="J293" s="146"/>
      <c r="K293" s="146">
        <v>6.4</v>
      </c>
      <c r="L293" s="195">
        <v>1</v>
      </c>
      <c r="M293" s="195"/>
      <c r="N293" s="195">
        <v>6.4</v>
      </c>
      <c r="O293" s="195"/>
      <c r="P293" s="195">
        <v>6.4</v>
      </c>
      <c r="Q293" s="331"/>
    </row>
    <row r="294" spans="1:17" s="113" customFormat="1" ht="16.5" x14ac:dyDescent="0.25">
      <c r="A294" s="91"/>
      <c r="B294" s="270" t="s">
        <v>99</v>
      </c>
      <c r="C294" s="93"/>
      <c r="D294" s="143"/>
      <c r="E294" s="144"/>
      <c r="F294" s="145"/>
      <c r="G294" s="143"/>
      <c r="H294" s="144"/>
      <c r="I294" s="274" t="s">
        <v>78</v>
      </c>
      <c r="J294" s="146"/>
      <c r="K294" s="146">
        <v>7.03</v>
      </c>
      <c r="L294" s="195">
        <v>1</v>
      </c>
      <c r="M294" s="195"/>
      <c r="N294" s="195">
        <v>7.03</v>
      </c>
      <c r="O294" s="195"/>
      <c r="P294" s="195">
        <v>7.03</v>
      </c>
      <c r="Q294" s="331"/>
    </row>
    <row r="295" spans="1:17" s="113" customFormat="1" ht="16.5" x14ac:dyDescent="0.25">
      <c r="A295" s="91"/>
      <c r="B295" s="270" t="s">
        <v>99</v>
      </c>
      <c r="C295" s="93"/>
      <c r="D295" s="143"/>
      <c r="E295" s="144"/>
      <c r="F295" s="145"/>
      <c r="G295" s="143"/>
      <c r="H295" s="144"/>
      <c r="I295" s="274" t="s">
        <v>78</v>
      </c>
      <c r="J295" s="146"/>
      <c r="K295" s="146">
        <v>29.73</v>
      </c>
      <c r="L295" s="195">
        <v>0.52</v>
      </c>
      <c r="M295" s="195"/>
      <c r="N295" s="195">
        <v>15.4596</v>
      </c>
      <c r="O295" s="195"/>
      <c r="P295" s="195">
        <v>15.4596</v>
      </c>
      <c r="Q295" s="331"/>
    </row>
    <row r="296" spans="1:17" s="113" customFormat="1" ht="16.5" x14ac:dyDescent="0.25">
      <c r="A296" s="91"/>
      <c r="B296" s="270" t="s">
        <v>99</v>
      </c>
      <c r="C296" s="93"/>
      <c r="D296" s="143"/>
      <c r="E296" s="144"/>
      <c r="F296" s="145"/>
      <c r="G296" s="143"/>
      <c r="H296" s="144"/>
      <c r="I296" s="274" t="s">
        <v>78</v>
      </c>
      <c r="J296" s="146"/>
      <c r="K296" s="146">
        <v>29.49</v>
      </c>
      <c r="L296" s="195">
        <v>1</v>
      </c>
      <c r="M296" s="195"/>
      <c r="N296" s="195">
        <v>29.49</v>
      </c>
      <c r="O296" s="195"/>
      <c r="P296" s="195">
        <v>29.49</v>
      </c>
      <c r="Q296" s="331"/>
    </row>
    <row r="297" spans="1:17" s="113" customFormat="1" ht="16.5" x14ac:dyDescent="0.25">
      <c r="A297" s="91"/>
      <c r="B297" s="270" t="s">
        <v>99</v>
      </c>
      <c r="C297" s="93"/>
      <c r="D297" s="143"/>
      <c r="E297" s="144"/>
      <c r="F297" s="145"/>
      <c r="G297" s="143"/>
      <c r="H297" s="144"/>
      <c r="I297" s="274" t="s">
        <v>78</v>
      </c>
      <c r="J297" s="146"/>
      <c r="K297" s="146">
        <v>30.2</v>
      </c>
      <c r="L297" s="195">
        <v>1</v>
      </c>
      <c r="M297" s="195"/>
      <c r="N297" s="195">
        <v>30.2</v>
      </c>
      <c r="O297" s="195"/>
      <c r="P297" s="195">
        <v>30.2</v>
      </c>
      <c r="Q297" s="331"/>
    </row>
    <row r="298" spans="1:17" s="113" customFormat="1" ht="16.5" x14ac:dyDescent="0.25">
      <c r="A298" s="91"/>
      <c r="B298" s="270" t="s">
        <v>99</v>
      </c>
      <c r="C298" s="93"/>
      <c r="D298" s="143"/>
      <c r="E298" s="144"/>
      <c r="F298" s="145"/>
      <c r="G298" s="143"/>
      <c r="H298" s="144"/>
      <c r="I298" s="274" t="s">
        <v>78</v>
      </c>
      <c r="J298" s="146"/>
      <c r="K298" s="146">
        <v>3.22</v>
      </c>
      <c r="L298" s="195">
        <v>1</v>
      </c>
      <c r="M298" s="195"/>
      <c r="N298" s="195">
        <v>3.22</v>
      </c>
      <c r="O298" s="195"/>
      <c r="P298" s="195">
        <v>3.22</v>
      </c>
      <c r="Q298" s="331"/>
    </row>
    <row r="299" spans="1:17" s="113" customFormat="1" ht="16.5" x14ac:dyDescent="0.25">
      <c r="A299" s="91"/>
      <c r="B299" s="270" t="s">
        <v>99</v>
      </c>
      <c r="C299" s="93"/>
      <c r="D299" s="143"/>
      <c r="E299" s="144"/>
      <c r="F299" s="145"/>
      <c r="G299" s="143"/>
      <c r="H299" s="144"/>
      <c r="I299" s="274" t="s">
        <v>78</v>
      </c>
      <c r="J299" s="146"/>
      <c r="K299" s="146">
        <v>7.68</v>
      </c>
      <c r="L299" s="195">
        <v>1.02</v>
      </c>
      <c r="M299" s="195"/>
      <c r="N299" s="195">
        <v>7.8335999999999997</v>
      </c>
      <c r="O299" s="195"/>
      <c r="P299" s="195">
        <v>7.8335999999999997</v>
      </c>
      <c r="Q299" s="331"/>
    </row>
    <row r="300" spans="1:17" s="113" customFormat="1" ht="16.5" x14ac:dyDescent="0.25">
      <c r="A300" s="91"/>
      <c r="B300" s="270" t="s">
        <v>99</v>
      </c>
      <c r="C300" s="93"/>
      <c r="D300" s="143"/>
      <c r="E300" s="144"/>
      <c r="F300" s="145"/>
      <c r="G300" s="143"/>
      <c r="H300" s="144"/>
      <c r="I300" s="274" t="s">
        <v>78</v>
      </c>
      <c r="J300" s="146"/>
      <c r="K300" s="146">
        <v>80.86</v>
      </c>
      <c r="L300" s="195">
        <v>0.75</v>
      </c>
      <c r="M300" s="195"/>
      <c r="N300" s="195">
        <v>60.644999999999996</v>
      </c>
      <c r="O300" s="195"/>
      <c r="P300" s="195">
        <v>60.644999999999996</v>
      </c>
      <c r="Q300" s="331"/>
    </row>
    <row r="301" spans="1:17" s="113" customFormat="1" ht="16.5" x14ac:dyDescent="0.25">
      <c r="A301" s="91"/>
      <c r="B301" s="270" t="s">
        <v>100</v>
      </c>
      <c r="C301" s="93"/>
      <c r="D301" s="143"/>
      <c r="E301" s="144"/>
      <c r="F301" s="145"/>
      <c r="G301" s="143"/>
      <c r="H301" s="144"/>
      <c r="I301" s="274" t="s">
        <v>79</v>
      </c>
      <c r="J301" s="146"/>
      <c r="K301" s="146">
        <v>8.2100000000000009</v>
      </c>
      <c r="L301" s="195">
        <v>1</v>
      </c>
      <c r="M301" s="195"/>
      <c r="N301" s="195">
        <v>8.2100000000000009</v>
      </c>
      <c r="O301" s="195"/>
      <c r="P301" s="195">
        <v>8.2100000000000009</v>
      </c>
      <c r="Q301" s="331"/>
    </row>
    <row r="302" spans="1:17" s="113" customFormat="1" ht="16.5" x14ac:dyDescent="0.25">
      <c r="A302" s="91"/>
      <c r="B302" s="270" t="s">
        <v>100</v>
      </c>
      <c r="C302" s="93"/>
      <c r="D302" s="143"/>
      <c r="E302" s="144"/>
      <c r="F302" s="145"/>
      <c r="G302" s="143"/>
      <c r="H302" s="144"/>
      <c r="I302" s="274" t="s">
        <v>79</v>
      </c>
      <c r="J302" s="146"/>
      <c r="K302" s="146">
        <v>18.5</v>
      </c>
      <c r="L302" s="195">
        <v>1</v>
      </c>
      <c r="M302" s="195"/>
      <c r="N302" s="195">
        <v>18.5</v>
      </c>
      <c r="O302" s="195"/>
      <c r="P302" s="195">
        <v>18.5</v>
      </c>
      <c r="Q302" s="331"/>
    </row>
    <row r="303" spans="1:17" s="113" customFormat="1" ht="16.5" x14ac:dyDescent="0.25">
      <c r="A303" s="91"/>
      <c r="B303" s="270" t="s">
        <v>100</v>
      </c>
      <c r="C303" s="93"/>
      <c r="D303" s="143"/>
      <c r="E303" s="144"/>
      <c r="F303" s="145"/>
      <c r="G303" s="143"/>
      <c r="H303" s="144"/>
      <c r="I303" s="274" t="s">
        <v>79</v>
      </c>
      <c r="J303" s="146"/>
      <c r="K303" s="146">
        <v>8.89</v>
      </c>
      <c r="L303" s="195">
        <v>1</v>
      </c>
      <c r="M303" s="195"/>
      <c r="N303" s="195">
        <v>8.89</v>
      </c>
      <c r="O303" s="195"/>
      <c r="P303" s="195">
        <v>8.89</v>
      </c>
      <c r="Q303" s="331"/>
    </row>
    <row r="304" spans="1:17" s="113" customFormat="1" ht="16.5" x14ac:dyDescent="0.25">
      <c r="A304" s="91"/>
      <c r="B304" s="270" t="s">
        <v>100</v>
      </c>
      <c r="C304" s="93"/>
      <c r="D304" s="143"/>
      <c r="E304" s="144"/>
      <c r="F304" s="145"/>
      <c r="G304" s="143"/>
      <c r="H304" s="144"/>
      <c r="I304" s="274" t="s">
        <v>78</v>
      </c>
      <c r="J304" s="146"/>
      <c r="K304" s="146">
        <v>8.2100000000000009</v>
      </c>
      <c r="L304" s="195">
        <v>1.07</v>
      </c>
      <c r="M304" s="195"/>
      <c r="N304" s="195">
        <v>8.7847000000000008</v>
      </c>
      <c r="O304" s="195"/>
      <c r="P304" s="195">
        <v>8.7847000000000008</v>
      </c>
      <c r="Q304" s="331"/>
    </row>
    <row r="305" spans="1:20" s="113" customFormat="1" ht="16.5" x14ac:dyDescent="0.25">
      <c r="A305" s="91"/>
      <c r="B305" s="270" t="s">
        <v>100</v>
      </c>
      <c r="C305" s="93"/>
      <c r="D305" s="143"/>
      <c r="E305" s="144"/>
      <c r="F305" s="145"/>
      <c r="G305" s="143"/>
      <c r="H305" s="144"/>
      <c r="I305" s="274" t="s">
        <v>78</v>
      </c>
      <c r="J305" s="146"/>
      <c r="K305" s="146">
        <v>20.350000000000001</v>
      </c>
      <c r="L305" s="195">
        <v>1</v>
      </c>
      <c r="M305" s="195"/>
      <c r="N305" s="195">
        <v>20.350000000000001</v>
      </c>
      <c r="O305" s="195"/>
      <c r="P305" s="195">
        <v>20.350000000000001</v>
      </c>
      <c r="Q305" s="331"/>
    </row>
    <row r="306" spans="1:20" s="113" customFormat="1" ht="16.5" x14ac:dyDescent="0.25">
      <c r="A306" s="91"/>
      <c r="B306" s="270" t="s">
        <v>101</v>
      </c>
      <c r="C306" s="93"/>
      <c r="D306" s="143"/>
      <c r="E306" s="144"/>
      <c r="F306" s="145"/>
      <c r="G306" s="143"/>
      <c r="H306" s="144"/>
      <c r="I306" s="274" t="s">
        <v>79</v>
      </c>
      <c r="J306" s="146"/>
      <c r="K306" s="146">
        <v>50.08</v>
      </c>
      <c r="L306" s="195">
        <v>1</v>
      </c>
      <c r="M306" s="195"/>
      <c r="N306" s="195">
        <v>50.08</v>
      </c>
      <c r="O306" s="195"/>
      <c r="P306" s="195">
        <v>50.08</v>
      </c>
      <c r="Q306" s="331"/>
    </row>
    <row r="307" spans="1:20" s="113" customFormat="1" ht="16.5" x14ac:dyDescent="0.25">
      <c r="A307" s="91"/>
      <c r="B307" s="270" t="s">
        <v>101</v>
      </c>
      <c r="C307" s="93"/>
      <c r="D307" s="143"/>
      <c r="E307" s="144"/>
      <c r="F307" s="145"/>
      <c r="G307" s="143"/>
      <c r="H307" s="144"/>
      <c r="I307" s="274" t="s">
        <v>78</v>
      </c>
      <c r="J307" s="146"/>
      <c r="K307" s="146">
        <v>17.68</v>
      </c>
      <c r="L307" s="195">
        <v>1</v>
      </c>
      <c r="M307" s="195"/>
      <c r="N307" s="195">
        <v>17.68</v>
      </c>
      <c r="O307" s="195"/>
      <c r="P307" s="195">
        <v>17.68</v>
      </c>
      <c r="Q307" s="331"/>
    </row>
    <row r="308" spans="1:20" s="113" customFormat="1" ht="16.5" x14ac:dyDescent="0.25">
      <c r="A308" s="91"/>
      <c r="B308" s="270" t="s">
        <v>101</v>
      </c>
      <c r="C308" s="93"/>
      <c r="D308" s="143"/>
      <c r="E308" s="144"/>
      <c r="F308" s="145"/>
      <c r="G308" s="143"/>
      <c r="H308" s="144"/>
      <c r="I308" s="274" t="s">
        <v>78</v>
      </c>
      <c r="J308" s="146"/>
      <c r="K308" s="146">
        <v>9.9700000000000006</v>
      </c>
      <c r="L308" s="195">
        <v>2.12</v>
      </c>
      <c r="M308" s="195"/>
      <c r="N308" s="195">
        <v>21.136400000000002</v>
      </c>
      <c r="O308" s="195"/>
      <c r="P308" s="195">
        <v>21.136400000000002</v>
      </c>
      <c r="Q308" s="331"/>
    </row>
    <row r="309" spans="1:20" s="113" customFormat="1" ht="16.5" x14ac:dyDescent="0.25">
      <c r="A309" s="91"/>
      <c r="B309" s="270" t="s">
        <v>102</v>
      </c>
      <c r="C309" s="93"/>
      <c r="D309" s="143"/>
      <c r="E309" s="144"/>
      <c r="F309" s="145"/>
      <c r="G309" s="143"/>
      <c r="H309" s="144"/>
      <c r="I309" s="274" t="s">
        <v>79</v>
      </c>
      <c r="J309" s="146"/>
      <c r="K309" s="146">
        <v>16.350000000000001</v>
      </c>
      <c r="L309" s="195">
        <v>1</v>
      </c>
      <c r="M309" s="195"/>
      <c r="N309" s="195">
        <v>16.350000000000001</v>
      </c>
      <c r="O309" s="195"/>
      <c r="P309" s="195">
        <v>16.350000000000001</v>
      </c>
      <c r="Q309" s="331"/>
    </row>
    <row r="310" spans="1:20" s="113" customFormat="1" ht="16.5" x14ac:dyDescent="0.25">
      <c r="A310" s="91"/>
      <c r="B310" s="270" t="s">
        <v>102</v>
      </c>
      <c r="C310" s="93"/>
      <c r="D310" s="143"/>
      <c r="E310" s="144"/>
      <c r="F310" s="145"/>
      <c r="G310" s="143"/>
      <c r="H310" s="144"/>
      <c r="I310" s="274" t="s">
        <v>78</v>
      </c>
      <c r="J310" s="146"/>
      <c r="K310" s="146">
        <v>29.13</v>
      </c>
      <c r="L310" s="195">
        <v>1</v>
      </c>
      <c r="M310" s="195"/>
      <c r="N310" s="195">
        <v>29.13</v>
      </c>
      <c r="O310" s="195"/>
      <c r="P310" s="195">
        <v>29.13</v>
      </c>
      <c r="Q310" s="331"/>
    </row>
    <row r="311" spans="1:20" s="113" customFormat="1" ht="16.5" x14ac:dyDescent="0.25">
      <c r="A311" s="91"/>
      <c r="B311" s="270" t="s">
        <v>103</v>
      </c>
      <c r="C311" s="93"/>
      <c r="D311" s="143"/>
      <c r="E311" s="144"/>
      <c r="F311" s="145"/>
      <c r="G311" s="143"/>
      <c r="H311" s="144"/>
      <c r="I311" s="274" t="s">
        <v>79</v>
      </c>
      <c r="J311" s="146"/>
      <c r="K311" s="146">
        <v>29.33</v>
      </c>
      <c r="L311" s="195">
        <v>1</v>
      </c>
      <c r="M311" s="195"/>
      <c r="N311" s="195">
        <v>29.33</v>
      </c>
      <c r="O311" s="195"/>
      <c r="P311" s="195">
        <v>29.33</v>
      </c>
      <c r="Q311" s="331"/>
    </row>
    <row r="312" spans="1:20" s="113" customFormat="1" ht="16.5" x14ac:dyDescent="0.25">
      <c r="A312" s="91"/>
      <c r="B312" s="270" t="s">
        <v>103</v>
      </c>
      <c r="C312" s="93"/>
      <c r="D312" s="143"/>
      <c r="E312" s="144"/>
      <c r="F312" s="145"/>
      <c r="G312" s="143"/>
      <c r="H312" s="144"/>
      <c r="I312" s="274" t="s">
        <v>78</v>
      </c>
      <c r="J312" s="146"/>
      <c r="K312" s="146">
        <v>29.55</v>
      </c>
      <c r="L312" s="195">
        <v>1</v>
      </c>
      <c r="M312" s="195"/>
      <c r="N312" s="195">
        <v>29.55</v>
      </c>
      <c r="O312" s="195"/>
      <c r="P312" s="195">
        <v>29.55</v>
      </c>
      <c r="Q312" s="331"/>
    </row>
    <row r="313" spans="1:20" s="113" customFormat="1" ht="16.5" x14ac:dyDescent="0.25">
      <c r="A313" s="91"/>
      <c r="B313" s="270" t="s">
        <v>104</v>
      </c>
      <c r="C313" s="93"/>
      <c r="D313" s="143"/>
      <c r="E313" s="144"/>
      <c r="F313" s="145"/>
      <c r="G313" s="143"/>
      <c r="H313" s="144"/>
      <c r="I313" s="274" t="s">
        <v>79</v>
      </c>
      <c r="J313" s="146"/>
      <c r="K313" s="146">
        <v>31.37</v>
      </c>
      <c r="L313" s="195">
        <v>1</v>
      </c>
      <c r="M313" s="195"/>
      <c r="N313" s="195">
        <v>31.37</v>
      </c>
      <c r="O313" s="195"/>
      <c r="P313" s="195">
        <v>31.37</v>
      </c>
      <c r="Q313" s="331"/>
    </row>
    <row r="314" spans="1:20" s="113" customFormat="1" ht="16.5" x14ac:dyDescent="0.25">
      <c r="A314" s="91"/>
      <c r="B314" s="270" t="s">
        <v>104</v>
      </c>
      <c r="C314" s="93"/>
      <c r="D314" s="143"/>
      <c r="E314" s="144"/>
      <c r="F314" s="145"/>
      <c r="G314" s="143"/>
      <c r="H314" s="144"/>
      <c r="I314" s="274" t="s">
        <v>78</v>
      </c>
      <c r="J314" s="146"/>
      <c r="K314" s="146">
        <v>31.75</v>
      </c>
      <c r="L314" s="195">
        <v>1</v>
      </c>
      <c r="M314" s="195"/>
      <c r="N314" s="195">
        <v>31.75</v>
      </c>
      <c r="O314" s="195"/>
      <c r="P314" s="195">
        <v>31.75</v>
      </c>
      <c r="Q314" s="331"/>
    </row>
    <row r="315" spans="1:20" s="113" customFormat="1" ht="16.5" x14ac:dyDescent="0.25">
      <c r="A315" s="91"/>
      <c r="B315" s="270" t="s">
        <v>105</v>
      </c>
      <c r="C315" s="93"/>
      <c r="D315" s="143"/>
      <c r="E315" s="144"/>
      <c r="F315" s="145"/>
      <c r="G315" s="143"/>
      <c r="H315" s="144"/>
      <c r="I315" s="274" t="s">
        <v>79</v>
      </c>
      <c r="J315" s="146"/>
      <c r="K315" s="146">
        <v>28.97</v>
      </c>
      <c r="L315" s="195">
        <v>1</v>
      </c>
      <c r="M315" s="195"/>
      <c r="N315" s="195">
        <v>28.97</v>
      </c>
      <c r="O315" s="195"/>
      <c r="P315" s="195">
        <v>28.97</v>
      </c>
      <c r="Q315" s="331"/>
    </row>
    <row r="316" spans="1:20" s="113" customFormat="1" ht="16.5" x14ac:dyDescent="0.25">
      <c r="A316" s="91"/>
      <c r="B316" s="270" t="s">
        <v>105</v>
      </c>
      <c r="C316" s="93"/>
      <c r="D316" s="143"/>
      <c r="E316" s="144"/>
      <c r="F316" s="145"/>
      <c r="G316" s="143"/>
      <c r="H316" s="144"/>
      <c r="I316" s="274" t="s">
        <v>78</v>
      </c>
      <c r="J316" s="146"/>
      <c r="K316" s="146">
        <v>29.07</v>
      </c>
      <c r="L316" s="195">
        <v>1</v>
      </c>
      <c r="M316" s="195"/>
      <c r="N316" s="195">
        <v>29.07</v>
      </c>
      <c r="O316" s="195"/>
      <c r="P316" s="195">
        <v>29.07</v>
      </c>
      <c r="Q316" s="331"/>
    </row>
    <row r="317" spans="1:20" s="113" customFormat="1" ht="16.5" x14ac:dyDescent="0.25">
      <c r="A317" s="91"/>
      <c r="B317" s="270" t="s">
        <v>106</v>
      </c>
      <c r="C317" s="93"/>
      <c r="D317" s="143"/>
      <c r="E317" s="144"/>
      <c r="F317" s="145"/>
      <c r="G317" s="143"/>
      <c r="H317" s="144"/>
      <c r="I317" s="274" t="s">
        <v>79</v>
      </c>
      <c r="J317" s="146"/>
      <c r="K317" s="146">
        <v>29.74</v>
      </c>
      <c r="L317" s="195">
        <v>1</v>
      </c>
      <c r="M317" s="195"/>
      <c r="N317" s="195">
        <v>29.74</v>
      </c>
      <c r="O317" s="195"/>
      <c r="P317" s="195">
        <v>29.74</v>
      </c>
      <c r="Q317" s="331"/>
    </row>
    <row r="318" spans="1:20" s="113" customFormat="1" ht="16.5" x14ac:dyDescent="0.25">
      <c r="A318" s="91"/>
      <c r="B318" s="270" t="s">
        <v>106</v>
      </c>
      <c r="C318" s="93"/>
      <c r="D318" s="143"/>
      <c r="E318" s="144"/>
      <c r="F318" s="145"/>
      <c r="G318" s="143"/>
      <c r="H318" s="144"/>
      <c r="I318" s="274" t="s">
        <v>78</v>
      </c>
      <c r="J318" s="146"/>
      <c r="K318" s="146">
        <v>30.7</v>
      </c>
      <c r="L318" s="195">
        <v>1</v>
      </c>
      <c r="M318" s="195"/>
      <c r="N318" s="195">
        <v>30.7</v>
      </c>
      <c r="O318" s="195"/>
      <c r="P318" s="195">
        <v>30.7</v>
      </c>
      <c r="Q318" s="331"/>
    </row>
    <row r="319" spans="1:20" s="113" customFormat="1" ht="16.5" x14ac:dyDescent="0.25">
      <c r="A319" s="388"/>
      <c r="B319" s="104" t="s">
        <v>72</v>
      </c>
      <c r="C319" s="149"/>
      <c r="D319" s="150"/>
      <c r="E319" s="151"/>
      <c r="F319" s="149"/>
      <c r="G319" s="152"/>
      <c r="H319" s="151"/>
      <c r="I319" s="109"/>
      <c r="J319" s="180"/>
      <c r="K319" s="180"/>
      <c r="L319" s="155"/>
      <c r="M319" s="155"/>
      <c r="N319" s="155"/>
      <c r="O319" s="155"/>
      <c r="P319" s="155">
        <v>990.23</v>
      </c>
      <c r="Q319" s="294" t="s">
        <v>44</v>
      </c>
      <c r="T319" s="204"/>
    </row>
    <row r="320" spans="1:20" s="113" customFormat="1" ht="16.5" x14ac:dyDescent="0.25">
      <c r="A320" s="91"/>
      <c r="B320" s="170"/>
      <c r="C320" s="93"/>
      <c r="D320" s="94"/>
      <c r="E320" s="95"/>
      <c r="F320" s="93"/>
      <c r="G320" s="96"/>
      <c r="H320" s="386"/>
      <c r="I320" s="185"/>
      <c r="J320" s="186"/>
      <c r="K320" s="186"/>
      <c r="L320" s="187"/>
      <c r="M320" s="187"/>
      <c r="N320" s="187"/>
      <c r="O320" s="187"/>
      <c r="P320" s="187"/>
      <c r="Q320" s="335"/>
      <c r="T320" s="204"/>
    </row>
    <row r="321" spans="1:20" s="113" customFormat="1" ht="45" x14ac:dyDescent="0.25">
      <c r="A321" s="385" t="s">
        <v>220</v>
      </c>
      <c r="B321" s="387" t="s">
        <v>153</v>
      </c>
      <c r="C321" s="93"/>
      <c r="D321" s="94"/>
      <c r="E321" s="95"/>
      <c r="F321" s="93"/>
      <c r="G321" s="96"/>
      <c r="H321" s="386"/>
      <c r="I321" s="185"/>
      <c r="J321" s="186"/>
      <c r="K321" s="186"/>
      <c r="L321" s="187"/>
      <c r="M321" s="187"/>
      <c r="N321" s="187"/>
      <c r="O321" s="187"/>
      <c r="P321" s="187"/>
      <c r="Q321" s="335"/>
      <c r="T321" s="204"/>
    </row>
    <row r="322" spans="1:20" s="113" customFormat="1" ht="16.5" x14ac:dyDescent="0.25">
      <c r="A322" s="385"/>
      <c r="B322" s="389" t="s">
        <v>155</v>
      </c>
      <c r="C322" s="93"/>
      <c r="D322" s="94"/>
      <c r="E322" s="95"/>
      <c r="F322" s="93"/>
      <c r="G322" s="96"/>
      <c r="H322" s="386"/>
      <c r="I322" s="97"/>
      <c r="J322" s="195"/>
      <c r="K322" s="195">
        <v>2</v>
      </c>
      <c r="L322" s="147"/>
      <c r="M322" s="147"/>
      <c r="N322" s="147"/>
      <c r="O322" s="147"/>
      <c r="P322" s="147">
        <v>2</v>
      </c>
      <c r="Q322" s="390"/>
      <c r="T322" s="204"/>
    </row>
    <row r="323" spans="1:20" s="113" customFormat="1" ht="16.5" x14ac:dyDescent="0.25">
      <c r="A323" s="385"/>
      <c r="B323" s="389" t="s">
        <v>155</v>
      </c>
      <c r="C323" s="93"/>
      <c r="D323" s="94"/>
      <c r="E323" s="95"/>
      <c r="F323" s="93"/>
      <c r="G323" s="96"/>
      <c r="H323" s="386"/>
      <c r="I323" s="97"/>
      <c r="J323" s="195"/>
      <c r="K323" s="195">
        <v>7</v>
      </c>
      <c r="L323" s="147"/>
      <c r="M323" s="147"/>
      <c r="N323" s="147"/>
      <c r="O323" s="147"/>
      <c r="P323" s="147">
        <v>7</v>
      </c>
      <c r="Q323" s="390"/>
      <c r="T323" s="204"/>
    </row>
    <row r="324" spans="1:20" s="113" customFormat="1" ht="16.5" x14ac:dyDescent="0.25">
      <c r="A324" s="385"/>
      <c r="B324" s="389" t="s">
        <v>155</v>
      </c>
      <c r="C324" s="93"/>
      <c r="D324" s="94"/>
      <c r="E324" s="95"/>
      <c r="F324" s="93"/>
      <c r="G324" s="96"/>
      <c r="H324" s="386"/>
      <c r="I324" s="97"/>
      <c r="J324" s="195"/>
      <c r="K324" s="195">
        <v>8</v>
      </c>
      <c r="L324" s="147"/>
      <c r="M324" s="147"/>
      <c r="N324" s="147"/>
      <c r="O324" s="147"/>
      <c r="P324" s="147">
        <v>8</v>
      </c>
      <c r="Q324" s="390"/>
      <c r="T324" s="204"/>
    </row>
    <row r="325" spans="1:20" s="113" customFormat="1" ht="16.5" x14ac:dyDescent="0.25">
      <c r="A325" s="385"/>
      <c r="B325" s="389" t="s">
        <v>156</v>
      </c>
      <c r="C325" s="93"/>
      <c r="D325" s="94"/>
      <c r="E325" s="95"/>
      <c r="F325" s="93"/>
      <c r="G325" s="96"/>
      <c r="H325" s="386"/>
      <c r="I325" s="97"/>
      <c r="J325" s="195"/>
      <c r="K325" s="195">
        <v>1</v>
      </c>
      <c r="L325" s="147"/>
      <c r="M325" s="147"/>
      <c r="N325" s="147"/>
      <c r="O325" s="147"/>
      <c r="P325" s="147">
        <v>1</v>
      </c>
      <c r="Q325" s="390"/>
      <c r="T325" s="204"/>
    </row>
    <row r="326" spans="1:20" s="113" customFormat="1" ht="16.5" x14ac:dyDescent="0.25">
      <c r="A326" s="385"/>
      <c r="B326" s="389" t="s">
        <v>156</v>
      </c>
      <c r="C326" s="93"/>
      <c r="D326" s="94"/>
      <c r="E326" s="95"/>
      <c r="F326" s="93"/>
      <c r="G326" s="96"/>
      <c r="H326" s="386"/>
      <c r="I326" s="97"/>
      <c r="J326" s="195"/>
      <c r="K326" s="195">
        <v>2</v>
      </c>
      <c r="L326" s="147"/>
      <c r="M326" s="147"/>
      <c r="N326" s="147"/>
      <c r="O326" s="147"/>
      <c r="P326" s="147">
        <v>2</v>
      </c>
      <c r="Q326" s="390"/>
      <c r="T326" s="204"/>
    </row>
    <row r="327" spans="1:20" s="113" customFormat="1" ht="17.25" customHeight="1" x14ac:dyDescent="0.25">
      <c r="A327" s="385"/>
      <c r="B327" s="389" t="s">
        <v>156</v>
      </c>
      <c r="C327" s="93"/>
      <c r="D327" s="94"/>
      <c r="E327" s="95"/>
      <c r="F327" s="93"/>
      <c r="G327" s="96"/>
      <c r="H327" s="386"/>
      <c r="I327" s="97"/>
      <c r="J327" s="195"/>
      <c r="K327" s="195">
        <v>28</v>
      </c>
      <c r="L327" s="147"/>
      <c r="M327" s="147"/>
      <c r="N327" s="147"/>
      <c r="O327" s="147"/>
      <c r="P327" s="147">
        <v>28</v>
      </c>
      <c r="Q327" s="390"/>
      <c r="T327" s="204"/>
    </row>
    <row r="328" spans="1:20" s="113" customFormat="1" ht="17.25" customHeight="1" x14ac:dyDescent="0.25">
      <c r="A328" s="385"/>
      <c r="B328" s="389" t="s">
        <v>156</v>
      </c>
      <c r="C328" s="93"/>
      <c r="D328" s="94"/>
      <c r="E328" s="95"/>
      <c r="F328" s="93"/>
      <c r="G328" s="96"/>
      <c r="H328" s="386"/>
      <c r="I328" s="97"/>
      <c r="J328" s="195"/>
      <c r="K328" s="195">
        <v>2</v>
      </c>
      <c r="L328" s="147"/>
      <c r="M328" s="147"/>
      <c r="N328" s="147"/>
      <c r="O328" s="147"/>
      <c r="P328" s="147">
        <v>2</v>
      </c>
      <c r="Q328" s="390"/>
      <c r="T328" s="204"/>
    </row>
    <row r="329" spans="1:20" s="113" customFormat="1" ht="17.25" customHeight="1" x14ac:dyDescent="0.25">
      <c r="A329" s="385"/>
      <c r="B329" s="389" t="s">
        <v>156</v>
      </c>
      <c r="C329" s="93"/>
      <c r="D329" s="94"/>
      <c r="E329" s="95"/>
      <c r="F329" s="93"/>
      <c r="G329" s="96"/>
      <c r="H329" s="386"/>
      <c r="I329" s="97"/>
      <c r="J329" s="195"/>
      <c r="K329" s="195">
        <v>2</v>
      </c>
      <c r="L329" s="147"/>
      <c r="M329" s="147"/>
      <c r="N329" s="147"/>
      <c r="O329" s="147"/>
      <c r="P329" s="147">
        <v>2</v>
      </c>
      <c r="Q329" s="390"/>
      <c r="T329" s="204"/>
    </row>
    <row r="330" spans="1:20" s="113" customFormat="1" ht="16.5" x14ac:dyDescent="0.25">
      <c r="A330" s="388"/>
      <c r="B330" s="104" t="s">
        <v>72</v>
      </c>
      <c r="C330" s="149"/>
      <c r="D330" s="150"/>
      <c r="E330" s="151"/>
      <c r="F330" s="149"/>
      <c r="G330" s="152"/>
      <c r="H330" s="151"/>
      <c r="I330" s="109"/>
      <c r="J330" s="180"/>
      <c r="K330" s="180"/>
      <c r="L330" s="155"/>
      <c r="M330" s="155"/>
      <c r="N330" s="155"/>
      <c r="O330" s="155"/>
      <c r="P330" s="155">
        <v>52</v>
      </c>
      <c r="Q330" s="294" t="s">
        <v>35</v>
      </c>
      <c r="T330" s="204"/>
    </row>
    <row r="331" spans="1:20" x14ac:dyDescent="0.25">
      <c r="C331" s="93"/>
      <c r="D331" s="143"/>
      <c r="E331" s="144"/>
    </row>
    <row r="332" spans="1:20" s="340" customFormat="1" x14ac:dyDescent="0.25">
      <c r="A332" s="336">
        <v>6</v>
      </c>
      <c r="B332" s="337" t="s">
        <v>121</v>
      </c>
      <c r="C332" s="93"/>
      <c r="D332" s="143"/>
      <c r="E332" s="144"/>
      <c r="F332" s="208"/>
      <c r="G332" s="65"/>
      <c r="H332" s="209"/>
      <c r="I332" s="210"/>
      <c r="J332" s="211"/>
      <c r="K332" s="207"/>
      <c r="L332" s="212"/>
      <c r="M332" s="338"/>
      <c r="N332" s="338"/>
      <c r="O332" s="338"/>
      <c r="P332" s="338"/>
      <c r="Q332" s="339"/>
      <c r="T332" s="341"/>
    </row>
    <row r="333" spans="1:20" x14ac:dyDescent="0.25">
      <c r="A333" s="324" t="s">
        <v>221</v>
      </c>
      <c r="B333" s="325" t="s">
        <v>124</v>
      </c>
      <c r="C333" s="506"/>
      <c r="D333" s="507"/>
      <c r="E333" s="508"/>
      <c r="F333" s="506"/>
      <c r="G333" s="507"/>
      <c r="H333" s="508"/>
      <c r="K333" s="379" t="s">
        <v>148</v>
      </c>
      <c r="L333" s="211" t="s">
        <v>144</v>
      </c>
      <c r="M333" s="211" t="s">
        <v>145</v>
      </c>
    </row>
    <row r="334" spans="1:20" s="113" customFormat="1" ht="16.5" customHeight="1" x14ac:dyDescent="0.25">
      <c r="A334" s="91"/>
      <c r="B334" s="270" t="s">
        <v>146</v>
      </c>
      <c r="C334" s="506"/>
      <c r="D334" s="507"/>
      <c r="E334" s="508"/>
      <c r="F334" s="506"/>
      <c r="G334" s="507"/>
      <c r="H334" s="508"/>
      <c r="I334" s="274"/>
      <c r="J334" s="146">
        <v>7</v>
      </c>
      <c r="K334" s="146">
        <v>0.18</v>
      </c>
      <c r="L334" s="195">
        <v>0.61</v>
      </c>
      <c r="M334" s="195">
        <v>0.25</v>
      </c>
      <c r="N334" s="195">
        <v>1.08</v>
      </c>
      <c r="O334" s="195"/>
      <c r="P334" s="195">
        <v>1.08</v>
      </c>
      <c r="Q334" s="331"/>
    </row>
    <row r="335" spans="1:20" s="113" customFormat="1" ht="16.5" customHeight="1" x14ac:dyDescent="0.25">
      <c r="A335" s="91"/>
      <c r="B335" s="270" t="s">
        <v>147</v>
      </c>
      <c r="C335" s="93"/>
      <c r="D335" s="143"/>
      <c r="E335" s="144"/>
      <c r="F335" s="145"/>
      <c r="G335" s="143"/>
      <c r="H335" s="144"/>
      <c r="I335" s="274"/>
      <c r="J335" s="146">
        <v>7</v>
      </c>
      <c r="K335" s="146"/>
      <c r="L335" s="195">
        <v>0.25</v>
      </c>
      <c r="M335" s="195">
        <v>0.61</v>
      </c>
      <c r="N335" s="195">
        <v>1.06</v>
      </c>
      <c r="O335" s="195"/>
      <c r="P335" s="195">
        <v>1.06</v>
      </c>
      <c r="Q335" s="331"/>
    </row>
    <row r="336" spans="1:20" s="113" customFormat="1" ht="16.5" customHeight="1" x14ac:dyDescent="0.25">
      <c r="A336" s="91"/>
      <c r="B336" s="270" t="s">
        <v>149</v>
      </c>
      <c r="C336" s="93"/>
      <c r="D336" s="143"/>
      <c r="E336" s="144"/>
      <c r="F336" s="503"/>
      <c r="G336" s="504"/>
      <c r="H336" s="505"/>
      <c r="I336" s="274"/>
      <c r="J336" s="146"/>
      <c r="K336" s="146"/>
      <c r="L336" s="383" t="s">
        <v>150</v>
      </c>
      <c r="M336" s="195"/>
      <c r="N336" s="195"/>
      <c r="O336" s="195"/>
      <c r="P336" s="195"/>
      <c r="Q336" s="331"/>
    </row>
    <row r="337" spans="1:20" s="113" customFormat="1" ht="16.5" customHeight="1" x14ac:dyDescent="0.25">
      <c r="A337" s="91"/>
      <c r="B337" s="270"/>
      <c r="C337" s="93"/>
      <c r="D337" s="143"/>
      <c r="E337" s="144"/>
      <c r="F337" s="145"/>
      <c r="G337" s="143"/>
      <c r="H337" s="144"/>
      <c r="I337" s="274"/>
      <c r="J337" s="146">
        <v>10</v>
      </c>
      <c r="K337" s="146"/>
      <c r="L337" s="195">
        <v>0.25</v>
      </c>
      <c r="M337" s="195"/>
      <c r="N337" s="195">
        <v>1.96</v>
      </c>
      <c r="O337" s="195"/>
      <c r="P337" s="195">
        <v>1.96</v>
      </c>
      <c r="Q337" s="331"/>
    </row>
    <row r="338" spans="1:20" s="113" customFormat="1" ht="16.5" x14ac:dyDescent="0.25">
      <c r="A338" s="203"/>
      <c r="B338" s="104" t="s">
        <v>72</v>
      </c>
      <c r="C338" s="149"/>
      <c r="D338" s="150"/>
      <c r="E338" s="151"/>
      <c r="F338" s="149"/>
      <c r="G338" s="152"/>
      <c r="H338" s="151"/>
      <c r="I338" s="109"/>
      <c r="J338" s="180"/>
      <c r="K338" s="180"/>
      <c r="L338" s="155"/>
      <c r="M338" s="155"/>
      <c r="N338" s="155"/>
      <c r="O338" s="155"/>
      <c r="P338" s="155">
        <v>4.0999999999999996</v>
      </c>
      <c r="Q338" s="294" t="s">
        <v>21</v>
      </c>
      <c r="T338" s="204"/>
    </row>
  </sheetData>
  <mergeCells count="18">
    <mergeCell ref="F336:H336"/>
    <mergeCell ref="C333:E333"/>
    <mergeCell ref="F333:H333"/>
    <mergeCell ref="C334:E334"/>
    <mergeCell ref="F334:H334"/>
    <mergeCell ref="Q6:Q7"/>
    <mergeCell ref="C7:E7"/>
    <mergeCell ref="F7:H7"/>
    <mergeCell ref="C131:E131"/>
    <mergeCell ref="C147:E147"/>
    <mergeCell ref="P6:P7"/>
    <mergeCell ref="I6:I7"/>
    <mergeCell ref="J6:J7"/>
    <mergeCell ref="C150:E150"/>
    <mergeCell ref="C151:E151"/>
    <mergeCell ref="A6:A7"/>
    <mergeCell ref="B6:B7"/>
    <mergeCell ref="C6:H6"/>
  </mergeCells>
  <printOptions gridLines="1"/>
  <pageMargins left="0.51181102362204722" right="0.51181102362204722" top="0.78740157480314965" bottom="0.51181102362204722" header="0.31496062992125984" footer="0.31496062992125984"/>
  <pageSetup paperSize="9" scale="48" fitToHeight="0" orientation="landscape" r:id="rId1"/>
  <rowBreaks count="5" manualBreakCount="5">
    <brk id="54" max="16" man="1"/>
    <brk id="110" max="16" man="1"/>
    <brk id="165" max="16" man="1"/>
    <brk id="217" max="16" man="1"/>
    <brk id="273" max="16" man="1"/>
  </rowBreaks>
  <drawing r:id="rId2"/>
  <legacyDrawing r:id="rId3"/>
  <oleObjects>
    <mc:AlternateContent xmlns:mc="http://schemas.openxmlformats.org/markup-compatibility/2006">
      <mc:Choice Requires="x14">
        <oleObject progId="StaticMetafile" shapeId="2049" r:id="rId4">
          <objectPr defaultSize="0" autoPict="0" r:id="rId5">
            <anchor moveWithCells="1">
              <from>
                <xdr:col>4</xdr:col>
                <xdr:colOff>133350</xdr:colOff>
                <xdr:row>0</xdr:row>
                <xdr:rowOff>57150</xdr:rowOff>
              </from>
              <to>
                <xdr:col>8</xdr:col>
                <xdr:colOff>38100</xdr:colOff>
                <xdr:row>4</xdr:row>
                <xdr:rowOff>19050</xdr:rowOff>
              </to>
            </anchor>
          </objectPr>
        </oleObject>
      </mc:Choice>
      <mc:Fallback>
        <oleObject progId="StaticMetafile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zoomScale="70" zoomScaleNormal="70" workbookViewId="0">
      <selection activeCell="G35" sqref="G35"/>
    </sheetView>
  </sheetViews>
  <sheetFormatPr defaultRowHeight="15" x14ac:dyDescent="0.2"/>
  <cols>
    <col min="1" max="1" width="16.28515625" style="247" customWidth="1"/>
    <col min="2" max="2" width="61.5703125" style="247" customWidth="1"/>
    <col min="3" max="3" width="26.5703125" style="247" bestFit="1" customWidth="1"/>
    <col min="4" max="4" width="22.85546875" style="256" bestFit="1" customWidth="1"/>
    <col min="5" max="5" width="9.7109375" style="256" customWidth="1"/>
    <col min="6" max="6" width="9" style="256" customWidth="1"/>
    <col min="7" max="7" width="9.140625" style="256" customWidth="1"/>
    <col min="8" max="8" width="17.140625" style="247" customWidth="1"/>
    <col min="9" max="9" width="16.42578125" style="247" customWidth="1"/>
    <col min="10" max="10" width="21.85546875" style="247" customWidth="1"/>
    <col min="11" max="11" width="19" style="247" bestFit="1" customWidth="1"/>
    <col min="12" max="12" width="18.42578125" style="247" customWidth="1"/>
    <col min="13" max="13" width="18.85546875" style="247" customWidth="1"/>
    <col min="14" max="14" width="18" style="247" customWidth="1"/>
    <col min="15" max="15" width="18.140625" style="247" customWidth="1"/>
    <col min="16" max="16" width="19" style="247" bestFit="1" customWidth="1"/>
    <col min="17" max="16384" width="9.140625" style="247"/>
  </cols>
  <sheetData>
    <row r="1" spans="1:16" s="213" customFormat="1" ht="22.5" x14ac:dyDescent="0.45">
      <c r="B1" s="214" t="s">
        <v>0</v>
      </c>
      <c r="C1" s="215" t="s">
        <v>1</v>
      </c>
      <c r="D1" s="216"/>
      <c r="E1" s="216"/>
      <c r="F1" s="216"/>
      <c r="G1" s="216"/>
      <c r="H1" s="215"/>
      <c r="I1" s="217"/>
      <c r="J1" s="217"/>
      <c r="K1" s="215"/>
      <c r="L1" s="217"/>
      <c r="M1" s="217"/>
      <c r="N1" s="215"/>
      <c r="O1" s="217"/>
      <c r="P1" s="217"/>
    </row>
    <row r="2" spans="1:16" s="213" customFormat="1" ht="22.5" x14ac:dyDescent="0.45">
      <c r="B2" s="218" t="s">
        <v>81</v>
      </c>
      <c r="C2" s="219"/>
      <c r="D2" s="219"/>
      <c r="E2" s="219"/>
      <c r="F2" s="219"/>
      <c r="G2" s="219"/>
      <c r="H2" s="220"/>
      <c r="I2" s="221"/>
      <c r="J2" s="221"/>
      <c r="K2" s="220"/>
      <c r="L2" s="221"/>
      <c r="M2" s="221"/>
      <c r="N2" s="220"/>
      <c r="O2" s="221"/>
      <c r="P2" s="221"/>
    </row>
    <row r="3" spans="1:16" s="213" customFormat="1" ht="22.5" x14ac:dyDescent="0.45">
      <c r="B3" s="218" t="s">
        <v>138</v>
      </c>
      <c r="C3" s="219"/>
      <c r="D3" s="219"/>
      <c r="E3" s="219"/>
      <c r="F3" s="219"/>
      <c r="G3" s="219"/>
      <c r="H3" s="221"/>
      <c r="I3" s="221"/>
      <c r="J3" s="222"/>
      <c r="K3" s="221"/>
      <c r="L3" s="221"/>
      <c r="M3" s="222"/>
      <c r="N3" s="221"/>
      <c r="O3" s="221"/>
      <c r="P3" s="222"/>
    </row>
    <row r="4" spans="1:16" s="213" customFormat="1" ht="22.5" x14ac:dyDescent="0.45">
      <c r="B4" s="447" t="s">
        <v>82</v>
      </c>
      <c r="C4" s="219"/>
      <c r="D4" s="219"/>
      <c r="E4" s="219"/>
      <c r="F4" s="219"/>
      <c r="G4" s="219"/>
      <c r="H4" s="221"/>
      <c r="I4" s="221"/>
      <c r="J4" s="222"/>
      <c r="K4" s="221"/>
      <c r="L4" s="221"/>
      <c r="M4" s="222"/>
      <c r="N4" s="221"/>
      <c r="O4" s="221"/>
      <c r="P4" s="222"/>
    </row>
    <row r="5" spans="1:16" s="213" customFormat="1" ht="22.5" x14ac:dyDescent="0.45">
      <c r="B5" s="223" t="s">
        <v>226</v>
      </c>
      <c r="C5" s="224"/>
      <c r="D5" s="225"/>
      <c r="E5" s="225"/>
      <c r="F5" s="225"/>
      <c r="G5" s="225"/>
      <c r="H5" s="226"/>
      <c r="I5" s="227"/>
      <c r="J5" s="228"/>
      <c r="K5" s="226"/>
      <c r="L5" s="227"/>
      <c r="M5" s="228"/>
      <c r="N5" s="226"/>
      <c r="O5" s="227"/>
      <c r="P5" s="228"/>
    </row>
    <row r="6" spans="1:16" s="229" customFormat="1" ht="20.25" x14ac:dyDescent="0.25">
      <c r="A6" s="515" t="s">
        <v>83</v>
      </c>
      <c r="B6" s="517" t="s">
        <v>84</v>
      </c>
      <c r="C6" s="518"/>
      <c r="D6" s="521" t="s">
        <v>85</v>
      </c>
      <c r="E6" s="517" t="s">
        <v>86</v>
      </c>
      <c r="F6" s="523"/>
      <c r="G6" s="523"/>
      <c r="H6" s="523"/>
      <c r="I6" s="523"/>
      <c r="J6" s="523"/>
      <c r="K6" s="512" t="s">
        <v>86</v>
      </c>
      <c r="L6" s="513"/>
      <c r="M6" s="513"/>
      <c r="N6" s="513"/>
      <c r="O6" s="513"/>
      <c r="P6" s="514"/>
    </row>
    <row r="7" spans="1:16" s="229" customFormat="1" ht="20.25" x14ac:dyDescent="0.25">
      <c r="A7" s="516"/>
      <c r="B7" s="519"/>
      <c r="C7" s="520"/>
      <c r="D7" s="522"/>
      <c r="E7" s="230">
        <v>1</v>
      </c>
      <c r="F7" s="230">
        <v>2</v>
      </c>
      <c r="G7" s="230">
        <v>3</v>
      </c>
      <c r="H7" s="230">
        <v>4</v>
      </c>
      <c r="I7" s="230">
        <v>5</v>
      </c>
      <c r="J7" s="230">
        <v>6</v>
      </c>
      <c r="K7" s="230">
        <v>7</v>
      </c>
      <c r="L7" s="230">
        <v>8</v>
      </c>
      <c r="M7" s="230">
        <v>9</v>
      </c>
      <c r="N7" s="230">
        <v>10</v>
      </c>
      <c r="O7" s="230">
        <v>11</v>
      </c>
      <c r="P7" s="230">
        <v>12</v>
      </c>
    </row>
    <row r="8" spans="1:16" s="229" customFormat="1" ht="20.25" x14ac:dyDescent="0.3">
      <c r="A8" s="231" t="s">
        <v>15</v>
      </c>
      <c r="B8" s="232" t="s">
        <v>211</v>
      </c>
      <c r="C8" s="233" t="s">
        <v>87</v>
      </c>
      <c r="D8" s="234">
        <f>PO!H15</f>
        <v>38774.269999999997</v>
      </c>
      <c r="E8" s="234"/>
      <c r="F8" s="234"/>
      <c r="G8" s="234"/>
      <c r="H8" s="235">
        <v>1</v>
      </c>
      <c r="I8" s="235"/>
      <c r="J8" s="235"/>
      <c r="K8" s="235"/>
      <c r="L8" s="235"/>
      <c r="M8" s="235"/>
      <c r="N8" s="235"/>
      <c r="O8" s="235"/>
      <c r="P8" s="235"/>
    </row>
    <row r="9" spans="1:16" s="229" customFormat="1" ht="20.25" x14ac:dyDescent="0.3">
      <c r="A9" s="237"/>
      <c r="B9" s="238"/>
      <c r="C9" s="239" t="s">
        <v>88</v>
      </c>
      <c r="D9" s="234"/>
      <c r="E9" s="509" t="s">
        <v>89</v>
      </c>
      <c r="F9" s="510"/>
      <c r="G9" s="511"/>
      <c r="H9" s="240">
        <f>H8*D8</f>
        <v>38774.269999999997</v>
      </c>
      <c r="I9" s="240">
        <v>0</v>
      </c>
      <c r="J9" s="240">
        <v>0</v>
      </c>
      <c r="K9" s="240">
        <v>0</v>
      </c>
      <c r="L9" s="240">
        <v>0</v>
      </c>
      <c r="M9" s="240">
        <v>0</v>
      </c>
      <c r="N9" s="240">
        <v>0</v>
      </c>
      <c r="O9" s="240">
        <v>0</v>
      </c>
      <c r="P9" s="240">
        <v>0</v>
      </c>
    </row>
    <row r="10" spans="1:16" s="236" customFormat="1" ht="20.25" x14ac:dyDescent="0.3">
      <c r="A10" s="231" t="s">
        <v>23</v>
      </c>
      <c r="B10" s="232" t="s">
        <v>16</v>
      </c>
      <c r="C10" s="233" t="s">
        <v>87</v>
      </c>
      <c r="D10" s="234">
        <f>PO!H20</f>
        <v>19073.839999999997</v>
      </c>
      <c r="E10" s="234"/>
      <c r="F10" s="234"/>
      <c r="G10" s="234"/>
      <c r="H10" s="235">
        <v>1</v>
      </c>
      <c r="I10" s="235"/>
      <c r="J10" s="235"/>
      <c r="K10" s="235"/>
      <c r="L10" s="235"/>
      <c r="M10" s="235"/>
      <c r="N10" s="235"/>
      <c r="O10" s="235"/>
      <c r="P10" s="235"/>
    </row>
    <row r="11" spans="1:16" s="241" customFormat="1" ht="20.25" x14ac:dyDescent="0.3">
      <c r="A11" s="237"/>
      <c r="B11" s="238"/>
      <c r="C11" s="239" t="s">
        <v>88</v>
      </c>
      <c r="D11" s="234"/>
      <c r="E11" s="509" t="s">
        <v>89</v>
      </c>
      <c r="F11" s="510"/>
      <c r="G11" s="511"/>
      <c r="H11" s="240">
        <f>H10*D10</f>
        <v>19073.839999999997</v>
      </c>
      <c r="I11" s="240">
        <v>0</v>
      </c>
      <c r="J11" s="240">
        <v>0</v>
      </c>
      <c r="K11" s="240">
        <v>0</v>
      </c>
      <c r="L11" s="240">
        <v>0</v>
      </c>
      <c r="M11" s="240">
        <v>0</v>
      </c>
      <c r="N11" s="240">
        <v>0</v>
      </c>
      <c r="O11" s="240">
        <v>0</v>
      </c>
      <c r="P11" s="240">
        <v>0</v>
      </c>
    </row>
    <row r="12" spans="1:16" s="236" customFormat="1" ht="20.25" x14ac:dyDescent="0.3">
      <c r="A12" s="231" t="s">
        <v>31</v>
      </c>
      <c r="B12" s="232" t="s">
        <v>24</v>
      </c>
      <c r="C12" s="233" t="s">
        <v>87</v>
      </c>
      <c r="D12" s="234">
        <f>PO!H26</f>
        <v>10781.77</v>
      </c>
      <c r="E12" s="234"/>
      <c r="F12" s="234"/>
      <c r="G12" s="234"/>
      <c r="H12" s="235"/>
      <c r="I12" s="235">
        <v>1</v>
      </c>
      <c r="J12" s="235"/>
      <c r="K12" s="235"/>
      <c r="L12" s="235"/>
      <c r="M12" s="235"/>
      <c r="N12" s="235"/>
      <c r="O12" s="235"/>
      <c r="P12" s="235"/>
    </row>
    <row r="13" spans="1:16" s="241" customFormat="1" ht="20.25" x14ac:dyDescent="0.3">
      <c r="A13" s="237"/>
      <c r="B13" s="238"/>
      <c r="C13" s="239" t="s">
        <v>88</v>
      </c>
      <c r="D13" s="234"/>
      <c r="E13" s="509" t="s">
        <v>89</v>
      </c>
      <c r="F13" s="510"/>
      <c r="G13" s="511"/>
      <c r="H13" s="240">
        <v>0</v>
      </c>
      <c r="I13" s="240">
        <f>I12*D12</f>
        <v>10781.77</v>
      </c>
      <c r="J13" s="240">
        <v>0</v>
      </c>
      <c r="K13" s="240">
        <v>0</v>
      </c>
      <c r="L13" s="240">
        <v>0</v>
      </c>
      <c r="M13" s="240">
        <v>0</v>
      </c>
      <c r="N13" s="240">
        <v>0</v>
      </c>
      <c r="O13" s="240">
        <v>0</v>
      </c>
      <c r="P13" s="240">
        <v>0</v>
      </c>
    </row>
    <row r="14" spans="1:16" s="236" customFormat="1" ht="20.25" x14ac:dyDescent="0.3">
      <c r="A14" s="231" t="s">
        <v>41</v>
      </c>
      <c r="B14" s="232" t="s">
        <v>32</v>
      </c>
      <c r="C14" s="233" t="s">
        <v>87</v>
      </c>
      <c r="D14" s="234">
        <f>PO!H36</f>
        <v>171608.31999999998</v>
      </c>
      <c r="E14" s="234"/>
      <c r="F14" s="234"/>
      <c r="G14" s="234"/>
      <c r="H14" s="235"/>
      <c r="I14" s="235"/>
      <c r="J14" s="235">
        <v>0.2</v>
      </c>
      <c r="K14" s="235">
        <v>0.2</v>
      </c>
      <c r="L14" s="235">
        <v>0.2</v>
      </c>
      <c r="M14" s="235">
        <v>0.2</v>
      </c>
      <c r="N14" s="235">
        <v>0.2</v>
      </c>
      <c r="O14" s="235"/>
      <c r="P14" s="235"/>
    </row>
    <row r="15" spans="1:16" s="241" customFormat="1" ht="20.25" x14ac:dyDescent="0.3">
      <c r="A15" s="237"/>
      <c r="B15" s="238"/>
      <c r="C15" s="239" t="s">
        <v>88</v>
      </c>
      <c r="D15" s="234"/>
      <c r="E15" s="509" t="s">
        <v>89</v>
      </c>
      <c r="F15" s="510"/>
      <c r="G15" s="511"/>
      <c r="H15" s="240">
        <v>0</v>
      </c>
      <c r="I15" s="240">
        <v>0</v>
      </c>
      <c r="J15" s="240">
        <f>J14*$D$14</f>
        <v>34321.663999999997</v>
      </c>
      <c r="K15" s="240">
        <f t="shared" ref="K15:N15" si="0">K14*$D$14</f>
        <v>34321.663999999997</v>
      </c>
      <c r="L15" s="240">
        <f t="shared" si="0"/>
        <v>34321.663999999997</v>
      </c>
      <c r="M15" s="240">
        <f t="shared" si="0"/>
        <v>34321.663999999997</v>
      </c>
      <c r="N15" s="240">
        <f t="shared" si="0"/>
        <v>34321.663999999997</v>
      </c>
      <c r="O15" s="240">
        <v>0</v>
      </c>
      <c r="P15" s="240">
        <v>0</v>
      </c>
    </row>
    <row r="16" spans="1:16" s="236" customFormat="1" ht="20.25" x14ac:dyDescent="0.3">
      <c r="A16" s="231" t="s">
        <v>120</v>
      </c>
      <c r="B16" s="232" t="s">
        <v>42</v>
      </c>
      <c r="C16" s="233" t="s">
        <v>87</v>
      </c>
      <c r="D16" s="234">
        <f>PO!H45</f>
        <v>536857.52999999991</v>
      </c>
      <c r="E16" s="234"/>
      <c r="F16" s="234"/>
      <c r="G16" s="234"/>
      <c r="H16" s="235"/>
      <c r="I16" s="235"/>
      <c r="J16" s="235"/>
      <c r="K16" s="235"/>
      <c r="L16" s="235">
        <v>0.2</v>
      </c>
      <c r="M16" s="235">
        <v>0.2</v>
      </c>
      <c r="N16" s="235">
        <v>0.2</v>
      </c>
      <c r="O16" s="235">
        <v>0.2</v>
      </c>
      <c r="P16" s="235">
        <v>0.2</v>
      </c>
    </row>
    <row r="17" spans="1:16" s="241" customFormat="1" ht="20.25" x14ac:dyDescent="0.3">
      <c r="A17" s="237"/>
      <c r="B17" s="238"/>
      <c r="C17" s="239" t="s">
        <v>88</v>
      </c>
      <c r="D17" s="234"/>
      <c r="E17" s="234"/>
      <c r="F17" s="234"/>
      <c r="G17" s="234"/>
      <c r="H17" s="240">
        <v>0</v>
      </c>
      <c r="I17" s="240">
        <v>0</v>
      </c>
      <c r="J17" s="240">
        <v>0</v>
      </c>
      <c r="K17" s="240">
        <v>0</v>
      </c>
      <c r="L17" s="240">
        <f>L16*$D$16</f>
        <v>107371.50599999999</v>
      </c>
      <c r="M17" s="240">
        <f t="shared" ref="M17:P17" si="1">M16*$D$16</f>
        <v>107371.50599999999</v>
      </c>
      <c r="N17" s="240">
        <f t="shared" si="1"/>
        <v>107371.50599999999</v>
      </c>
      <c r="O17" s="240">
        <f t="shared" si="1"/>
        <v>107371.50599999999</v>
      </c>
      <c r="P17" s="240">
        <f t="shared" si="1"/>
        <v>107371.50599999999</v>
      </c>
    </row>
    <row r="18" spans="1:16" s="236" customFormat="1" ht="20.25" x14ac:dyDescent="0.3">
      <c r="A18" s="231" t="s">
        <v>212</v>
      </c>
      <c r="B18" s="232" t="s">
        <v>121</v>
      </c>
      <c r="C18" s="233" t="s">
        <v>87</v>
      </c>
      <c r="D18" s="234">
        <f>PO!H49</f>
        <v>1863.53</v>
      </c>
      <c r="E18" s="509" t="s">
        <v>89</v>
      </c>
      <c r="F18" s="510"/>
      <c r="G18" s="511"/>
      <c r="H18" s="235"/>
      <c r="I18" s="235"/>
      <c r="J18" s="235"/>
      <c r="K18" s="235"/>
      <c r="L18" s="235"/>
      <c r="M18" s="235"/>
      <c r="N18" s="235"/>
      <c r="O18" s="235"/>
      <c r="P18" s="235">
        <v>1</v>
      </c>
    </row>
    <row r="19" spans="1:16" s="241" customFormat="1" ht="20.25" x14ac:dyDescent="0.3">
      <c r="A19" s="237"/>
      <c r="B19" s="238"/>
      <c r="C19" s="239" t="s">
        <v>88</v>
      </c>
      <c r="D19" s="234"/>
      <c r="E19" s="234"/>
      <c r="F19" s="234"/>
      <c r="G19" s="234"/>
      <c r="H19" s="240">
        <v>0</v>
      </c>
      <c r="I19" s="240">
        <v>0</v>
      </c>
      <c r="J19" s="240">
        <v>0</v>
      </c>
      <c r="K19" s="240">
        <v>0</v>
      </c>
      <c r="L19" s="240">
        <v>0</v>
      </c>
      <c r="M19" s="240">
        <v>0</v>
      </c>
      <c r="N19" s="240">
        <v>0</v>
      </c>
      <c r="O19" s="240">
        <v>0</v>
      </c>
      <c r="P19" s="240">
        <f>P18*D18</f>
        <v>1863.53</v>
      </c>
    </row>
    <row r="20" spans="1:16" ht="20.25" x14ac:dyDescent="0.3">
      <c r="A20" s="242"/>
      <c r="B20" s="243" t="s">
        <v>90</v>
      </c>
      <c r="C20" s="244"/>
      <c r="D20" s="245"/>
      <c r="E20" s="245"/>
      <c r="F20" s="245"/>
      <c r="G20" s="245"/>
      <c r="H20" s="246">
        <f>H22/$D$22</f>
        <v>7.4263331820460021E-2</v>
      </c>
      <c r="I20" s="246">
        <f t="shared" ref="I20:P20" si="2">I22/$D$22</f>
        <v>1.384125018296849E-2</v>
      </c>
      <c r="J20" s="246">
        <f t="shared" si="2"/>
        <v>4.4060923032097979E-2</v>
      </c>
      <c r="K20" s="246">
        <f t="shared" si="2"/>
        <v>4.4060923032097979E-2</v>
      </c>
      <c r="L20" s="246">
        <f t="shared" si="2"/>
        <v>0.18190061698477014</v>
      </c>
      <c r="M20" s="246">
        <f t="shared" si="2"/>
        <v>0.18190061698477014</v>
      </c>
      <c r="N20" s="246">
        <f t="shared" si="2"/>
        <v>0.18190061698477014</v>
      </c>
      <c r="O20" s="246">
        <f t="shared" si="2"/>
        <v>0.13783969395267218</v>
      </c>
      <c r="P20" s="246">
        <f t="shared" si="2"/>
        <v>0.14023202702539281</v>
      </c>
    </row>
    <row r="21" spans="1:16" ht="20.25" x14ac:dyDescent="0.3">
      <c r="A21" s="248"/>
      <c r="B21" s="249" t="s">
        <v>91</v>
      </c>
      <c r="C21" s="250"/>
      <c r="D21" s="251"/>
      <c r="E21" s="251"/>
      <c r="F21" s="251"/>
      <c r="G21" s="251"/>
      <c r="H21" s="246">
        <f>H20</f>
        <v>7.4263331820460021E-2</v>
      </c>
      <c r="I21" s="246">
        <f>H21+I20</f>
        <v>8.8104582003428508E-2</v>
      </c>
      <c r="J21" s="246">
        <f t="shared" ref="J21:P21" si="3">I21+J20</f>
        <v>0.13216550503552649</v>
      </c>
      <c r="K21" s="246">
        <f t="shared" si="3"/>
        <v>0.17622642806762445</v>
      </c>
      <c r="L21" s="246">
        <f t="shared" si="3"/>
        <v>0.35812704505239457</v>
      </c>
      <c r="M21" s="246">
        <f t="shared" si="3"/>
        <v>0.54002766203716468</v>
      </c>
      <c r="N21" s="246">
        <f t="shared" si="3"/>
        <v>0.72192827902193479</v>
      </c>
      <c r="O21" s="246">
        <f t="shared" si="3"/>
        <v>0.85976797297460694</v>
      </c>
      <c r="P21" s="246">
        <f t="shared" si="3"/>
        <v>0.99999999999999978</v>
      </c>
    </row>
    <row r="22" spans="1:16" ht="20.25" x14ac:dyDescent="0.3">
      <c r="A22" s="248"/>
      <c r="B22" s="249" t="s">
        <v>92</v>
      </c>
      <c r="C22" s="250"/>
      <c r="D22" s="252">
        <f>PO!H51</f>
        <v>778959.26</v>
      </c>
      <c r="E22" s="252"/>
      <c r="F22" s="252"/>
      <c r="G22" s="252"/>
      <c r="H22" s="252">
        <f>H11+H13+H15+H17+H19+H9</f>
        <v>57848.109999999993</v>
      </c>
      <c r="I22" s="252">
        <f t="shared" ref="I22:P22" si="4">I11+I13+I15+I17+I19+I9</f>
        <v>10781.77</v>
      </c>
      <c r="J22" s="252">
        <f t="shared" si="4"/>
        <v>34321.663999999997</v>
      </c>
      <c r="K22" s="252">
        <f t="shared" si="4"/>
        <v>34321.663999999997</v>
      </c>
      <c r="L22" s="252">
        <f t="shared" si="4"/>
        <v>141693.16999999998</v>
      </c>
      <c r="M22" s="252">
        <f t="shared" si="4"/>
        <v>141693.16999999998</v>
      </c>
      <c r="N22" s="252">
        <f t="shared" si="4"/>
        <v>141693.16999999998</v>
      </c>
      <c r="O22" s="252">
        <f t="shared" si="4"/>
        <v>107371.50599999999</v>
      </c>
      <c r="P22" s="252">
        <f t="shared" si="4"/>
        <v>109235.03599999999</v>
      </c>
    </row>
    <row r="23" spans="1:16" ht="20.25" x14ac:dyDescent="0.3">
      <c r="A23" s="253"/>
      <c r="B23" s="254" t="s">
        <v>93</v>
      </c>
      <c r="C23" s="255"/>
      <c r="D23" s="252"/>
      <c r="E23" s="252"/>
      <c r="F23" s="252"/>
      <c r="G23" s="252"/>
      <c r="H23" s="252">
        <f>H22</f>
        <v>57848.109999999993</v>
      </c>
      <c r="I23" s="252">
        <f>H23+I22</f>
        <v>68629.87999999999</v>
      </c>
      <c r="J23" s="252">
        <f t="shared" ref="J23:P23" si="5">I23+J22</f>
        <v>102951.54399999999</v>
      </c>
      <c r="K23" s="252">
        <f t="shared" si="5"/>
        <v>137273.20799999998</v>
      </c>
      <c r="L23" s="252">
        <f t="shared" si="5"/>
        <v>278966.37799999997</v>
      </c>
      <c r="M23" s="252">
        <f t="shared" si="5"/>
        <v>420659.54799999995</v>
      </c>
      <c r="N23" s="252">
        <f t="shared" si="5"/>
        <v>562352.71799999988</v>
      </c>
      <c r="O23" s="252">
        <f t="shared" si="5"/>
        <v>669724.22399999993</v>
      </c>
      <c r="P23" s="252">
        <f t="shared" si="5"/>
        <v>778959.25999999989</v>
      </c>
    </row>
    <row r="37" spans="8:10" x14ac:dyDescent="0.2">
      <c r="H37" s="452"/>
      <c r="J37" s="453"/>
    </row>
  </sheetData>
  <mergeCells count="10">
    <mergeCell ref="A6:A7"/>
    <mergeCell ref="B6:C7"/>
    <mergeCell ref="D6:D7"/>
    <mergeCell ref="E6:J6"/>
    <mergeCell ref="E9:G9"/>
    <mergeCell ref="E18:G18"/>
    <mergeCell ref="K6:P6"/>
    <mergeCell ref="E11:G11"/>
    <mergeCell ref="E13:G13"/>
    <mergeCell ref="E15:G15"/>
  </mergeCells>
  <printOptions gridLines="1"/>
  <pageMargins left="0.31496062992125984" right="0.39370078740157483" top="0.78740157480314965" bottom="0.78740157480314965" header="0.31496062992125984" footer="0.31496062992125984"/>
  <pageSetup paperSize="9" scale="4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opLeftCell="A4" zoomScaleNormal="100" zoomScaleSheetLayoutView="100" workbookViewId="0">
      <selection activeCell="A36" sqref="A36:H36"/>
    </sheetView>
  </sheetViews>
  <sheetFormatPr defaultColWidth="10.7109375" defaultRowHeight="15" customHeight="1" x14ac:dyDescent="0.25"/>
  <cols>
    <col min="1" max="1" width="9.7109375" style="442" customWidth="1"/>
    <col min="2" max="2" width="9.7109375" style="443" customWidth="1"/>
    <col min="3" max="4" width="9.7109375" style="398" customWidth="1"/>
    <col min="5" max="5" width="60.7109375" style="398" customWidth="1"/>
    <col min="6" max="6" width="6.7109375" style="443" customWidth="1"/>
    <col min="7" max="7" width="6.7109375" style="444" customWidth="1"/>
    <col min="8" max="8" width="8.7109375" style="445" customWidth="1"/>
    <col min="9" max="9" width="12.7109375" style="446" customWidth="1"/>
    <col min="10" max="16384" width="10.7109375" style="398"/>
  </cols>
  <sheetData>
    <row r="1" spans="1:11" ht="15" customHeight="1" x14ac:dyDescent="0.25">
      <c r="A1" s="524"/>
      <c r="B1" s="525"/>
      <c r="C1" s="525"/>
      <c r="D1" s="526"/>
      <c r="E1" s="533" t="s">
        <v>193</v>
      </c>
      <c r="F1" s="533"/>
      <c r="G1" s="533"/>
      <c r="H1" s="533"/>
      <c r="I1" s="534" t="s">
        <v>94</v>
      </c>
    </row>
    <row r="2" spans="1:11" ht="15" customHeight="1" x14ac:dyDescent="0.25">
      <c r="A2" s="527"/>
      <c r="B2" s="528"/>
      <c r="C2" s="528"/>
      <c r="D2" s="529"/>
      <c r="E2" s="533"/>
      <c r="F2" s="533"/>
      <c r="G2" s="533"/>
      <c r="H2" s="533"/>
      <c r="I2" s="535"/>
      <c r="K2" s="399"/>
    </row>
    <row r="3" spans="1:11" ht="15" customHeight="1" x14ac:dyDescent="0.25">
      <c r="A3" s="527"/>
      <c r="B3" s="528"/>
      <c r="C3" s="528"/>
      <c r="D3" s="529"/>
      <c r="E3" s="533"/>
      <c r="F3" s="533"/>
      <c r="G3" s="533"/>
      <c r="H3" s="533"/>
      <c r="I3" s="536">
        <v>43374</v>
      </c>
    </row>
    <row r="4" spans="1:11" ht="15" customHeight="1" x14ac:dyDescent="0.25">
      <c r="A4" s="530"/>
      <c r="B4" s="531"/>
      <c r="C4" s="531"/>
      <c r="D4" s="532"/>
      <c r="E4" s="533"/>
      <c r="F4" s="533"/>
      <c r="G4" s="533"/>
      <c r="H4" s="533"/>
      <c r="I4" s="537"/>
    </row>
    <row r="5" spans="1:11" ht="15" customHeight="1" x14ac:dyDescent="0.25">
      <c r="A5" s="538" t="s">
        <v>160</v>
      </c>
      <c r="B5" s="539"/>
      <c r="C5" s="540" t="s">
        <v>224</v>
      </c>
      <c r="D5" s="540"/>
      <c r="E5" s="540"/>
      <c r="F5" s="540"/>
      <c r="G5" s="540"/>
      <c r="H5" s="540"/>
      <c r="I5" s="541"/>
    </row>
    <row r="6" spans="1:11" ht="15" customHeight="1" x14ac:dyDescent="0.25">
      <c r="A6" s="544" t="s">
        <v>161</v>
      </c>
      <c r="B6" s="545"/>
      <c r="C6" s="546" t="s">
        <v>194</v>
      </c>
      <c r="D6" s="546"/>
      <c r="E6" s="546"/>
      <c r="F6" s="546"/>
      <c r="G6" s="546"/>
      <c r="H6" s="546"/>
      <c r="I6" s="547"/>
      <c r="J6" s="400"/>
    </row>
    <row r="7" spans="1:11" ht="15" customHeight="1" x14ac:dyDescent="0.25">
      <c r="A7" s="548" t="s">
        <v>162</v>
      </c>
      <c r="B7" s="549"/>
      <c r="C7" s="550" t="s">
        <v>35</v>
      </c>
      <c r="D7" s="550"/>
      <c r="E7" s="550"/>
      <c r="F7" s="550"/>
      <c r="G7" s="550"/>
      <c r="H7" s="550"/>
      <c r="I7" s="551"/>
    </row>
    <row r="8" spans="1:11" ht="15" customHeight="1" x14ac:dyDescent="0.25">
      <c r="A8" s="401"/>
      <c r="B8" s="402"/>
      <c r="C8" s="403"/>
      <c r="D8" s="403"/>
      <c r="E8" s="403"/>
      <c r="F8" s="402"/>
      <c r="G8" s="404"/>
      <c r="H8" s="405"/>
      <c r="I8" s="406"/>
    </row>
    <row r="9" spans="1:11" ht="15" customHeight="1" x14ac:dyDescent="0.25">
      <c r="A9" s="552" t="s">
        <v>163</v>
      </c>
      <c r="B9" s="553"/>
      <c r="C9" s="553"/>
      <c r="D9" s="553"/>
      <c r="E9" s="553"/>
      <c r="F9" s="553"/>
      <c r="G9" s="553"/>
      <c r="H9" s="553"/>
      <c r="I9" s="554"/>
    </row>
    <row r="10" spans="1:11" ht="15" customHeight="1" x14ac:dyDescent="0.25">
      <c r="A10" s="407" t="s">
        <v>164</v>
      </c>
      <c r="B10" s="408" t="s">
        <v>165</v>
      </c>
      <c r="C10" s="555" t="s">
        <v>84</v>
      </c>
      <c r="D10" s="555"/>
      <c r="E10" s="555"/>
      <c r="F10" s="408" t="s">
        <v>166</v>
      </c>
      <c r="G10" s="409" t="s">
        <v>167</v>
      </c>
      <c r="H10" s="410" t="s">
        <v>168</v>
      </c>
      <c r="I10" s="408" t="s">
        <v>169</v>
      </c>
    </row>
    <row r="11" spans="1:11" s="415" customFormat="1" ht="15" customHeight="1" x14ac:dyDescent="0.25">
      <c r="A11" s="411"/>
      <c r="B11" s="412"/>
      <c r="C11" s="556"/>
      <c r="D11" s="557"/>
      <c r="E11" s="558"/>
      <c r="F11" s="412"/>
      <c r="G11" s="413"/>
      <c r="H11" s="413"/>
      <c r="I11" s="414"/>
    </row>
    <row r="12" spans="1:11" s="415" customFormat="1" ht="15" customHeight="1" x14ac:dyDescent="0.25">
      <c r="A12" s="411"/>
      <c r="B12" s="412"/>
      <c r="C12" s="556"/>
      <c r="D12" s="557"/>
      <c r="E12" s="558"/>
      <c r="F12" s="412"/>
      <c r="G12" s="413"/>
      <c r="H12" s="413"/>
      <c r="I12" s="414"/>
    </row>
    <row r="13" spans="1:11" s="415" customFormat="1" ht="15" customHeight="1" x14ac:dyDescent="0.25">
      <c r="A13" s="411"/>
      <c r="B13" s="412"/>
      <c r="C13" s="556"/>
      <c r="D13" s="557"/>
      <c r="E13" s="558"/>
      <c r="F13" s="412"/>
      <c r="G13" s="413"/>
      <c r="H13" s="413"/>
      <c r="I13" s="414"/>
    </row>
    <row r="14" spans="1:11" s="415" customFormat="1" ht="15" customHeight="1" x14ac:dyDescent="0.25">
      <c r="A14" s="411"/>
      <c r="B14" s="412"/>
      <c r="C14" s="556"/>
      <c r="D14" s="557"/>
      <c r="E14" s="558"/>
      <c r="F14" s="412"/>
      <c r="G14" s="416"/>
      <c r="H14" s="413"/>
      <c r="I14" s="414"/>
    </row>
    <row r="15" spans="1:11" s="415" customFormat="1" ht="15" customHeight="1" x14ac:dyDescent="0.25">
      <c r="A15" s="411"/>
      <c r="B15" s="412"/>
      <c r="C15" s="556"/>
      <c r="D15" s="557"/>
      <c r="E15" s="558"/>
      <c r="F15" s="412"/>
      <c r="G15" s="416"/>
      <c r="H15" s="413"/>
      <c r="I15" s="414"/>
    </row>
    <row r="16" spans="1:11" ht="15" customHeight="1" x14ac:dyDescent="0.25">
      <c r="A16" s="542" t="s">
        <v>170</v>
      </c>
      <c r="B16" s="543"/>
      <c r="C16" s="543"/>
      <c r="D16" s="543"/>
      <c r="E16" s="543"/>
      <c r="F16" s="543"/>
      <c r="G16" s="543"/>
      <c r="H16" s="543"/>
      <c r="I16" s="417">
        <v>0</v>
      </c>
    </row>
    <row r="17" spans="1:13" ht="15" customHeight="1" x14ac:dyDescent="0.25">
      <c r="A17" s="401"/>
      <c r="B17" s="418"/>
      <c r="C17" s="419"/>
      <c r="D17" s="419"/>
      <c r="E17" s="419"/>
      <c r="F17" s="418"/>
      <c r="G17" s="420"/>
      <c r="H17" s="421"/>
      <c r="I17" s="422"/>
    </row>
    <row r="18" spans="1:13" ht="15" customHeight="1" x14ac:dyDescent="0.25">
      <c r="A18" s="552" t="s">
        <v>171</v>
      </c>
      <c r="B18" s="553"/>
      <c r="C18" s="553"/>
      <c r="D18" s="553"/>
      <c r="E18" s="553"/>
      <c r="F18" s="553"/>
      <c r="G18" s="553"/>
      <c r="H18" s="553"/>
      <c r="I18" s="554"/>
    </row>
    <row r="19" spans="1:13" ht="15" customHeight="1" x14ac:dyDescent="0.25">
      <c r="A19" s="407" t="s">
        <v>164</v>
      </c>
      <c r="B19" s="408" t="s">
        <v>165</v>
      </c>
      <c r="C19" s="555" t="s">
        <v>84</v>
      </c>
      <c r="D19" s="555"/>
      <c r="E19" s="555"/>
      <c r="F19" s="408" t="s">
        <v>166</v>
      </c>
      <c r="G19" s="409" t="s">
        <v>167</v>
      </c>
      <c r="H19" s="410" t="s">
        <v>168</v>
      </c>
      <c r="I19" s="408" t="s">
        <v>169</v>
      </c>
    </row>
    <row r="20" spans="1:13" ht="31.5" customHeight="1" x14ac:dyDescent="0.25">
      <c r="A20" s="423">
        <v>42992</v>
      </c>
      <c r="B20" s="455" t="s">
        <v>19</v>
      </c>
      <c r="C20" s="570" t="s">
        <v>188</v>
      </c>
      <c r="D20" s="571"/>
      <c r="E20" s="572"/>
      <c r="F20" s="424" t="s">
        <v>21</v>
      </c>
      <c r="G20" s="425">
        <v>3.68</v>
      </c>
      <c r="H20" s="425">
        <v>101.43</v>
      </c>
      <c r="I20" s="414">
        <f>ROUND(G20*H20,2)</f>
        <v>373.26</v>
      </c>
    </row>
    <row r="21" spans="1:13" ht="15" customHeight="1" x14ac:dyDescent="0.25">
      <c r="A21" s="423">
        <v>40376</v>
      </c>
      <c r="B21" s="455" t="s">
        <v>19</v>
      </c>
      <c r="C21" s="562" t="s">
        <v>189</v>
      </c>
      <c r="D21" s="563" t="s">
        <v>172</v>
      </c>
      <c r="E21" s="564" t="s">
        <v>172</v>
      </c>
      <c r="F21" s="424" t="s">
        <v>95</v>
      </c>
      <c r="G21" s="425">
        <v>10.93</v>
      </c>
      <c r="H21" s="425">
        <v>9.85</v>
      </c>
      <c r="I21" s="414">
        <f t="shared" ref="I21:I25" si="0">ROUND(G21*H21,2)</f>
        <v>107.66</v>
      </c>
    </row>
    <row r="22" spans="1:13" ht="15" customHeight="1" x14ac:dyDescent="0.25">
      <c r="A22" s="423">
        <v>42720</v>
      </c>
      <c r="B22" s="455" t="s">
        <v>19</v>
      </c>
      <c r="C22" s="565" t="s">
        <v>96</v>
      </c>
      <c r="D22" s="563"/>
      <c r="E22" s="564"/>
      <c r="F22" s="424" t="s">
        <v>97</v>
      </c>
      <c r="G22" s="425">
        <v>0.4</v>
      </c>
      <c r="H22" s="425">
        <v>686.7</v>
      </c>
      <c r="I22" s="414">
        <f t="shared" si="0"/>
        <v>274.68</v>
      </c>
    </row>
    <row r="23" spans="1:13" s="427" customFormat="1" ht="15" customHeight="1" x14ac:dyDescent="0.25">
      <c r="A23" s="423">
        <v>10782</v>
      </c>
      <c r="B23" s="455" t="s">
        <v>19</v>
      </c>
      <c r="C23" s="566" t="s">
        <v>191</v>
      </c>
      <c r="D23" s="567"/>
      <c r="E23" s="568"/>
      <c r="F23" s="424" t="s">
        <v>98</v>
      </c>
      <c r="G23" s="425">
        <v>1</v>
      </c>
      <c r="H23" s="426">
        <v>361.63</v>
      </c>
      <c r="I23" s="414">
        <f t="shared" si="0"/>
        <v>361.63</v>
      </c>
      <c r="M23" s="428"/>
    </row>
    <row r="24" spans="1:13" s="427" customFormat="1" ht="15" customHeight="1" x14ac:dyDescent="0.25">
      <c r="A24" s="423">
        <v>42960</v>
      </c>
      <c r="B24" s="455" t="s">
        <v>19</v>
      </c>
      <c r="C24" s="566" t="s">
        <v>157</v>
      </c>
      <c r="D24" s="567"/>
      <c r="E24" s="568"/>
      <c r="F24" s="424" t="s">
        <v>97</v>
      </c>
      <c r="G24" s="425">
        <v>1.08</v>
      </c>
      <c r="H24" s="426">
        <v>13.74</v>
      </c>
      <c r="I24" s="414">
        <f t="shared" si="0"/>
        <v>14.84</v>
      </c>
      <c r="M24" s="428"/>
    </row>
    <row r="25" spans="1:13" s="427" customFormat="1" ht="15" customHeight="1" x14ac:dyDescent="0.25">
      <c r="A25" s="423">
        <v>43059</v>
      </c>
      <c r="B25" s="455" t="s">
        <v>19</v>
      </c>
      <c r="C25" s="566" t="s">
        <v>158</v>
      </c>
      <c r="D25" s="567"/>
      <c r="E25" s="568"/>
      <c r="F25" s="424" t="s">
        <v>97</v>
      </c>
      <c r="G25" s="425">
        <v>0.4</v>
      </c>
      <c r="H25" s="426">
        <v>43.8</v>
      </c>
      <c r="I25" s="414">
        <f t="shared" si="0"/>
        <v>17.52</v>
      </c>
      <c r="M25" s="428"/>
    </row>
    <row r="26" spans="1:13" s="427" customFormat="1" ht="15" customHeight="1" x14ac:dyDescent="0.25">
      <c r="A26" s="429"/>
      <c r="B26" s="429"/>
      <c r="C26" s="566"/>
      <c r="D26" s="567"/>
      <c r="E26" s="568"/>
      <c r="F26" s="430"/>
      <c r="G26" s="431"/>
      <c r="H26" s="432"/>
      <c r="I26" s="433"/>
    </row>
    <row r="27" spans="1:13" s="427" customFormat="1" ht="15" customHeight="1" x14ac:dyDescent="0.25">
      <c r="A27" s="434"/>
      <c r="B27" s="429"/>
      <c r="C27" s="566"/>
      <c r="D27" s="567"/>
      <c r="E27" s="568"/>
      <c r="F27" s="430"/>
      <c r="G27" s="431"/>
      <c r="H27" s="435"/>
      <c r="I27" s="433"/>
      <c r="M27" s="428"/>
    </row>
    <row r="28" spans="1:13" s="427" customFormat="1" ht="15" customHeight="1" x14ac:dyDescent="0.25">
      <c r="A28" s="436"/>
      <c r="B28" s="429"/>
      <c r="C28" s="566"/>
      <c r="D28" s="567"/>
      <c r="E28" s="568"/>
      <c r="F28" s="430"/>
      <c r="G28" s="431"/>
      <c r="H28" s="435"/>
      <c r="I28" s="433"/>
      <c r="M28" s="428"/>
    </row>
    <row r="29" spans="1:13" ht="15" customHeight="1" x14ac:dyDescent="0.25">
      <c r="A29" s="542" t="s">
        <v>173</v>
      </c>
      <c r="B29" s="543"/>
      <c r="C29" s="543"/>
      <c r="D29" s="543"/>
      <c r="E29" s="543"/>
      <c r="F29" s="543"/>
      <c r="G29" s="543"/>
      <c r="H29" s="569"/>
      <c r="I29" s="437">
        <f>SUM(I20:I25)</f>
        <v>1149.5899999999999</v>
      </c>
    </row>
    <row r="30" spans="1:13" ht="15" customHeight="1" x14ac:dyDescent="0.25">
      <c r="A30" s="559"/>
      <c r="B30" s="560"/>
      <c r="C30" s="560"/>
      <c r="D30" s="560"/>
      <c r="E30" s="560"/>
      <c r="F30" s="560"/>
      <c r="G30" s="560"/>
      <c r="H30" s="560"/>
      <c r="I30" s="561"/>
    </row>
    <row r="31" spans="1:13" ht="15" customHeight="1" x14ac:dyDescent="0.25">
      <c r="A31" s="552" t="s">
        <v>174</v>
      </c>
      <c r="B31" s="553"/>
      <c r="C31" s="553"/>
      <c r="D31" s="553"/>
      <c r="E31" s="553"/>
      <c r="F31" s="553"/>
      <c r="G31" s="553"/>
      <c r="H31" s="553"/>
      <c r="I31" s="554"/>
    </row>
    <row r="32" spans="1:13" ht="15" customHeight="1" x14ac:dyDescent="0.25">
      <c r="A32" s="575" t="s">
        <v>175</v>
      </c>
      <c r="B32" s="576"/>
      <c r="C32" s="576"/>
      <c r="D32" s="576"/>
      <c r="E32" s="576"/>
      <c r="F32" s="576"/>
      <c r="G32" s="576"/>
      <c r="H32" s="577"/>
      <c r="I32" s="438">
        <v>0</v>
      </c>
    </row>
    <row r="33" spans="1:9" ht="15" customHeight="1" x14ac:dyDescent="0.25">
      <c r="A33" s="578" t="s">
        <v>176</v>
      </c>
      <c r="B33" s="579"/>
      <c r="C33" s="579"/>
      <c r="D33" s="579"/>
      <c r="E33" s="579"/>
      <c r="F33" s="579"/>
      <c r="G33" s="579"/>
      <c r="H33" s="580"/>
      <c r="I33" s="439">
        <f>I29</f>
        <v>1149.5899999999999</v>
      </c>
    </row>
    <row r="34" spans="1:9" ht="15" customHeight="1" x14ac:dyDescent="0.25">
      <c r="A34" s="578" t="s">
        <v>177</v>
      </c>
      <c r="B34" s="579"/>
      <c r="C34" s="579"/>
      <c r="D34" s="579"/>
      <c r="E34" s="579"/>
      <c r="F34" s="579"/>
      <c r="G34" s="579"/>
      <c r="H34" s="580"/>
      <c r="I34" s="439">
        <v>0</v>
      </c>
    </row>
    <row r="35" spans="1:9" ht="15" customHeight="1" x14ac:dyDescent="0.25">
      <c r="A35" s="578" t="s">
        <v>178</v>
      </c>
      <c r="B35" s="579"/>
      <c r="C35" s="579"/>
      <c r="D35" s="579"/>
      <c r="E35" s="579"/>
      <c r="F35" s="579"/>
      <c r="G35" s="579"/>
      <c r="H35" s="580"/>
      <c r="I35" s="439">
        <f>I33</f>
        <v>1149.5899999999999</v>
      </c>
    </row>
    <row r="36" spans="1:9" ht="15" customHeight="1" x14ac:dyDescent="0.25">
      <c r="A36" s="581" t="s">
        <v>190</v>
      </c>
      <c r="B36" s="582"/>
      <c r="C36" s="582"/>
      <c r="D36" s="582"/>
      <c r="E36" s="582"/>
      <c r="F36" s="582"/>
      <c r="G36" s="582"/>
      <c r="H36" s="583"/>
      <c r="I36" s="440">
        <f>I35+(I23*0.2963)</f>
        <v>1256.740969</v>
      </c>
    </row>
    <row r="37" spans="1:9" ht="15" customHeight="1" x14ac:dyDescent="0.25">
      <c r="A37" s="573" t="s">
        <v>179</v>
      </c>
      <c r="B37" s="574"/>
      <c r="C37" s="574"/>
      <c r="D37" s="574"/>
      <c r="E37" s="574"/>
      <c r="F37" s="574"/>
      <c r="G37" s="574"/>
      <c r="H37" s="574"/>
      <c r="I37" s="441">
        <f>I36</f>
        <v>1256.740969</v>
      </c>
    </row>
  </sheetData>
  <mergeCells count="38">
    <mergeCell ref="A37:H37"/>
    <mergeCell ref="A31:I31"/>
    <mergeCell ref="A32:H32"/>
    <mergeCell ref="A33:H33"/>
    <mergeCell ref="A34:H34"/>
    <mergeCell ref="A35:H35"/>
    <mergeCell ref="A36:H36"/>
    <mergeCell ref="A30:I30"/>
    <mergeCell ref="A18:I18"/>
    <mergeCell ref="C19:E19"/>
    <mergeCell ref="C21:E21"/>
    <mergeCell ref="C22:E22"/>
    <mergeCell ref="C23:E23"/>
    <mergeCell ref="C24:E24"/>
    <mergeCell ref="C25:E25"/>
    <mergeCell ref="C26:E26"/>
    <mergeCell ref="C27:E27"/>
    <mergeCell ref="C28:E28"/>
    <mergeCell ref="A29:H29"/>
    <mergeCell ref="C20:E20"/>
    <mergeCell ref="A16:H16"/>
    <mergeCell ref="A6:B6"/>
    <mergeCell ref="C6:I6"/>
    <mergeCell ref="A7:B7"/>
    <mergeCell ref="C7:I7"/>
    <mergeCell ref="A9:I9"/>
    <mergeCell ref="C10:E10"/>
    <mergeCell ref="C11:E11"/>
    <mergeCell ref="C12:E12"/>
    <mergeCell ref="C13:E13"/>
    <mergeCell ref="C14:E14"/>
    <mergeCell ref="C15:E15"/>
    <mergeCell ref="A1:D4"/>
    <mergeCell ref="E1:H4"/>
    <mergeCell ref="I1:I2"/>
    <mergeCell ref="I3:I4"/>
    <mergeCell ref="A5:B5"/>
    <mergeCell ref="C5:I5"/>
  </mergeCells>
  <printOptions horizontalCentered="1" gridLines="1"/>
  <pageMargins left="0.59055118110236227" right="0.39370078740157483" top="0.78740157480314965" bottom="0.78740157480314965" header="0" footer="0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7</vt:i4>
      </vt:variant>
    </vt:vector>
  </HeadingPairs>
  <TitlesOfParts>
    <vt:vector size="11" baseType="lpstr">
      <vt:lpstr>PO</vt:lpstr>
      <vt:lpstr>mc</vt:lpstr>
      <vt:lpstr>cf</vt:lpstr>
      <vt:lpstr>DRE-01</vt:lpstr>
      <vt:lpstr>cf!Area_de_impressao</vt:lpstr>
      <vt:lpstr>'DRE-01'!Area_de_impressao</vt:lpstr>
      <vt:lpstr>mc!Area_de_impressao</vt:lpstr>
      <vt:lpstr>PO!Area_de_impressao</vt:lpstr>
      <vt:lpstr>cf!Titulos_de_impressao</vt:lpstr>
      <vt:lpstr>mc!Titulos_de_impressao</vt:lpstr>
      <vt:lpstr>PO!Titulos_de_impressao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jmareto</dc:creator>
  <cp:lastModifiedBy>jefter.santos</cp:lastModifiedBy>
  <cp:lastPrinted>2020-06-08T15:10:32Z</cp:lastPrinted>
  <dcterms:created xsi:type="dcterms:W3CDTF">2013-05-16T18:04:29Z</dcterms:created>
  <dcterms:modified xsi:type="dcterms:W3CDTF">2020-06-08T15:10:36Z</dcterms:modified>
</cp:coreProperties>
</file>