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0.0.20\Documentos\Obras\Brasilino\Obras - Educação\REFORMA - Telhado Maria Olíria e Pedro Nolasco\"/>
    </mc:Choice>
  </mc:AlternateContent>
  <bookViews>
    <workbookView xWindow="0" yWindow="0" windowWidth="18870" windowHeight="7815" activeTab="3"/>
  </bookViews>
  <sheets>
    <sheet name="PLANILHA ORÇAMENTÁRIA" sheetId="8" r:id="rId1"/>
    <sheet name="MEMÓRIA DE CÁLCULO" sheetId="7" r:id="rId2"/>
    <sheet name="COMPOSIÇÕES" sheetId="12" r:id="rId3"/>
    <sheet name="CRONOGRAMA" sheetId="11" r:id="rId4"/>
  </sheets>
  <definedNames>
    <definedName name="_xlnm.Print_Area" localSheetId="3">CRONOGRAMA!$A$1:$E$21</definedName>
    <definedName name="_xlnm.Print_Area" localSheetId="1">'MEMÓRIA DE CÁLCULO'!$A$1:$L$29</definedName>
    <definedName name="_xlnm.Print_Area" localSheetId="0">'PLANILHA ORÇAMENTÁRIA'!$A$1:$H$30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7" i="11" l="1"/>
  <c r="D18" i="11"/>
  <c r="B10" i="11" l="1"/>
  <c r="D17" i="7"/>
  <c r="D12" i="7"/>
  <c r="G23" i="8"/>
  <c r="G22" i="8"/>
  <c r="G21" i="8"/>
  <c r="G17" i="8"/>
  <c r="L27" i="7"/>
  <c r="F27" i="8" s="1"/>
  <c r="H8" i="12" l="1"/>
  <c r="H9" i="12"/>
  <c r="H10" i="12"/>
  <c r="H11" i="12"/>
  <c r="H12" i="12"/>
  <c r="H13" i="12"/>
  <c r="H14" i="12"/>
  <c r="H16" i="12" s="1"/>
  <c r="G27" i="8" s="1"/>
  <c r="H27" i="8" l="1"/>
  <c r="H28" i="8" s="1"/>
  <c r="C15" i="11" s="1"/>
  <c r="D15" i="11" l="1"/>
  <c r="B14" i="11"/>
  <c r="F22" i="8"/>
  <c r="L20" i="7"/>
  <c r="L13" i="7"/>
  <c r="F17" i="8" s="1"/>
  <c r="F21" i="8"/>
  <c r="L24" i="7"/>
  <c r="F23" i="8" s="1"/>
  <c r="H23" i="8" l="1"/>
  <c r="B12" i="11" l="1"/>
  <c r="H17" i="8" l="1"/>
  <c r="H18" i="8" s="1"/>
  <c r="C11" i="11" s="1"/>
  <c r="H22" i="8"/>
  <c r="H21" i="8"/>
  <c r="E11" i="11" l="1"/>
  <c r="D11" i="11"/>
  <c r="H24" i="8"/>
  <c r="C13" i="11" l="1"/>
  <c r="H30" i="8"/>
  <c r="E13" i="11"/>
  <c r="E18" i="11" s="1"/>
  <c r="D13" i="11"/>
  <c r="D20" i="11" l="1"/>
  <c r="E20" i="11" s="1"/>
  <c r="D19" i="11"/>
  <c r="D21" i="11" s="1"/>
  <c r="E19" i="11"/>
  <c r="E21" i="11" l="1"/>
</calcChain>
</file>

<file path=xl/sharedStrings.xml><?xml version="1.0" encoding="utf-8"?>
<sst xmlns="http://schemas.openxmlformats.org/spreadsheetml/2006/main" count="176" uniqueCount="101">
  <si>
    <t>ITEM</t>
  </si>
  <si>
    <t>CÓDIGO</t>
  </si>
  <si>
    <t>ORGÃO</t>
  </si>
  <si>
    <t>m</t>
  </si>
  <si>
    <t>TOTAL GERAL</t>
  </si>
  <si>
    <t>01</t>
  </si>
  <si>
    <t>m²</t>
  </si>
  <si>
    <t>und</t>
  </si>
  <si>
    <t>02</t>
  </si>
  <si>
    <t>03</t>
  </si>
  <si>
    <t>DESCRIÇÃO DOS SERVIÇOS</t>
  </si>
  <si>
    <t>TOTAL</t>
  </si>
  <si>
    <t>1.1</t>
  </si>
  <si>
    <t>2.1</t>
  </si>
  <si>
    <t>MEMÓRIA DE CÁLCULO</t>
  </si>
  <si>
    <t>Und.</t>
  </si>
  <si>
    <t>3.1</t>
  </si>
  <si>
    <t>QUANT.</t>
  </si>
  <si>
    <t>VALORES - R$</t>
  </si>
  <si>
    <t>UNITÁRIO</t>
  </si>
  <si>
    <t>SUB-TOTAL 02</t>
  </si>
  <si>
    <t>SUB-TOTAL 03</t>
  </si>
  <si>
    <t>DESCRIÇÃO</t>
  </si>
  <si>
    <t>PLANILHA ORÇAMENTÁRIA</t>
  </si>
  <si>
    <t>LARGURA (m)</t>
  </si>
  <si>
    <t>ÁREA (m²)</t>
  </si>
  <si>
    <t>1º MÊS</t>
  </si>
  <si>
    <t>2º MÊS</t>
  </si>
  <si>
    <t>VALORES % / R$</t>
  </si>
  <si>
    <t>COMPRIM. (m)</t>
  </si>
  <si>
    <t>PROFUND. (m)</t>
  </si>
  <si>
    <t>PREFEITURA DE JOÃO NEIVA</t>
  </si>
  <si>
    <t>LOCAL: JOÃO NEIVA/ES</t>
  </si>
  <si>
    <t>LEIS SOCIAIS: 157,27 %</t>
  </si>
  <si>
    <t>VALOR DOS SERVIÇOS EXECUTADOS NO MÊS</t>
  </si>
  <si>
    <t>PERCENTUAL DOS SERVIÇOS EXECUTADOS NO MÊS</t>
  </si>
  <si>
    <t>VALOR ACUMULADO DOS SERVIÇOS EXECUTADOS</t>
  </si>
  <si>
    <t>PERCENTUAL ACUMULADO DOS SERVIÇOS EXECUTADOS</t>
  </si>
  <si>
    <t>PREFEITURA MUNICIPAL DE JOÃO NEIVA</t>
  </si>
  <si>
    <t>CRONOGRAMA FÍSICO-FINANCEIRO</t>
  </si>
  <si>
    <t>DATA BASE: FEV/2020</t>
  </si>
  <si>
    <t>BRUNA PEROVANO SIRTULI</t>
  </si>
  <si>
    <t>BRASILINO CAPUCHO RIBEIRO DA COSTA</t>
  </si>
  <si>
    <t>RESP. TÉCNICO:</t>
  </si>
  <si>
    <t>REMOÇÕES</t>
  </si>
  <si>
    <t>IOPES</t>
  </si>
  <si>
    <t>COBERTURA</t>
  </si>
  <si>
    <t>Cobertura em telha ondulada de alumínio, esp. 0.5mm, inclusive acessórios de fixação</t>
  </si>
  <si>
    <t>090219</t>
  </si>
  <si>
    <t>Remoção de cobertura em telha metálica, exclusive estrutura</t>
  </si>
  <si>
    <t>010280</t>
  </si>
  <si>
    <t>026678</t>
  </si>
  <si>
    <t>020346</t>
  </si>
  <si>
    <t>ALTURA (m)</t>
  </si>
  <si>
    <t>Altura de 11m em cada quadra</t>
  </si>
  <si>
    <t>ESQUADRIAS METÁLICAS</t>
  </si>
  <si>
    <t>4 Conjuntos por telha</t>
  </si>
  <si>
    <t>Conjunto p/fixação telha alumínio ondulada - reparo de telhas existentes</t>
  </si>
  <si>
    <t>Escola Pedro Nolasco - Quadra</t>
  </si>
  <si>
    <t>Escola Maria Olíria - Quadra</t>
  </si>
  <si>
    <t>Escola Maria Olíria - Arquibancada</t>
  </si>
  <si>
    <t>Retirada de esquadrias metálicas</t>
  </si>
  <si>
    <t>Portão de entrada da quadra Pedro Nolasco</t>
  </si>
  <si>
    <t>Locação de andaime metálico - tipo torre</t>
  </si>
  <si>
    <t>SUB-TOTAL 04</t>
  </si>
  <si>
    <t>COMP-01</t>
  </si>
  <si>
    <t>PRODUTIVIDADE (und)</t>
  </si>
  <si>
    <t>CUSTO TOTAL</t>
  </si>
  <si>
    <t>DISCO DE DESBASTE PARA METAL FERROSO EM GERAL, COM TRES TELAS</t>
  </si>
  <si>
    <t>SINAPI</t>
  </si>
  <si>
    <t>26019</t>
  </si>
  <si>
    <t>DISCO DE CORTE PARA METAL COM DUAS TELAS</t>
  </si>
  <si>
    <t>26018</t>
  </si>
  <si>
    <t>kg</t>
  </si>
  <si>
    <t>BARRA DE FERRO RETANGULAR, BARRA CHATA</t>
  </si>
  <si>
    <t>546</t>
  </si>
  <si>
    <t>h</t>
  </si>
  <si>
    <t>FERRAMENTAS - FAMILIA SOLDADOR - HORISTA (ENCARGOS COMPLEMENTARES)</t>
  </si>
  <si>
    <t>43468</t>
  </si>
  <si>
    <t>SERVENTE COM ENCARGOS COMPLEMENTARES</t>
  </si>
  <si>
    <t>88316</t>
  </si>
  <si>
    <t>SOLDADOR COM ENCARGOS COMPLEMENTARES</t>
  </si>
  <si>
    <t>88317</t>
  </si>
  <si>
    <t>Reparo em portão metálico</t>
  </si>
  <si>
    <t>QUANT</t>
  </si>
  <si>
    <t>UNID</t>
  </si>
  <si>
    <t>COMPOSIÇÃO ANALÍTICA DE PREÇO UNITÁRIO</t>
  </si>
  <si>
    <t>DATA BASE</t>
  </si>
  <si>
    <t>BDI: 34,53%</t>
  </si>
  <si>
    <t>OBRA: REPAROS DIVERSOS NAS QUADRAS DAS ESCOLAS PEDRO NOLASCO E MARIA OLÍRIA</t>
  </si>
  <si>
    <t>TABELA DE REFERÊNCIA: IOPES/SINAPI</t>
  </si>
  <si>
    <t>TABELAS DE REFERENCIA: IOPES/SINAPI</t>
  </si>
  <si>
    <t>CUSTO POR UNIDADE</t>
  </si>
  <si>
    <t>2.2</t>
  </si>
  <si>
    <t>2.3</t>
  </si>
  <si>
    <t>3.1.1</t>
  </si>
  <si>
    <t>3.1.2</t>
  </si>
  <si>
    <t>3.1.3</t>
  </si>
  <si>
    <t>3.1.4</t>
  </si>
  <si>
    <t>3.1.5</t>
  </si>
  <si>
    <t>3.1.6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</si>
</sst>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R$&quot;\ * #,##0.00_-;\-&quot;R$&quot;\ * #,##0.00_-;_-&quot;R$&quot;\ * &quot;-&quot;??_-;_-@_-"/>
    <numFmt numFmtId="164" formatCode="_(* #,##0.00_);_(* \(#,##0.00\);_(* &quot;-&quot;??_);_(@_)"/>
    <numFmt numFmtId="165" formatCode="_(&quot;R$ &quot;* #,##0.00_);_(&quot;R$ &quot;* \(#,##0.00\);_(&quot;R$ &quot;* &quot;-&quot;??_);_(@_)"/>
    <numFmt numFmtId="166" formatCode="_(* #,##0.00_);_(* \(#,##0.00\);_(* \-??_);_(@_)"/>
    <numFmt numFmtId="167" formatCode="_-&quot;€ &quot;* #,##0.00_-;&quot;-€ &quot;* #,##0.00_-;_-&quot;€ &quot;* \-??_-;_-@_-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indexed="8"/>
      <name val="Arial Narrow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1"/>
      <color theme="1"/>
      <name val="Calibri"/>
      <family val="2"/>
      <scheme val="minor"/>
    </font>
    <font>
      <sz val="12"/>
      <color rgb="FF000000"/>
      <name val="Arial"/>
      <family val="2"/>
    </font>
    <font>
      <sz val="11"/>
      <color theme="1"/>
      <name val="Arial"/>
      <family val="2"/>
    </font>
    <font>
      <b/>
      <u/>
      <sz val="12"/>
      <color theme="1"/>
      <name val="Arial"/>
      <family val="2"/>
    </font>
    <font>
      <b/>
      <u/>
      <sz val="12"/>
      <color rgb="FF000000"/>
      <name val="Arial"/>
      <family val="2"/>
    </font>
    <font>
      <b/>
      <u/>
      <sz val="16"/>
      <color theme="1"/>
      <name val="Arial"/>
      <family val="2"/>
    </font>
    <font>
      <sz val="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 val="singleAccounting"/>
      <sz val="16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26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u/>
      <sz val="10"/>
      <color theme="1"/>
      <name val="Arial"/>
      <family val="2"/>
    </font>
    <font>
      <b/>
      <sz val="12"/>
      <color rgb="FF000000"/>
      <name val="Arial"/>
      <family val="2"/>
    </font>
    <font>
      <b/>
      <u/>
      <sz val="10"/>
      <color rgb="FF000000"/>
      <name val="Arial"/>
      <family val="2"/>
    </font>
    <font>
      <b/>
      <u val="singleAccounting"/>
      <sz val="11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0">
    <xf numFmtId="0" fontId="0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0" borderId="1" applyNumberFormat="0" applyFont="0" applyAlignment="0">
      <alignment horizontal="left" vertical="top" indent="1"/>
    </xf>
    <xf numFmtId="0" fontId="6" fillId="3" borderId="0" applyNumberFormat="0" applyBorder="0" applyAlignment="0" applyProtection="0"/>
    <xf numFmtId="0" fontId="7" fillId="20" borderId="4" applyNumberFormat="0" applyAlignment="0" applyProtection="0"/>
    <xf numFmtId="0" fontId="8" fillId="21" borderId="5" applyNumberFormat="0" applyAlignment="0" applyProtection="0"/>
    <xf numFmtId="166" fontId="2" fillId="0" borderId="0" applyFill="0" applyBorder="0" applyAlignment="0" applyProtection="0"/>
    <xf numFmtId="167" fontId="2" fillId="0" borderId="0" applyFill="0" applyBorder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0" borderId="6" applyNumberFormat="0" applyFill="0" applyAlignment="0" applyProtection="0"/>
    <xf numFmtId="0" fontId="12" fillId="0" borderId="7" applyNumberFormat="0" applyFill="0" applyAlignment="0" applyProtection="0"/>
    <xf numFmtId="0" fontId="13" fillId="0" borderId="8" applyNumberFormat="0" applyFill="0" applyAlignment="0" applyProtection="0"/>
    <xf numFmtId="0" fontId="13" fillId="0" borderId="0" applyNumberFormat="0" applyFill="0" applyBorder="0" applyAlignment="0" applyProtection="0"/>
    <xf numFmtId="0" fontId="14" fillId="7" borderId="4" applyNumberFormat="0" applyAlignment="0" applyProtection="0"/>
    <xf numFmtId="0" fontId="15" fillId="0" borderId="9" applyNumberFormat="0" applyFill="0" applyAlignment="0" applyProtection="0"/>
    <xf numFmtId="0" fontId="16" fillId="22" borderId="0" applyNumberFormat="0" applyBorder="0" applyAlignment="0" applyProtection="0"/>
    <xf numFmtId="0" fontId="2" fillId="23" borderId="10" applyNumberFormat="0" applyFont="0" applyAlignment="0" applyProtection="0"/>
    <xf numFmtId="0" fontId="17" fillId="20" borderId="11" applyNumberFormat="0" applyAlignment="0" applyProtection="0"/>
    <xf numFmtId="9" fontId="2" fillId="0" borderId="0" applyFill="0" applyBorder="0" applyAlignment="0" applyProtection="0"/>
    <xf numFmtId="9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1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206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/>
    <xf numFmtId="49" fontId="25" fillId="0" borderId="0" xfId="0" applyNumberFormat="1" applyFont="1"/>
    <xf numFmtId="0" fontId="25" fillId="0" borderId="0" xfId="0" applyFont="1"/>
    <xf numFmtId="0" fontId="21" fillId="0" borderId="3" xfId="0" applyFont="1" applyBorder="1" applyAlignment="1">
      <alignment horizontal="center" vertical="center"/>
    </xf>
    <xf numFmtId="49" fontId="21" fillId="24" borderId="3" xfId="0" applyNumberFormat="1" applyFont="1" applyFill="1" applyBorder="1" applyAlignment="1">
      <alignment horizontal="center" vertical="center"/>
    </xf>
    <xf numFmtId="0" fontId="20" fillId="24" borderId="3" xfId="0" applyFont="1" applyFill="1" applyBorder="1"/>
    <xf numFmtId="49" fontId="20" fillId="0" borderId="0" xfId="0" applyNumberFormat="1" applyFont="1"/>
    <xf numFmtId="0" fontId="20" fillId="0" borderId="0" xfId="0" applyFont="1" applyAlignment="1">
      <alignment horizontal="center" vertical="center"/>
    </xf>
    <xf numFmtId="0" fontId="20" fillId="0" borderId="0" xfId="0" applyFont="1"/>
    <xf numFmtId="0" fontId="21" fillId="24" borderId="3" xfId="0" applyFont="1" applyFill="1" applyBorder="1"/>
    <xf numFmtId="0" fontId="20" fillId="0" borderId="0" xfId="0" applyFont="1" applyAlignment="1">
      <alignment horizontal="center"/>
    </xf>
    <xf numFmtId="49" fontId="20" fillId="0" borderId="3" xfId="0" applyNumberFormat="1" applyFont="1" applyBorder="1"/>
    <xf numFmtId="0" fontId="20" fillId="0" borderId="3" xfId="0" applyFont="1" applyBorder="1" applyAlignment="1">
      <alignment horizontal="center" vertical="center"/>
    </xf>
    <xf numFmtId="0" fontId="20" fillId="0" borderId="3" xfId="0" applyFont="1" applyBorder="1"/>
    <xf numFmtId="0" fontId="20" fillId="0" borderId="3" xfId="0" applyFont="1" applyBorder="1" applyAlignment="1">
      <alignment horizontal="center"/>
    </xf>
    <xf numFmtId="0" fontId="24" fillId="0" borderId="3" xfId="0" applyFont="1" applyBorder="1"/>
    <xf numFmtId="49" fontId="20" fillId="24" borderId="3" xfId="0" applyNumberFormat="1" applyFont="1" applyFill="1" applyBorder="1"/>
    <xf numFmtId="0" fontId="20" fillId="24" borderId="3" xfId="0" applyFont="1" applyFill="1" applyBorder="1" applyAlignment="1">
      <alignment horizontal="center" vertical="center"/>
    </xf>
    <xf numFmtId="0" fontId="20" fillId="24" borderId="3" xfId="0" applyFont="1" applyFill="1" applyBorder="1" applyAlignment="1">
      <alignment horizontal="center"/>
    </xf>
    <xf numFmtId="49" fontId="20" fillId="0" borderId="3" xfId="0" applyNumberFormat="1" applyFont="1" applyBorder="1" applyAlignment="1">
      <alignment horizontal="left"/>
    </xf>
    <xf numFmtId="0" fontId="20" fillId="0" borderId="3" xfId="0" applyFont="1" applyBorder="1" applyAlignment="1">
      <alignment wrapText="1"/>
    </xf>
    <xf numFmtId="0" fontId="25" fillId="0" borderId="0" xfId="0" applyFont="1" applyAlignment="1">
      <alignment horizontal="center"/>
    </xf>
    <xf numFmtId="0" fontId="0" fillId="24" borderId="3" xfId="0" applyFill="1" applyBorder="1"/>
    <xf numFmtId="44" fontId="20" fillId="0" borderId="3" xfId="0" applyNumberFormat="1" applyFont="1" applyBorder="1"/>
    <xf numFmtId="44" fontId="21" fillId="0" borderId="3" xfId="0" applyNumberFormat="1" applyFont="1" applyBorder="1"/>
    <xf numFmtId="44" fontId="0" fillId="24" borderId="3" xfId="0" applyNumberFormat="1" applyFill="1" applyBorder="1"/>
    <xf numFmtId="44" fontId="0" fillId="0" borderId="3" xfId="0" applyNumberFormat="1" applyBorder="1"/>
    <xf numFmtId="44" fontId="20" fillId="24" borderId="3" xfId="0" applyNumberFormat="1" applyFont="1" applyFill="1" applyBorder="1"/>
    <xf numFmtId="44" fontId="20" fillId="0" borderId="0" xfId="0" applyNumberFormat="1" applyFont="1"/>
    <xf numFmtId="0" fontId="26" fillId="0" borderId="3" xfId="0" applyFont="1" applyBorder="1" applyAlignment="1">
      <alignment horizontal="left" vertical="top"/>
    </xf>
    <xf numFmtId="0" fontId="27" fillId="0" borderId="3" xfId="0" applyFont="1" applyBorder="1" applyAlignment="1">
      <alignment vertical="top"/>
    </xf>
    <xf numFmtId="49" fontId="20" fillId="0" borderId="13" xfId="0" applyNumberFormat="1" applyFont="1" applyBorder="1"/>
    <xf numFmtId="0" fontId="20" fillId="0" borderId="13" xfId="0" applyFont="1" applyBorder="1"/>
    <xf numFmtId="0" fontId="20" fillId="0" borderId="13" xfId="0" applyFont="1" applyBorder="1" applyAlignment="1">
      <alignment horizontal="center"/>
    </xf>
    <xf numFmtId="49" fontId="20" fillId="0" borderId="3" xfId="0" applyNumberFormat="1" applyFont="1" applyBorder="1" applyAlignment="1">
      <alignment vertical="center"/>
    </xf>
    <xf numFmtId="2" fontId="0" fillId="0" borderId="0" xfId="0" applyNumberFormat="1"/>
    <xf numFmtId="2" fontId="20" fillId="0" borderId="3" xfId="0" applyNumberFormat="1" applyFont="1" applyBorder="1" applyAlignment="1">
      <alignment horizontal="center"/>
    </xf>
    <xf numFmtId="2" fontId="20" fillId="0" borderId="3" xfId="0" applyNumberFormat="1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49" fontId="21" fillId="0" borderId="3" xfId="0" applyNumberFormat="1" applyFont="1" applyBorder="1" applyAlignment="1">
      <alignment horizontal="center" vertical="center"/>
    </xf>
    <xf numFmtId="44" fontId="31" fillId="0" borderId="12" xfId="0" applyNumberFormat="1" applyFont="1" applyBorder="1"/>
    <xf numFmtId="0" fontId="24" fillId="0" borderId="3" xfId="0" applyFont="1" applyFill="1" applyBorder="1" applyAlignment="1">
      <alignment wrapText="1"/>
    </xf>
    <xf numFmtId="0" fontId="20" fillId="0" borderId="26" xfId="0" applyFont="1" applyBorder="1" applyAlignment="1">
      <alignment horizontal="center" vertical="center"/>
    </xf>
    <xf numFmtId="49" fontId="32" fillId="24" borderId="3" xfId="0" applyNumberFormat="1" applyFont="1" applyFill="1" applyBorder="1" applyAlignment="1">
      <alignment horizontal="center" vertical="center"/>
    </xf>
    <xf numFmtId="0" fontId="32" fillId="24" borderId="3" xfId="0" applyFont="1" applyFill="1" applyBorder="1" applyAlignment="1">
      <alignment horizontal="center" vertical="center"/>
    </xf>
    <xf numFmtId="0" fontId="32" fillId="24" borderId="13" xfId="0" applyFont="1" applyFill="1" applyBorder="1" applyAlignment="1">
      <alignment horizontal="center" vertical="center"/>
    </xf>
    <xf numFmtId="0" fontId="32" fillId="24" borderId="27" xfId="0" applyFont="1" applyFill="1" applyBorder="1" applyAlignment="1">
      <alignment horizontal="center" vertical="center"/>
    </xf>
    <xf numFmtId="44" fontId="0" fillId="0" borderId="25" xfId="0" applyNumberFormat="1" applyBorder="1"/>
    <xf numFmtId="9" fontId="0" fillId="0" borderId="13" xfId="59" applyFont="1" applyBorder="1"/>
    <xf numFmtId="49" fontId="20" fillId="0" borderId="26" xfId="0" applyNumberFormat="1" applyFont="1" applyBorder="1" applyAlignment="1">
      <alignment vertical="center"/>
    </xf>
    <xf numFmtId="0" fontId="20" fillId="0" borderId="26" xfId="0" applyFont="1" applyBorder="1" applyAlignment="1">
      <alignment vertical="center"/>
    </xf>
    <xf numFmtId="49" fontId="21" fillId="0" borderId="25" xfId="0" applyNumberFormat="1" applyFont="1" applyBorder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21" fillId="0" borderId="25" xfId="0" applyFont="1" applyBorder="1" applyAlignment="1">
      <alignment horizontal="center"/>
    </xf>
    <xf numFmtId="44" fontId="23" fillId="0" borderId="29" xfId="0" applyNumberFormat="1" applyFont="1" applyBorder="1"/>
    <xf numFmtId="9" fontId="0" fillId="24" borderId="3" xfId="59" applyFont="1" applyFill="1" applyBorder="1"/>
    <xf numFmtId="9" fontId="0" fillId="24" borderId="3" xfId="0" applyNumberFormat="1" applyFill="1" applyBorder="1"/>
    <xf numFmtId="2" fontId="20" fillId="0" borderId="3" xfId="0" applyNumberFormat="1" applyFont="1" applyBorder="1"/>
    <xf numFmtId="9" fontId="0" fillId="0" borderId="33" xfId="59" applyFont="1" applyBorder="1"/>
    <xf numFmtId="44" fontId="0" fillId="0" borderId="30" xfId="0" applyNumberFormat="1" applyBorder="1"/>
    <xf numFmtId="0" fontId="20" fillId="0" borderId="3" xfId="0" applyFont="1" applyBorder="1" applyAlignment="1">
      <alignment vertical="center"/>
    </xf>
    <xf numFmtId="2" fontId="20" fillId="0" borderId="26" xfId="0" applyNumberFormat="1" applyFont="1" applyBorder="1"/>
    <xf numFmtId="0" fontId="20" fillId="0" borderId="13" xfId="0" applyFont="1" applyBorder="1" applyAlignment="1">
      <alignment wrapText="1"/>
    </xf>
    <xf numFmtId="0" fontId="0" fillId="0" borderId="13" xfId="0" applyBorder="1" applyAlignment="1">
      <alignment horizontal="center"/>
    </xf>
    <xf numFmtId="2" fontId="20" fillId="0" borderId="13" xfId="0" applyNumberFormat="1" applyFont="1" applyBorder="1"/>
    <xf numFmtId="0" fontId="24" fillId="0" borderId="26" xfId="0" applyFont="1" applyBorder="1" applyAlignment="1">
      <alignment vertical="center" wrapText="1"/>
    </xf>
    <xf numFmtId="0" fontId="20" fillId="0" borderId="26" xfId="0" applyFont="1" applyBorder="1" applyAlignment="1">
      <alignment horizontal="center"/>
    </xf>
    <xf numFmtId="0" fontId="20" fillId="0" borderId="0" xfId="0" applyFont="1" applyBorder="1"/>
    <xf numFmtId="2" fontId="20" fillId="0" borderId="26" xfId="0" applyNumberFormat="1" applyFont="1" applyBorder="1" applyAlignment="1">
      <alignment horizontal="center" vertical="center"/>
    </xf>
    <xf numFmtId="49" fontId="33" fillId="0" borderId="17" xfId="0" applyNumberFormat="1" applyFont="1" applyBorder="1" applyAlignment="1">
      <alignment horizontal="center" vertical="center"/>
    </xf>
    <xf numFmtId="49" fontId="33" fillId="0" borderId="0" xfId="0" applyNumberFormat="1" applyFont="1" applyBorder="1" applyAlignment="1">
      <alignment horizontal="center" vertical="center"/>
    </xf>
    <xf numFmtId="49" fontId="20" fillId="0" borderId="0" xfId="0" applyNumberFormat="1" applyFont="1" applyBorder="1" applyAlignment="1">
      <alignment horizontal="left"/>
    </xf>
    <xf numFmtId="49" fontId="20" fillId="0" borderId="19" xfId="0" applyNumberFormat="1" applyFont="1" applyBorder="1" applyAlignment="1">
      <alignment horizontal="left"/>
    </xf>
    <xf numFmtId="0" fontId="20" fillId="0" borderId="0" xfId="0" applyFont="1" applyBorder="1" applyAlignment="1">
      <alignment horizontal="left"/>
    </xf>
    <xf numFmtId="49" fontId="20" fillId="0" borderId="20" xfId="0" applyNumberFormat="1" applyFont="1" applyBorder="1" applyAlignment="1">
      <alignment horizontal="left"/>
    </xf>
    <xf numFmtId="0" fontId="0" fillId="0" borderId="3" xfId="0" applyBorder="1" applyAlignment="1">
      <alignment horizontal="center"/>
    </xf>
    <xf numFmtId="49" fontId="20" fillId="0" borderId="20" xfId="0" applyNumberFormat="1" applyFont="1" applyBorder="1" applyAlignment="1"/>
    <xf numFmtId="49" fontId="20" fillId="0" borderId="21" xfId="0" applyNumberFormat="1" applyFont="1" applyBorder="1" applyAlignment="1"/>
    <xf numFmtId="2" fontId="20" fillId="0" borderId="13" xfId="0" applyNumberFormat="1" applyFont="1" applyBorder="1" applyAlignment="1">
      <alignment horizontal="center" vertical="center"/>
    </xf>
    <xf numFmtId="0" fontId="24" fillId="0" borderId="2" xfId="0" applyFont="1" applyBorder="1" applyAlignment="1">
      <alignment vertical="center" wrapText="1"/>
    </xf>
    <xf numFmtId="0" fontId="20" fillId="0" borderId="32" xfId="0" applyFont="1" applyBorder="1" applyAlignment="1">
      <alignment horizontal="center"/>
    </xf>
    <xf numFmtId="2" fontId="20" fillId="0" borderId="27" xfId="0" applyNumberFormat="1" applyFont="1" applyBorder="1"/>
    <xf numFmtId="0" fontId="36" fillId="0" borderId="1" xfId="0" applyFont="1" applyBorder="1" applyAlignment="1">
      <alignment wrapText="1"/>
    </xf>
    <xf numFmtId="0" fontId="37" fillId="24" borderId="3" xfId="0" applyFont="1" applyFill="1" applyBorder="1" applyAlignment="1">
      <alignment vertical="top"/>
    </xf>
    <xf numFmtId="44" fontId="21" fillId="24" borderId="3" xfId="0" applyNumberFormat="1" applyFont="1" applyFill="1" applyBorder="1"/>
    <xf numFmtId="49" fontId="20" fillId="24" borderId="3" xfId="0" applyNumberFormat="1" applyFont="1" applyFill="1" applyBorder="1" applyAlignment="1">
      <alignment vertical="center"/>
    </xf>
    <xf numFmtId="0" fontId="20" fillId="24" borderId="3" xfId="0" applyFont="1" applyFill="1" applyBorder="1" applyAlignment="1">
      <alignment vertical="center"/>
    </xf>
    <xf numFmtId="0" fontId="37" fillId="24" borderId="3" xfId="0" applyFont="1" applyFill="1" applyBorder="1" applyAlignment="1">
      <alignment vertical="center" wrapText="1"/>
    </xf>
    <xf numFmtId="2" fontId="20" fillId="24" borderId="3" xfId="0" applyNumberFormat="1" applyFont="1" applyFill="1" applyBorder="1"/>
    <xf numFmtId="2" fontId="20" fillId="24" borderId="3" xfId="0" applyNumberFormat="1" applyFont="1" applyFill="1" applyBorder="1" applyAlignment="1">
      <alignment horizontal="center" vertical="center"/>
    </xf>
    <xf numFmtId="0" fontId="38" fillId="0" borderId="3" xfId="0" applyFont="1" applyBorder="1" applyAlignment="1">
      <alignment vertical="center" wrapText="1"/>
    </xf>
    <xf numFmtId="0" fontId="24" fillId="0" borderId="3" xfId="0" applyFont="1" applyBorder="1" applyAlignment="1">
      <alignment horizontal="right"/>
    </xf>
    <xf numFmtId="2" fontId="21" fillId="0" borderId="3" xfId="0" applyNumberFormat="1" applyFont="1" applyBorder="1" applyAlignment="1">
      <alignment horizontal="center" vertical="center"/>
    </xf>
    <xf numFmtId="2" fontId="21" fillId="0" borderId="13" xfId="0" applyNumberFormat="1" applyFont="1" applyBorder="1" applyAlignment="1">
      <alignment horizontal="center" vertical="center"/>
    </xf>
    <xf numFmtId="2" fontId="21" fillId="0" borderId="26" xfId="0" applyNumberFormat="1" applyFont="1" applyBorder="1" applyAlignment="1">
      <alignment horizontal="center" vertical="center"/>
    </xf>
    <xf numFmtId="0" fontId="36" fillId="0" borderId="3" xfId="0" applyFont="1" applyBorder="1"/>
    <xf numFmtId="44" fontId="0" fillId="0" borderId="0" xfId="0" applyNumberFormat="1"/>
    <xf numFmtId="49" fontId="0" fillId="0" borderId="0" xfId="0" applyNumberFormat="1" applyAlignment="1">
      <alignment horizontal="center" vertical="center"/>
    </xf>
    <xf numFmtId="44" fontId="39" fillId="0" borderId="12" xfId="0" applyNumberFormat="1" applyFont="1" applyBorder="1"/>
    <xf numFmtId="0" fontId="0" fillId="0" borderId="13" xfId="0" applyBorder="1" applyAlignment="1">
      <alignment horizontal="right" vertical="center"/>
    </xf>
    <xf numFmtId="2" fontId="0" fillId="0" borderId="3" xfId="0" applyNumberFormat="1" applyBorder="1"/>
    <xf numFmtId="0" fontId="0" fillId="0" borderId="3" xfId="0" applyBorder="1" applyAlignment="1">
      <alignment wrapText="1"/>
    </xf>
    <xf numFmtId="0" fontId="0" fillId="0" borderId="3" xfId="0" applyBorder="1"/>
    <xf numFmtId="49" fontId="0" fillId="0" borderId="3" xfId="0" applyNumberFormat="1" applyBorder="1"/>
    <xf numFmtId="49" fontId="0" fillId="0" borderId="3" xfId="0" applyNumberFormat="1" applyBorder="1" applyAlignment="1">
      <alignment horizontal="center" vertical="center"/>
    </xf>
    <xf numFmtId="0" fontId="30" fillId="0" borderId="3" xfId="0" applyFont="1" applyBorder="1"/>
    <xf numFmtId="0" fontId="40" fillId="0" borderId="3" xfId="0" applyFont="1" applyBorder="1"/>
    <xf numFmtId="49" fontId="30" fillId="0" borderId="3" xfId="0" applyNumberFormat="1" applyFont="1" applyBorder="1"/>
    <xf numFmtId="49" fontId="30" fillId="0" borderId="3" xfId="0" applyNumberFormat="1" applyFont="1" applyBorder="1" applyAlignment="1">
      <alignment horizontal="center" vertical="center"/>
    </xf>
    <xf numFmtId="0" fontId="23" fillId="0" borderId="25" xfId="0" applyFont="1" applyBorder="1" applyAlignment="1">
      <alignment horizontal="center" vertical="center"/>
    </xf>
    <xf numFmtId="44" fontId="23" fillId="0" borderId="25" xfId="0" applyNumberFormat="1" applyFont="1" applyBorder="1" applyAlignment="1">
      <alignment horizontal="center" vertical="center"/>
    </xf>
    <xf numFmtId="49" fontId="23" fillId="0" borderId="25" xfId="0" applyNumberFormat="1" applyFont="1" applyBorder="1" applyAlignment="1">
      <alignment horizontal="center" vertical="center"/>
    </xf>
    <xf numFmtId="44" fontId="21" fillId="0" borderId="0" xfId="0" applyNumberFormat="1" applyFont="1" applyBorder="1"/>
    <xf numFmtId="9" fontId="23" fillId="0" borderId="13" xfId="0" applyNumberFormat="1" applyFont="1" applyBorder="1"/>
    <xf numFmtId="0" fontId="21" fillId="0" borderId="25" xfId="0" applyFont="1" applyBorder="1" applyAlignment="1">
      <alignment horizontal="center" vertical="center"/>
    </xf>
    <xf numFmtId="0" fontId="28" fillId="0" borderId="14" xfId="0" applyFont="1" applyBorder="1" applyAlignment="1">
      <alignment horizontal="center"/>
    </xf>
    <xf numFmtId="0" fontId="28" fillId="0" borderId="15" xfId="0" applyFont="1" applyBorder="1" applyAlignment="1">
      <alignment horizontal="center"/>
    </xf>
    <xf numFmtId="0" fontId="28" fillId="0" borderId="16" xfId="0" applyFont="1" applyBorder="1" applyAlignment="1">
      <alignment horizontal="center"/>
    </xf>
    <xf numFmtId="49" fontId="21" fillId="0" borderId="25" xfId="0" applyNumberFormat="1" applyFont="1" applyBorder="1" applyAlignment="1">
      <alignment horizontal="center" vertical="center"/>
    </xf>
    <xf numFmtId="49" fontId="21" fillId="0" borderId="3" xfId="0" applyNumberFormat="1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49" fontId="20" fillId="0" borderId="2" xfId="0" applyNumberFormat="1" applyFont="1" applyBorder="1" applyAlignment="1">
      <alignment horizontal="center"/>
    </xf>
    <xf numFmtId="49" fontId="20" fillId="0" borderId="31" xfId="0" applyNumberFormat="1" applyFont="1" applyBorder="1" applyAlignment="1">
      <alignment horizontal="center"/>
    </xf>
    <xf numFmtId="49" fontId="20" fillId="0" borderId="32" xfId="0" applyNumberFormat="1" applyFont="1" applyBorder="1" applyAlignment="1">
      <alignment horizontal="center"/>
    </xf>
    <xf numFmtId="49" fontId="20" fillId="0" borderId="20" xfId="0" applyNumberFormat="1" applyFont="1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1" xfId="0" applyBorder="1" applyAlignment="1">
      <alignment horizontal="center"/>
    </xf>
    <xf numFmtId="49" fontId="33" fillId="0" borderId="22" xfId="0" applyNumberFormat="1" applyFont="1" applyBorder="1" applyAlignment="1">
      <alignment horizontal="center" vertical="center"/>
    </xf>
    <xf numFmtId="49" fontId="33" fillId="0" borderId="17" xfId="0" applyNumberFormat="1" applyFont="1" applyBorder="1" applyAlignment="1">
      <alignment horizontal="center" vertical="center"/>
    </xf>
    <xf numFmtId="49" fontId="33" fillId="0" borderId="18" xfId="0" applyNumberFormat="1" applyFont="1" applyBorder="1" applyAlignment="1">
      <alignment horizontal="center" vertical="center"/>
    </xf>
    <xf numFmtId="49" fontId="33" fillId="0" borderId="23" xfId="0" applyNumberFormat="1" applyFont="1" applyBorder="1" applyAlignment="1">
      <alignment horizontal="center" vertical="center"/>
    </xf>
    <xf numFmtId="49" fontId="33" fillId="0" borderId="0" xfId="0" applyNumberFormat="1" applyFont="1" applyBorder="1" applyAlignment="1">
      <alignment horizontal="center" vertical="center"/>
    </xf>
    <xf numFmtId="49" fontId="33" fillId="0" borderId="19" xfId="0" applyNumberFormat="1" applyFont="1" applyBorder="1" applyAlignment="1">
      <alignment horizontal="center" vertical="center"/>
    </xf>
    <xf numFmtId="49" fontId="33" fillId="0" borderId="24" xfId="0" applyNumberFormat="1" applyFont="1" applyBorder="1" applyAlignment="1">
      <alignment horizontal="center" vertical="center"/>
    </xf>
    <xf numFmtId="49" fontId="33" fillId="0" borderId="20" xfId="0" applyNumberFormat="1" applyFont="1" applyBorder="1" applyAlignment="1">
      <alignment horizontal="center" vertical="center"/>
    </xf>
    <xf numFmtId="49" fontId="33" fillId="0" borderId="21" xfId="0" applyNumberFormat="1" applyFont="1" applyBorder="1" applyAlignment="1">
      <alignment horizontal="center" vertical="center"/>
    </xf>
    <xf numFmtId="49" fontId="20" fillId="0" borderId="22" xfId="0" applyNumberFormat="1" applyFont="1" applyBorder="1" applyAlignment="1">
      <alignment horizontal="left"/>
    </xf>
    <xf numFmtId="49" fontId="20" fillId="0" borderId="17" xfId="0" applyNumberFormat="1" applyFont="1" applyBorder="1" applyAlignment="1">
      <alignment horizontal="left"/>
    </xf>
    <xf numFmtId="49" fontId="20" fillId="0" borderId="18" xfId="0" applyNumberFormat="1" applyFont="1" applyBorder="1" applyAlignment="1">
      <alignment horizontal="left"/>
    </xf>
    <xf numFmtId="49" fontId="20" fillId="0" borderId="23" xfId="0" applyNumberFormat="1" applyFont="1" applyBorder="1" applyAlignment="1">
      <alignment horizontal="left"/>
    </xf>
    <xf numFmtId="49" fontId="20" fillId="0" borderId="0" xfId="0" applyNumberFormat="1" applyFont="1" applyBorder="1" applyAlignment="1">
      <alignment horizontal="left"/>
    </xf>
    <xf numFmtId="49" fontId="20" fillId="0" borderId="19" xfId="0" applyNumberFormat="1" applyFont="1" applyBorder="1" applyAlignment="1">
      <alignment horizontal="left"/>
    </xf>
    <xf numFmtId="0" fontId="20" fillId="0" borderId="23" xfId="0" applyFont="1" applyBorder="1" applyAlignment="1">
      <alignment horizontal="left"/>
    </xf>
    <xf numFmtId="0" fontId="20" fillId="0" borderId="0" xfId="0" applyFont="1" applyBorder="1" applyAlignment="1">
      <alignment horizontal="left"/>
    </xf>
    <xf numFmtId="0" fontId="20" fillId="0" borderId="19" xfId="0" applyFont="1" applyBorder="1" applyAlignment="1">
      <alignment horizontal="left"/>
    </xf>
    <xf numFmtId="0" fontId="22" fillId="0" borderId="14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49" fontId="20" fillId="0" borderId="23" xfId="0" applyNumberFormat="1" applyFont="1" applyBorder="1" applyAlignment="1">
      <alignment horizontal="right"/>
    </xf>
    <xf numFmtId="49" fontId="20" fillId="0" borderId="0" xfId="0" applyNumberFormat="1" applyFont="1" applyBorder="1" applyAlignment="1">
      <alignment horizontal="right"/>
    </xf>
    <xf numFmtId="49" fontId="20" fillId="0" borderId="24" xfId="0" applyNumberFormat="1" applyFont="1" applyBorder="1" applyAlignment="1">
      <alignment horizontal="center"/>
    </xf>
    <xf numFmtId="49" fontId="20" fillId="0" borderId="24" xfId="0" applyNumberFormat="1" applyFont="1" applyBorder="1" applyAlignment="1">
      <alignment horizontal="left"/>
    </xf>
    <xf numFmtId="49" fontId="20" fillId="0" borderId="20" xfId="0" applyNumberFormat="1" applyFont="1" applyBorder="1" applyAlignment="1">
      <alignment horizontal="left"/>
    </xf>
    <xf numFmtId="49" fontId="20" fillId="0" borderId="21" xfId="0" applyNumberFormat="1" applyFont="1" applyBorder="1" applyAlignment="1">
      <alignment horizontal="left"/>
    </xf>
    <xf numFmtId="0" fontId="0" fillId="0" borderId="1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0" xfId="0" applyBorder="1" applyAlignment="1">
      <alignment horizontal="center"/>
    </xf>
    <xf numFmtId="49" fontId="35" fillId="0" borderId="0" xfId="0" applyNumberFormat="1" applyFont="1" applyAlignment="1">
      <alignment horizontal="center" vertical="center"/>
    </xf>
    <xf numFmtId="44" fontId="0" fillId="0" borderId="22" xfId="0" applyNumberFormat="1" applyBorder="1" applyAlignment="1">
      <alignment horizontal="center"/>
    </xf>
    <xf numFmtId="44" fontId="0" fillId="0" borderId="18" xfId="0" applyNumberFormat="1" applyBorder="1" applyAlignment="1">
      <alignment horizontal="center"/>
    </xf>
    <xf numFmtId="44" fontId="0" fillId="0" borderId="23" xfId="0" applyNumberFormat="1" applyBorder="1" applyAlignment="1">
      <alignment horizontal="center"/>
    </xf>
    <xf numFmtId="44" fontId="0" fillId="0" borderId="19" xfId="0" applyNumberFormat="1" applyBorder="1" applyAlignment="1">
      <alignment horizontal="center"/>
    </xf>
    <xf numFmtId="44" fontId="0" fillId="0" borderId="24" xfId="0" applyNumberFormat="1" applyBorder="1" applyAlignment="1">
      <alignment horizontal="center"/>
    </xf>
    <xf numFmtId="44" fontId="0" fillId="0" borderId="21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44" fontId="0" fillId="0" borderId="3" xfId="0" applyNumberFormat="1" applyBorder="1" applyAlignment="1">
      <alignment horizontal="center"/>
    </xf>
    <xf numFmtId="44" fontId="0" fillId="0" borderId="2" xfId="0" applyNumberFormat="1" applyBorder="1" applyAlignment="1">
      <alignment horizontal="center"/>
    </xf>
    <xf numFmtId="0" fontId="34" fillId="0" borderId="14" xfId="0" applyFont="1" applyBorder="1" applyAlignment="1">
      <alignment horizontal="center" vertical="center"/>
    </xf>
    <xf numFmtId="0" fontId="34" fillId="0" borderId="15" xfId="0" applyFont="1" applyBorder="1" applyAlignment="1">
      <alignment horizontal="center" vertical="center"/>
    </xf>
    <xf numFmtId="0" fontId="34" fillId="0" borderId="16" xfId="0" applyFont="1" applyBorder="1" applyAlignment="1">
      <alignment horizontal="center" vertical="center"/>
    </xf>
    <xf numFmtId="49" fontId="23" fillId="0" borderId="22" xfId="0" applyNumberFormat="1" applyFont="1" applyBorder="1" applyAlignment="1">
      <alignment horizontal="left" vertical="center"/>
    </xf>
    <xf numFmtId="49" fontId="23" fillId="0" borderId="17" xfId="0" applyNumberFormat="1" applyFont="1" applyBorder="1" applyAlignment="1">
      <alignment horizontal="left" vertical="center"/>
    </xf>
    <xf numFmtId="49" fontId="23" fillId="0" borderId="24" xfId="0" applyNumberFormat="1" applyFont="1" applyBorder="1" applyAlignment="1">
      <alignment horizontal="left" vertical="center"/>
    </xf>
    <xf numFmtId="49" fontId="23" fillId="0" borderId="20" xfId="0" applyNumberFormat="1" applyFont="1" applyBorder="1" applyAlignment="1">
      <alignment horizontal="left" vertical="center"/>
    </xf>
    <xf numFmtId="0" fontId="23" fillId="0" borderId="17" xfId="0" applyFont="1" applyBorder="1" applyAlignment="1">
      <alignment horizontal="center"/>
    </xf>
    <xf numFmtId="0" fontId="23" fillId="0" borderId="18" xfId="0" applyFont="1" applyBorder="1" applyAlignment="1">
      <alignment horizontal="center"/>
    </xf>
    <xf numFmtId="17" fontId="23" fillId="0" borderId="20" xfId="0" applyNumberFormat="1" applyFont="1" applyBorder="1" applyAlignment="1">
      <alignment horizontal="center"/>
    </xf>
    <xf numFmtId="17" fontId="23" fillId="0" borderId="21" xfId="0" applyNumberFormat="1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5" xfId="0" applyBorder="1" applyAlignment="1">
      <alignment horizontal="center"/>
    </xf>
    <xf numFmtId="44" fontId="0" fillId="0" borderId="1" xfId="0" applyNumberFormat="1" applyBorder="1" applyAlignment="1">
      <alignment horizontal="center"/>
    </xf>
    <xf numFmtId="44" fontId="0" fillId="0" borderId="28" xfId="0" applyNumberFormat="1" applyBorder="1" applyAlignment="1">
      <alignment horizontal="center"/>
    </xf>
    <xf numFmtId="0" fontId="35" fillId="0" borderId="0" xfId="0" applyFont="1" applyBorder="1" applyAlignment="1">
      <alignment horizontal="center" vertical="center"/>
    </xf>
    <xf numFmtId="0" fontId="35" fillId="0" borderId="19" xfId="0" applyFont="1" applyBorder="1" applyAlignment="1">
      <alignment horizontal="center" vertical="center"/>
    </xf>
    <xf numFmtId="0" fontId="34" fillId="0" borderId="0" xfId="0" applyFont="1" applyBorder="1" applyAlignment="1">
      <alignment horizontal="center" vertical="center"/>
    </xf>
    <xf numFmtId="0" fontId="34" fillId="0" borderId="19" xfId="0" applyFont="1" applyBorder="1" applyAlignment="1">
      <alignment horizontal="center" vertical="center"/>
    </xf>
    <xf numFmtId="49" fontId="23" fillId="0" borderId="20" xfId="0" applyNumberFormat="1" applyFont="1" applyBorder="1" applyAlignment="1">
      <alignment horizontal="left"/>
    </xf>
    <xf numFmtId="49" fontId="23" fillId="0" borderId="21" xfId="0" applyNumberFormat="1" applyFont="1" applyBorder="1" applyAlignment="1">
      <alignment horizontal="left"/>
    </xf>
    <xf numFmtId="49" fontId="23" fillId="0" borderId="3" xfId="0" applyNumberFormat="1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49" fontId="0" fillId="0" borderId="30" xfId="0" applyNumberFormat="1" applyBorder="1" applyAlignment="1">
      <alignment horizontal="center"/>
    </xf>
    <xf numFmtId="49" fontId="32" fillId="24" borderId="2" xfId="0" applyNumberFormat="1" applyFont="1" applyFill="1" applyBorder="1" applyAlignment="1">
      <alignment horizontal="left" vertical="center"/>
    </xf>
    <xf numFmtId="49" fontId="32" fillId="24" borderId="31" xfId="0" applyNumberFormat="1" applyFont="1" applyFill="1" applyBorder="1" applyAlignment="1">
      <alignment horizontal="left" vertical="center"/>
    </xf>
    <xf numFmtId="49" fontId="32" fillId="24" borderId="32" xfId="0" applyNumberFormat="1" applyFont="1" applyFill="1" applyBorder="1" applyAlignment="1">
      <alignment horizontal="left" vertical="center"/>
    </xf>
    <xf numFmtId="49" fontId="30" fillId="0" borderId="1" xfId="0" applyNumberFormat="1" applyFont="1" applyBorder="1" applyAlignment="1">
      <alignment horizontal="right" vertical="center"/>
    </xf>
    <xf numFmtId="49" fontId="30" fillId="0" borderId="27" xfId="0" applyNumberFormat="1" applyFont="1" applyBorder="1" applyAlignment="1">
      <alignment horizontal="right" vertical="center"/>
    </xf>
    <xf numFmtId="49" fontId="30" fillId="0" borderId="28" xfId="0" applyNumberFormat="1" applyFont="1" applyBorder="1" applyAlignment="1">
      <alignment horizontal="right" vertical="center"/>
    </xf>
    <xf numFmtId="49" fontId="30" fillId="0" borderId="29" xfId="0" applyNumberFormat="1" applyFont="1" applyBorder="1" applyAlignment="1">
      <alignment horizontal="right" vertical="center"/>
    </xf>
  </cellXfs>
  <cellStyles count="60">
    <cellStyle name="20% - Accent1" xfId="10"/>
    <cellStyle name="20% - Accent2" xfId="11"/>
    <cellStyle name="20% - Accent3" xfId="12"/>
    <cellStyle name="20% - Accent4" xfId="13"/>
    <cellStyle name="20% - Accent5" xfId="14"/>
    <cellStyle name="20% - Accent6" xfId="15"/>
    <cellStyle name="40% - Accent1" xfId="16"/>
    <cellStyle name="40% - Accent2" xfId="17"/>
    <cellStyle name="40% - Accent3" xfId="18"/>
    <cellStyle name="40% - Accent4" xfId="19"/>
    <cellStyle name="40% - Accent5" xfId="20"/>
    <cellStyle name="40% - Accent6" xfId="21"/>
    <cellStyle name="60% - Accent1" xfId="22"/>
    <cellStyle name="60% - Accent2" xfId="23"/>
    <cellStyle name="60% - Accent3" xfId="24"/>
    <cellStyle name="60% - Accent4" xfId="25"/>
    <cellStyle name="60% - Accent5" xfId="26"/>
    <cellStyle name="60% - Accent6" xfId="27"/>
    <cellStyle name="Accent1" xfId="28"/>
    <cellStyle name="Accent2" xfId="29"/>
    <cellStyle name="Accent3" xfId="30"/>
    <cellStyle name="Accent4" xfId="31"/>
    <cellStyle name="Accent5" xfId="32"/>
    <cellStyle name="Accent6" xfId="33"/>
    <cellStyle name="asd" xfId="34"/>
    <cellStyle name="Bad" xfId="35"/>
    <cellStyle name="Calculation" xfId="36"/>
    <cellStyle name="Check Cell" xfId="37"/>
    <cellStyle name="Comma 2" xfId="38"/>
    <cellStyle name="Euro" xfId="39"/>
    <cellStyle name="Explanatory Text" xfId="40"/>
    <cellStyle name="Good" xfId="41"/>
    <cellStyle name="Heading 1" xfId="42"/>
    <cellStyle name="Heading 2" xfId="43"/>
    <cellStyle name="Heading 3" xfId="44"/>
    <cellStyle name="Heading 4" xfId="45"/>
    <cellStyle name="Input" xfId="46"/>
    <cellStyle name="Linked Cell" xfId="47"/>
    <cellStyle name="Moeda 2" xfId="6"/>
    <cellStyle name="Neutral" xfId="48"/>
    <cellStyle name="Normal" xfId="0" builtinId="0"/>
    <cellStyle name="Normal 2" xfId="3"/>
    <cellStyle name="Normal 2 2" xfId="58"/>
    <cellStyle name="Normal 3" xfId="2"/>
    <cellStyle name="Normal 4" xfId="8"/>
    <cellStyle name="Note" xfId="49"/>
    <cellStyle name="Output" xfId="50"/>
    <cellStyle name="Percent 2" xfId="51"/>
    <cellStyle name="Porcentagem" xfId="59" builtinId="5"/>
    <cellStyle name="Porcentagem 2" xfId="5"/>
    <cellStyle name="Porcentagem 2 2" xfId="52"/>
    <cellStyle name="Separador de milhares 2" xfId="1"/>
    <cellStyle name="Separador de milhares 3" xfId="53"/>
    <cellStyle name="Separador de milhares 6" xfId="7"/>
    <cellStyle name="Title" xfId="54"/>
    <cellStyle name="Título 1 1" xfId="55"/>
    <cellStyle name="Título 1 1 1" xfId="56"/>
    <cellStyle name="Vírgula 2" xfId="4"/>
    <cellStyle name="Vírgula 3" xfId="9"/>
    <cellStyle name="Warning Text" xfId="5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725288</xdr:colOff>
      <xdr:row>2</xdr:row>
      <xdr:rowOff>20003</xdr:rowOff>
    </xdr:from>
    <xdr:to>
      <xdr:col>7</xdr:col>
      <xdr:colOff>1154907</xdr:colOff>
      <xdr:row>10</xdr:row>
      <xdr:rowOff>189865</xdr:rowOff>
    </xdr:to>
    <xdr:pic>
      <xdr:nvPicPr>
        <xdr:cNvPr id="3" name="Imagem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834319" y="401003"/>
          <a:ext cx="1584525" cy="16859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785653</xdr:colOff>
      <xdr:row>0</xdr:row>
      <xdr:rowOff>53340</xdr:rowOff>
    </xdr:from>
    <xdr:to>
      <xdr:col>11</xdr:col>
      <xdr:colOff>47384</xdr:colOff>
      <xdr:row>8</xdr:row>
      <xdr:rowOff>91440</xdr:rowOff>
    </xdr:to>
    <xdr:pic>
      <xdr:nvPicPr>
        <xdr:cNvPr id="4" name="Imagem 3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34853" y="53340"/>
          <a:ext cx="1494390" cy="158496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571192</xdr:colOff>
      <xdr:row>0</xdr:row>
      <xdr:rowOff>0</xdr:rowOff>
    </xdr:from>
    <xdr:ext cx="1024537" cy="1114425"/>
    <xdr:pic>
      <xdr:nvPicPr>
        <xdr:cNvPr id="2" name="Imagem 1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28792" y="0"/>
          <a:ext cx="1024537" cy="1114425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85725</xdr:colOff>
      <xdr:row>0</xdr:row>
      <xdr:rowOff>57150</xdr:rowOff>
    </xdr:from>
    <xdr:to>
      <xdr:col>4</xdr:col>
      <xdr:colOff>1138948</xdr:colOff>
      <xdr:row>6</xdr:row>
      <xdr:rowOff>132607</xdr:rowOff>
    </xdr:to>
    <xdr:pic>
      <xdr:nvPicPr>
        <xdr:cNvPr id="5" name="Imagem 4">
          <a:extLst>
            <a:ext uri="{FF2B5EF4-FFF2-40B4-BE49-F238E27FC236}">
              <a16:creationId xmlns=""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58050" y="57150"/>
          <a:ext cx="1053223" cy="11327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1"/>
  <sheetViews>
    <sheetView view="pageBreakPreview" zoomScaleNormal="100" zoomScaleSheetLayoutView="100" workbookViewId="0">
      <selection activeCell="A26" sqref="A26"/>
    </sheetView>
  </sheetViews>
  <sheetFormatPr defaultColWidth="8.85546875" defaultRowHeight="15.75" x14ac:dyDescent="0.25"/>
  <cols>
    <col min="1" max="1" width="8.85546875" style="4"/>
    <col min="2" max="2" width="15.28515625" style="4" customWidth="1"/>
    <col min="3" max="3" width="12.7109375" style="1" customWidth="1"/>
    <col min="4" max="4" width="118" style="1" customWidth="1"/>
    <col min="5" max="5" width="12.5703125" style="3" customWidth="1"/>
    <col min="6" max="6" width="11.5703125" style="14" bestFit="1" customWidth="1"/>
    <col min="7" max="7" width="17.28515625" style="1" customWidth="1"/>
    <col min="8" max="8" width="26" style="1" customWidth="1"/>
    <col min="9" max="16384" width="8.85546875" style="1"/>
  </cols>
  <sheetData>
    <row r="1" spans="1:10" ht="15.6" customHeight="1" x14ac:dyDescent="0.25">
      <c r="A1" s="135" t="s">
        <v>31</v>
      </c>
      <c r="B1" s="136"/>
      <c r="C1" s="136"/>
      <c r="D1" s="136"/>
      <c r="E1" s="136"/>
      <c r="F1" s="137"/>
      <c r="G1" s="129"/>
      <c r="H1" s="130"/>
    </row>
    <row r="2" spans="1:10" ht="15.6" customHeight="1" x14ac:dyDescent="0.25">
      <c r="A2" s="138"/>
      <c r="B2" s="139"/>
      <c r="C2" s="139"/>
      <c r="D2" s="139"/>
      <c r="E2" s="139"/>
      <c r="F2" s="140"/>
      <c r="G2" s="131"/>
      <c r="H2" s="132"/>
    </row>
    <row r="3" spans="1:10" ht="10.5" customHeight="1" thickBot="1" x14ac:dyDescent="0.3">
      <c r="A3" s="141"/>
      <c r="B3" s="142"/>
      <c r="C3" s="142"/>
      <c r="D3" s="142"/>
      <c r="E3" s="142"/>
      <c r="F3" s="143"/>
      <c r="G3" s="131"/>
      <c r="H3" s="132"/>
    </row>
    <row r="4" spans="1:10" ht="15.6" customHeight="1" x14ac:dyDescent="0.25">
      <c r="A4" s="144" t="s">
        <v>89</v>
      </c>
      <c r="B4" s="145"/>
      <c r="C4" s="145"/>
      <c r="D4" s="145"/>
      <c r="E4" s="145"/>
      <c r="F4" s="146"/>
      <c r="G4" s="131"/>
      <c r="H4" s="132"/>
    </row>
    <row r="5" spans="1:10" ht="15.6" customHeight="1" x14ac:dyDescent="0.25">
      <c r="A5" s="147" t="s">
        <v>32</v>
      </c>
      <c r="B5" s="148"/>
      <c r="C5" s="148"/>
      <c r="D5" s="148"/>
      <c r="E5" s="148"/>
      <c r="F5" s="149"/>
      <c r="G5" s="131"/>
      <c r="H5" s="132"/>
    </row>
    <row r="6" spans="1:10" ht="15.6" customHeight="1" x14ac:dyDescent="0.25">
      <c r="A6" s="147" t="s">
        <v>90</v>
      </c>
      <c r="B6" s="148"/>
      <c r="C6" s="148"/>
      <c r="D6" s="148"/>
      <c r="E6" s="148"/>
      <c r="F6" s="149"/>
      <c r="G6" s="131"/>
      <c r="H6" s="132"/>
    </row>
    <row r="7" spans="1:10" x14ac:dyDescent="0.25">
      <c r="A7" s="147" t="s">
        <v>40</v>
      </c>
      <c r="B7" s="148"/>
      <c r="C7" s="148"/>
      <c r="D7" s="148"/>
      <c r="E7" s="148"/>
      <c r="F7" s="149"/>
      <c r="G7" s="131"/>
      <c r="H7" s="132"/>
    </row>
    <row r="8" spans="1:10" x14ac:dyDescent="0.25">
      <c r="A8" s="150" t="s">
        <v>88</v>
      </c>
      <c r="B8" s="151"/>
      <c r="C8" s="151"/>
      <c r="D8" s="151"/>
      <c r="E8" s="151"/>
      <c r="F8" s="152"/>
      <c r="G8" s="131"/>
      <c r="H8" s="132"/>
    </row>
    <row r="9" spans="1:10" x14ac:dyDescent="0.25">
      <c r="A9" s="147" t="s">
        <v>33</v>
      </c>
      <c r="B9" s="148"/>
      <c r="C9" s="148"/>
      <c r="D9" s="148"/>
      <c r="E9" s="148"/>
      <c r="F9" s="149"/>
      <c r="G9" s="131"/>
      <c r="H9" s="132"/>
    </row>
    <row r="10" spans="1:10" x14ac:dyDescent="0.25">
      <c r="A10" s="156" t="s">
        <v>43</v>
      </c>
      <c r="B10" s="157"/>
      <c r="C10" s="157"/>
      <c r="D10" s="75" t="s">
        <v>41</v>
      </c>
      <c r="E10" s="75"/>
      <c r="F10" s="76"/>
      <c r="G10" s="131"/>
      <c r="H10" s="132"/>
      <c r="J10" s="1">
        <v>1.3452999999999999</v>
      </c>
    </row>
    <row r="11" spans="1:10" ht="16.5" thickBot="1" x14ac:dyDescent="0.3">
      <c r="A11" s="158"/>
      <c r="B11" s="128"/>
      <c r="C11" s="128"/>
      <c r="D11" s="80" t="s">
        <v>42</v>
      </c>
      <c r="E11" s="80"/>
      <c r="F11" s="81"/>
      <c r="G11" s="131"/>
      <c r="H11" s="132"/>
    </row>
    <row r="12" spans="1:10" ht="32.450000000000003" customHeight="1" thickBot="1" x14ac:dyDescent="0.3">
      <c r="A12" s="153" t="s">
        <v>23</v>
      </c>
      <c r="B12" s="154"/>
      <c r="C12" s="154"/>
      <c r="D12" s="154"/>
      <c r="E12" s="154"/>
      <c r="F12" s="155"/>
      <c r="G12" s="133"/>
      <c r="H12" s="134"/>
    </row>
    <row r="13" spans="1:10" x14ac:dyDescent="0.25">
      <c r="A13" s="122" t="s">
        <v>0</v>
      </c>
      <c r="B13" s="122" t="s">
        <v>1</v>
      </c>
      <c r="C13" s="118" t="s">
        <v>2</v>
      </c>
      <c r="D13" s="118" t="s">
        <v>10</v>
      </c>
      <c r="E13" s="118" t="s">
        <v>15</v>
      </c>
      <c r="F13" s="118" t="s">
        <v>17</v>
      </c>
      <c r="G13" s="118" t="s">
        <v>18</v>
      </c>
      <c r="H13" s="118"/>
    </row>
    <row r="14" spans="1:10" x14ac:dyDescent="0.25">
      <c r="A14" s="123"/>
      <c r="B14" s="123"/>
      <c r="C14" s="124"/>
      <c r="D14" s="124"/>
      <c r="E14" s="124"/>
      <c r="F14" s="124"/>
      <c r="G14" s="7" t="s">
        <v>19</v>
      </c>
      <c r="H14" s="7" t="s">
        <v>11</v>
      </c>
    </row>
    <row r="15" spans="1:10" ht="15.6" customHeight="1" x14ac:dyDescent="0.25">
      <c r="A15" s="43"/>
      <c r="B15" s="43"/>
      <c r="C15" s="42"/>
      <c r="D15" s="42"/>
      <c r="E15" s="42"/>
      <c r="F15" s="42"/>
      <c r="G15" s="42"/>
      <c r="H15" s="42"/>
    </row>
    <row r="16" spans="1:10" x14ac:dyDescent="0.25">
      <c r="A16" s="8" t="s">
        <v>5</v>
      </c>
      <c r="B16" s="20"/>
      <c r="C16" s="9"/>
      <c r="D16" s="13" t="s">
        <v>44</v>
      </c>
      <c r="E16" s="22"/>
      <c r="F16" s="22"/>
      <c r="G16" s="31"/>
      <c r="H16" s="26"/>
    </row>
    <row r="17" spans="1:8" x14ac:dyDescent="0.25">
      <c r="A17" s="15" t="s">
        <v>12</v>
      </c>
      <c r="B17" s="15" t="s">
        <v>50</v>
      </c>
      <c r="C17" s="17" t="s">
        <v>45</v>
      </c>
      <c r="D17" s="45" t="s">
        <v>49</v>
      </c>
      <c r="E17" s="18" t="s">
        <v>6</v>
      </c>
      <c r="F17" s="40">
        <f>'MEMÓRIA DE CÁLCULO'!L13</f>
        <v>67.5</v>
      </c>
      <c r="G17" s="27">
        <f>6.3*J10</f>
        <v>8.4753899999999991</v>
      </c>
      <c r="H17" s="27">
        <f>F17*G17</f>
        <v>572.08882499999993</v>
      </c>
    </row>
    <row r="18" spans="1:8" ht="37.9" customHeight="1" x14ac:dyDescent="0.25">
      <c r="A18" s="15"/>
      <c r="B18" s="15"/>
      <c r="C18" s="17"/>
      <c r="D18" s="33" t="s">
        <v>20</v>
      </c>
      <c r="E18" s="18"/>
      <c r="F18" s="18"/>
      <c r="G18" s="27"/>
      <c r="H18" s="28">
        <f>SUM(H17:H17)</f>
        <v>572.08882499999993</v>
      </c>
    </row>
    <row r="19" spans="1:8" x14ac:dyDescent="0.25">
      <c r="A19" s="125"/>
      <c r="B19" s="126"/>
      <c r="C19" s="126"/>
      <c r="D19" s="126"/>
      <c r="E19" s="126"/>
      <c r="F19" s="126"/>
      <c r="G19" s="126"/>
      <c r="H19" s="127"/>
    </row>
    <row r="20" spans="1:8" x14ac:dyDescent="0.25">
      <c r="A20" s="8" t="s">
        <v>8</v>
      </c>
      <c r="B20" s="20"/>
      <c r="C20" s="9"/>
      <c r="D20" s="13" t="s">
        <v>46</v>
      </c>
      <c r="E20" s="22"/>
      <c r="F20" s="22"/>
      <c r="G20" s="31"/>
      <c r="H20" s="26"/>
    </row>
    <row r="21" spans="1:8" x14ac:dyDescent="0.25">
      <c r="A21" s="15" t="s">
        <v>13</v>
      </c>
      <c r="B21" s="23" t="s">
        <v>52</v>
      </c>
      <c r="C21" s="17" t="s">
        <v>45</v>
      </c>
      <c r="D21" s="24" t="s">
        <v>63</v>
      </c>
      <c r="E21" s="18" t="s">
        <v>3</v>
      </c>
      <c r="F21" s="40">
        <f>'MEMÓRIA DE CÁLCULO'!L18</f>
        <v>22</v>
      </c>
      <c r="G21" s="27">
        <f>8.42*J10</f>
        <v>11.327425999999999</v>
      </c>
      <c r="H21" s="27">
        <f>F21*G21</f>
        <v>249.20337199999997</v>
      </c>
    </row>
    <row r="22" spans="1:8" x14ac:dyDescent="0.25">
      <c r="A22" s="15" t="s">
        <v>93</v>
      </c>
      <c r="B22" s="15" t="s">
        <v>48</v>
      </c>
      <c r="C22" s="17" t="s">
        <v>45</v>
      </c>
      <c r="D22" s="45" t="s">
        <v>47</v>
      </c>
      <c r="E22" s="18" t="s">
        <v>6</v>
      </c>
      <c r="F22" s="40">
        <f>'MEMÓRIA DE CÁLCULO'!L20</f>
        <v>187.5</v>
      </c>
      <c r="G22" s="27">
        <f>49.99*J10</f>
        <v>67.251547000000002</v>
      </c>
      <c r="H22" s="27">
        <f>F22*G22</f>
        <v>12609.6650625</v>
      </c>
    </row>
    <row r="23" spans="1:8" x14ac:dyDescent="0.25">
      <c r="A23" s="15" t="s">
        <v>94</v>
      </c>
      <c r="B23" s="15" t="s">
        <v>51</v>
      </c>
      <c r="C23" s="17" t="s">
        <v>45</v>
      </c>
      <c r="D23" s="45" t="s">
        <v>57</v>
      </c>
      <c r="E23" s="18" t="s">
        <v>7</v>
      </c>
      <c r="F23" s="40">
        <f>'MEMÓRIA DE CÁLCULO'!L24</f>
        <v>100</v>
      </c>
      <c r="G23" s="27">
        <f>0.81*J10</f>
        <v>1.089693</v>
      </c>
      <c r="H23" s="27">
        <f>F23*G23</f>
        <v>108.9693</v>
      </c>
    </row>
    <row r="24" spans="1:8" ht="34.15" customHeight="1" x14ac:dyDescent="0.25">
      <c r="A24" s="15"/>
      <c r="B24" s="15"/>
      <c r="C24" s="17"/>
      <c r="D24" s="34" t="s">
        <v>21</v>
      </c>
      <c r="E24" s="18"/>
      <c r="F24" s="18"/>
      <c r="G24" s="27"/>
      <c r="H24" s="28">
        <f>SUM(H21:H23)</f>
        <v>12967.837734500001</v>
      </c>
    </row>
    <row r="25" spans="1:8" x14ac:dyDescent="0.25">
      <c r="A25" s="125"/>
      <c r="B25" s="126"/>
      <c r="C25" s="126"/>
      <c r="D25" s="126"/>
      <c r="E25" s="126"/>
      <c r="F25" s="126"/>
      <c r="G25" s="126"/>
      <c r="H25" s="127"/>
    </row>
    <row r="26" spans="1:8" x14ac:dyDescent="0.25">
      <c r="A26" s="8" t="s">
        <v>9</v>
      </c>
      <c r="B26" s="20"/>
      <c r="C26" s="9"/>
      <c r="D26" s="87" t="s">
        <v>55</v>
      </c>
      <c r="E26" s="22"/>
      <c r="F26" s="22"/>
      <c r="G26" s="31"/>
      <c r="H26" s="88"/>
    </row>
    <row r="27" spans="1:8" x14ac:dyDescent="0.25">
      <c r="A27" s="15" t="s">
        <v>16</v>
      </c>
      <c r="B27" s="15"/>
      <c r="C27" s="17" t="s">
        <v>65</v>
      </c>
      <c r="D27" s="17" t="s">
        <v>83</v>
      </c>
      <c r="E27" s="18" t="s">
        <v>7</v>
      </c>
      <c r="F27" s="40">
        <f>'MEMÓRIA DE CÁLCULO'!L27</f>
        <v>1</v>
      </c>
      <c r="G27" s="27">
        <f>COMPOSIÇÕES!H16*J10</f>
        <v>255.095786</v>
      </c>
      <c r="H27" s="27">
        <f>F27*G27</f>
        <v>255.095786</v>
      </c>
    </row>
    <row r="28" spans="1:8" ht="36" customHeight="1" x14ac:dyDescent="0.25">
      <c r="A28" s="15"/>
      <c r="B28" s="15"/>
      <c r="C28" s="17"/>
      <c r="D28" s="34" t="s">
        <v>64</v>
      </c>
      <c r="E28" s="18"/>
      <c r="F28" s="18"/>
      <c r="G28" s="27"/>
      <c r="H28" s="28">
        <f>SUM(H27:H27)</f>
        <v>255.095786</v>
      </c>
    </row>
    <row r="29" spans="1:8" ht="16.5" thickBot="1" x14ac:dyDescent="0.3">
      <c r="A29" s="128"/>
      <c r="B29" s="128"/>
      <c r="C29" s="128"/>
      <c r="D29" s="128"/>
      <c r="E29" s="128"/>
      <c r="F29" s="128"/>
      <c r="G29" s="128"/>
      <c r="H29" s="116"/>
    </row>
    <row r="30" spans="1:8" ht="25.5" thickBot="1" x14ac:dyDescent="0.65">
      <c r="A30" s="119" t="s">
        <v>4</v>
      </c>
      <c r="B30" s="120"/>
      <c r="C30" s="120"/>
      <c r="D30" s="120"/>
      <c r="E30" s="120"/>
      <c r="F30" s="120"/>
      <c r="G30" s="121"/>
      <c r="H30" s="44">
        <f>H24+H18+H28</f>
        <v>13795.022345500001</v>
      </c>
    </row>
    <row r="31" spans="1:8" x14ac:dyDescent="0.25">
      <c r="A31" s="10"/>
      <c r="B31" s="10"/>
      <c r="C31" s="12"/>
      <c r="D31" s="12"/>
      <c r="E31" s="14"/>
      <c r="G31" s="32"/>
    </row>
    <row r="32" spans="1:8" x14ac:dyDescent="0.25">
      <c r="A32" s="10"/>
      <c r="B32" s="10"/>
      <c r="C32" s="12"/>
      <c r="D32" s="12"/>
      <c r="E32" s="14"/>
      <c r="G32" s="32"/>
    </row>
    <row r="33" spans="1:5" x14ac:dyDescent="0.25">
      <c r="A33" s="10"/>
      <c r="B33" s="10"/>
      <c r="C33" s="12"/>
      <c r="D33" s="12"/>
      <c r="E33" s="14"/>
    </row>
    <row r="34" spans="1:5" x14ac:dyDescent="0.25">
      <c r="A34" s="10"/>
      <c r="B34" s="10"/>
      <c r="C34" s="12"/>
      <c r="D34" s="12"/>
      <c r="E34" s="14"/>
    </row>
    <row r="35" spans="1:5" x14ac:dyDescent="0.25">
      <c r="A35" s="10"/>
      <c r="B35" s="10"/>
      <c r="C35" s="12"/>
      <c r="D35" s="12"/>
      <c r="E35" s="14"/>
    </row>
    <row r="36" spans="1:5" x14ac:dyDescent="0.25">
      <c r="A36" s="10"/>
      <c r="B36" s="10"/>
      <c r="C36" s="12"/>
      <c r="D36" s="12"/>
      <c r="E36" s="14"/>
    </row>
    <row r="37" spans="1:5" x14ac:dyDescent="0.25">
      <c r="A37" s="10"/>
      <c r="B37" s="10"/>
      <c r="C37" s="12"/>
      <c r="D37" s="12"/>
      <c r="E37" s="14"/>
    </row>
    <row r="38" spans="1:5" x14ac:dyDescent="0.25">
      <c r="A38" s="10"/>
      <c r="B38" s="10"/>
      <c r="C38" s="12"/>
      <c r="D38" s="12"/>
      <c r="E38" s="14"/>
    </row>
    <row r="39" spans="1:5" x14ac:dyDescent="0.25">
      <c r="A39" s="5"/>
      <c r="B39" s="5"/>
      <c r="C39" s="6"/>
      <c r="D39" s="6"/>
      <c r="E39" s="25"/>
    </row>
    <row r="40" spans="1:5" x14ac:dyDescent="0.25">
      <c r="A40" s="5"/>
      <c r="B40" s="5"/>
      <c r="C40" s="6"/>
      <c r="D40" s="6"/>
      <c r="E40" s="25"/>
    </row>
    <row r="41" spans="1:5" x14ac:dyDescent="0.25">
      <c r="A41" s="5"/>
      <c r="B41" s="5"/>
      <c r="C41" s="6"/>
      <c r="D41" s="6"/>
      <c r="E41" s="25"/>
    </row>
    <row r="42" spans="1:5" x14ac:dyDescent="0.25">
      <c r="A42" s="5"/>
      <c r="B42" s="5"/>
      <c r="C42" s="6"/>
      <c r="D42" s="6"/>
      <c r="E42" s="25"/>
    </row>
    <row r="43" spans="1:5" x14ac:dyDescent="0.25">
      <c r="A43" s="5"/>
      <c r="B43" s="5"/>
      <c r="C43" s="6"/>
      <c r="D43" s="6"/>
      <c r="E43" s="25"/>
    </row>
    <row r="44" spans="1:5" x14ac:dyDescent="0.25">
      <c r="A44" s="5"/>
      <c r="B44" s="5"/>
      <c r="C44" s="6"/>
      <c r="D44" s="6"/>
      <c r="E44" s="25"/>
    </row>
    <row r="45" spans="1:5" x14ac:dyDescent="0.25">
      <c r="A45" s="5"/>
      <c r="B45" s="5"/>
      <c r="C45" s="6"/>
      <c r="D45" s="6"/>
      <c r="E45" s="25"/>
    </row>
    <row r="46" spans="1:5" x14ac:dyDescent="0.25">
      <c r="A46" s="5"/>
      <c r="B46" s="5"/>
      <c r="C46" s="6"/>
      <c r="D46" s="6"/>
      <c r="E46" s="25"/>
    </row>
    <row r="47" spans="1:5" x14ac:dyDescent="0.25">
      <c r="A47" s="5"/>
      <c r="B47" s="5"/>
      <c r="C47" s="6"/>
      <c r="D47" s="6"/>
      <c r="E47" s="25"/>
    </row>
    <row r="48" spans="1:5" x14ac:dyDescent="0.25">
      <c r="A48" s="5"/>
      <c r="B48" s="5"/>
      <c r="C48" s="6"/>
      <c r="D48" s="6"/>
      <c r="E48" s="25"/>
    </row>
    <row r="49" spans="1:5" x14ac:dyDescent="0.25">
      <c r="A49" s="5"/>
      <c r="B49" s="5"/>
      <c r="C49" s="6"/>
      <c r="D49" s="6"/>
      <c r="E49" s="25"/>
    </row>
    <row r="50" spans="1:5" x14ac:dyDescent="0.25">
      <c r="A50" s="5"/>
      <c r="B50" s="5"/>
      <c r="C50" s="6"/>
      <c r="D50" s="6"/>
      <c r="E50" s="25"/>
    </row>
    <row r="51" spans="1:5" x14ac:dyDescent="0.25">
      <c r="A51" s="5"/>
      <c r="B51" s="5"/>
      <c r="C51" s="6"/>
      <c r="D51" s="6"/>
      <c r="E51" s="25"/>
    </row>
  </sheetData>
  <mergeCells count="22">
    <mergeCell ref="G1:H12"/>
    <mergeCell ref="A1:F3"/>
    <mergeCell ref="A4:F4"/>
    <mergeCell ref="A5:F5"/>
    <mergeCell ref="A6:F6"/>
    <mergeCell ref="A7:F7"/>
    <mergeCell ref="A8:F8"/>
    <mergeCell ref="A9:F9"/>
    <mergeCell ref="A12:F12"/>
    <mergeCell ref="A10:C10"/>
    <mergeCell ref="A11:C11"/>
    <mergeCell ref="G13:H13"/>
    <mergeCell ref="A30:G30"/>
    <mergeCell ref="A13:A14"/>
    <mergeCell ref="B13:B14"/>
    <mergeCell ref="C13:C14"/>
    <mergeCell ref="D13:D14"/>
    <mergeCell ref="E13:E14"/>
    <mergeCell ref="F13:F14"/>
    <mergeCell ref="A19:H19"/>
    <mergeCell ref="A25:H25"/>
    <mergeCell ref="A29:G29"/>
  </mergeCells>
  <phoneticPr fontId="29" type="noConversion"/>
  <pageMargins left="0.25" right="0.25" top="0.75" bottom="0.75" header="0.3" footer="0.3"/>
  <pageSetup paperSize="9" scale="64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8"/>
  <sheetViews>
    <sheetView view="pageBreakPreview" zoomScale="80" zoomScaleNormal="80" zoomScaleSheetLayoutView="80" workbookViewId="0">
      <selection activeCell="A27" sqref="A27"/>
    </sheetView>
  </sheetViews>
  <sheetFormatPr defaultRowHeight="15" x14ac:dyDescent="0.25"/>
  <cols>
    <col min="1" max="1" width="8.85546875" style="4"/>
    <col min="2" max="2" width="13" style="4" customWidth="1"/>
    <col min="3" max="3" width="12.7109375" customWidth="1"/>
    <col min="4" max="4" width="111.140625" bestFit="1" customWidth="1"/>
    <col min="5" max="5" width="10.28515625" style="2" customWidth="1"/>
    <col min="6" max="6" width="14.28515625" style="3" bestFit="1" customWidth="1"/>
    <col min="7" max="7" width="18.28515625" style="3" customWidth="1"/>
    <col min="8" max="9" width="17.28515625" style="3" customWidth="1"/>
    <col min="10" max="10" width="17.85546875" style="3" customWidth="1"/>
    <col min="11" max="11" width="14.7109375" style="3" customWidth="1"/>
    <col min="12" max="12" width="11.7109375" customWidth="1"/>
  </cols>
  <sheetData>
    <row r="1" spans="1:12" ht="14.45" customHeight="1" x14ac:dyDescent="0.25">
      <c r="A1" s="135" t="s">
        <v>31</v>
      </c>
      <c r="B1" s="136"/>
      <c r="C1" s="136"/>
      <c r="D1" s="136"/>
      <c r="E1" s="136"/>
      <c r="F1" s="136"/>
      <c r="G1" s="136"/>
      <c r="H1" s="137"/>
      <c r="I1" s="73"/>
      <c r="J1" s="129"/>
      <c r="K1" s="162"/>
      <c r="L1" s="130"/>
    </row>
    <row r="2" spans="1:12" ht="14.45" customHeight="1" x14ac:dyDescent="0.25">
      <c r="A2" s="138"/>
      <c r="B2" s="139"/>
      <c r="C2" s="139"/>
      <c r="D2" s="139"/>
      <c r="E2" s="139"/>
      <c r="F2" s="139"/>
      <c r="G2" s="139"/>
      <c r="H2" s="140"/>
      <c r="I2" s="74"/>
      <c r="J2" s="131"/>
      <c r="K2" s="163"/>
      <c r="L2" s="132"/>
    </row>
    <row r="3" spans="1:12" ht="15" customHeight="1" thickBot="1" x14ac:dyDescent="0.3">
      <c r="A3" s="141"/>
      <c r="B3" s="142"/>
      <c r="C3" s="142"/>
      <c r="D3" s="142"/>
      <c r="E3" s="142"/>
      <c r="F3" s="142"/>
      <c r="G3" s="142"/>
      <c r="H3" s="143"/>
      <c r="I3" s="74"/>
      <c r="J3" s="131"/>
      <c r="K3" s="163"/>
      <c r="L3" s="132"/>
    </row>
    <row r="4" spans="1:12" ht="15.75" x14ac:dyDescent="0.25">
      <c r="A4" s="144" t="s">
        <v>89</v>
      </c>
      <c r="B4" s="145"/>
      <c r="C4" s="145"/>
      <c r="D4" s="145"/>
      <c r="E4" s="145"/>
      <c r="F4" s="145"/>
      <c r="G4" s="145"/>
      <c r="H4" s="146"/>
      <c r="I4" s="75"/>
      <c r="J4" s="131"/>
      <c r="K4" s="163"/>
      <c r="L4" s="132"/>
    </row>
    <row r="5" spans="1:12" ht="15.75" x14ac:dyDescent="0.25">
      <c r="A5" s="147" t="s">
        <v>32</v>
      </c>
      <c r="B5" s="148"/>
      <c r="C5" s="148"/>
      <c r="D5" s="148"/>
      <c r="E5" s="148"/>
      <c r="F5" s="148"/>
      <c r="G5" s="148"/>
      <c r="H5" s="149"/>
      <c r="I5" s="75"/>
      <c r="J5" s="131"/>
      <c r="K5" s="163"/>
      <c r="L5" s="132"/>
    </row>
    <row r="6" spans="1:12" ht="15.75" x14ac:dyDescent="0.25">
      <c r="A6" s="147" t="s">
        <v>91</v>
      </c>
      <c r="B6" s="148"/>
      <c r="C6" s="148"/>
      <c r="D6" s="148"/>
      <c r="E6" s="148"/>
      <c r="F6" s="148"/>
      <c r="G6" s="148"/>
      <c r="H6" s="149"/>
      <c r="I6" s="75"/>
      <c r="J6" s="131"/>
      <c r="K6" s="163"/>
      <c r="L6" s="132"/>
    </row>
    <row r="7" spans="1:12" ht="15.75" x14ac:dyDescent="0.25">
      <c r="A7" s="147" t="s">
        <v>40</v>
      </c>
      <c r="B7" s="148"/>
      <c r="C7" s="148"/>
      <c r="D7" s="148"/>
      <c r="E7" s="148"/>
      <c r="F7" s="148"/>
      <c r="G7" s="148"/>
      <c r="H7" s="149"/>
      <c r="I7" s="75"/>
      <c r="J7" s="131"/>
      <c r="K7" s="163"/>
      <c r="L7" s="132"/>
    </row>
    <row r="8" spans="1:12" ht="15.75" x14ac:dyDescent="0.25">
      <c r="A8" s="150" t="s">
        <v>88</v>
      </c>
      <c r="B8" s="151"/>
      <c r="C8" s="151"/>
      <c r="D8" s="151"/>
      <c r="E8" s="151"/>
      <c r="F8" s="151"/>
      <c r="G8" s="151"/>
      <c r="H8" s="152"/>
      <c r="I8" s="77"/>
      <c r="J8" s="131"/>
      <c r="K8" s="163"/>
      <c r="L8" s="132"/>
    </row>
    <row r="9" spans="1:12" ht="16.5" thickBot="1" x14ac:dyDescent="0.3">
      <c r="A9" s="159" t="s">
        <v>33</v>
      </c>
      <c r="B9" s="160"/>
      <c r="C9" s="160"/>
      <c r="D9" s="160"/>
      <c r="E9" s="160"/>
      <c r="F9" s="160"/>
      <c r="G9" s="160"/>
      <c r="H9" s="161"/>
      <c r="I9" s="78"/>
      <c r="J9" s="133"/>
      <c r="K9" s="164"/>
      <c r="L9" s="134"/>
    </row>
    <row r="10" spans="1:12" ht="30" customHeight="1" thickBot="1" x14ac:dyDescent="0.3">
      <c r="A10" s="153" t="s">
        <v>14</v>
      </c>
      <c r="B10" s="154"/>
      <c r="C10" s="154"/>
      <c r="D10" s="154"/>
      <c r="E10" s="154"/>
      <c r="F10" s="154"/>
      <c r="G10" s="154"/>
      <c r="H10" s="154"/>
      <c r="I10" s="154"/>
      <c r="J10" s="154"/>
      <c r="K10" s="154"/>
      <c r="L10" s="155"/>
    </row>
    <row r="11" spans="1:12" ht="15.75" x14ac:dyDescent="0.25">
      <c r="A11" s="55" t="s">
        <v>0</v>
      </c>
      <c r="B11" s="55" t="s">
        <v>1</v>
      </c>
      <c r="C11" s="56" t="s">
        <v>2</v>
      </c>
      <c r="D11" s="56" t="s">
        <v>10</v>
      </c>
      <c r="E11" s="57" t="s">
        <v>15</v>
      </c>
      <c r="F11" s="57" t="s">
        <v>17</v>
      </c>
      <c r="G11" s="57" t="s">
        <v>29</v>
      </c>
      <c r="H11" s="57" t="s">
        <v>24</v>
      </c>
      <c r="I11" s="57" t="s">
        <v>53</v>
      </c>
      <c r="J11" s="57" t="s">
        <v>30</v>
      </c>
      <c r="K11" s="57" t="s">
        <v>25</v>
      </c>
      <c r="L11" s="56" t="s">
        <v>11</v>
      </c>
    </row>
    <row r="12" spans="1:12" ht="15.75" x14ac:dyDescent="0.25">
      <c r="A12" s="8" t="s">
        <v>5</v>
      </c>
      <c r="B12" s="20"/>
      <c r="C12" s="9"/>
      <c r="D12" s="13" t="str">
        <f>'PLANILHA ORÇAMENTÁRIA'!D16</f>
        <v>REMOÇÕES</v>
      </c>
      <c r="E12" s="22"/>
      <c r="F12" s="22"/>
      <c r="G12" s="22"/>
      <c r="H12" s="22"/>
      <c r="I12" s="22"/>
      <c r="J12" s="22"/>
      <c r="K12" s="22"/>
      <c r="L12" s="21"/>
    </row>
    <row r="13" spans="1:12" ht="15.75" x14ac:dyDescent="0.25">
      <c r="A13" s="15" t="s">
        <v>12</v>
      </c>
      <c r="B13" s="15" t="s">
        <v>50</v>
      </c>
      <c r="C13" s="17" t="s">
        <v>45</v>
      </c>
      <c r="D13" s="19" t="s">
        <v>49</v>
      </c>
      <c r="E13" s="18" t="s">
        <v>6</v>
      </c>
      <c r="F13" s="18"/>
      <c r="G13" s="18"/>
      <c r="H13" s="18"/>
      <c r="I13" s="18"/>
      <c r="J13" s="18"/>
      <c r="K13" s="40"/>
      <c r="L13" s="96">
        <f>SUM(K14:K16)</f>
        <v>67.5</v>
      </c>
    </row>
    <row r="14" spans="1:12" s="1" customFormat="1" ht="15.75" x14ac:dyDescent="0.25">
      <c r="A14" s="15"/>
      <c r="B14" s="15"/>
      <c r="C14" s="17"/>
      <c r="D14" s="95" t="s">
        <v>58</v>
      </c>
      <c r="E14" s="18"/>
      <c r="F14" s="18"/>
      <c r="G14" s="18"/>
      <c r="H14" s="18"/>
      <c r="I14" s="18"/>
      <c r="J14" s="18"/>
      <c r="K14" s="40">
        <v>7.5</v>
      </c>
      <c r="L14" s="41"/>
    </row>
    <row r="15" spans="1:12" s="1" customFormat="1" ht="15.75" x14ac:dyDescent="0.25">
      <c r="A15" s="15"/>
      <c r="B15" s="15"/>
      <c r="C15" s="17"/>
      <c r="D15" s="95" t="s">
        <v>59</v>
      </c>
      <c r="E15" s="18"/>
      <c r="F15" s="18"/>
      <c r="G15" s="18"/>
      <c r="H15" s="18"/>
      <c r="I15" s="18"/>
      <c r="J15" s="18"/>
      <c r="K15" s="40">
        <v>52.5</v>
      </c>
      <c r="L15" s="41"/>
    </row>
    <row r="16" spans="1:12" s="1" customFormat="1" ht="15.75" x14ac:dyDescent="0.25">
      <c r="A16" s="15"/>
      <c r="B16" s="15"/>
      <c r="C16" s="17"/>
      <c r="D16" s="95" t="s">
        <v>60</v>
      </c>
      <c r="E16" s="18"/>
      <c r="F16" s="18"/>
      <c r="G16" s="18"/>
      <c r="H16" s="18"/>
      <c r="I16" s="18"/>
      <c r="J16" s="18"/>
      <c r="K16" s="40">
        <v>7.5</v>
      </c>
      <c r="L16" s="41"/>
    </row>
    <row r="17" spans="1:14" ht="15.75" x14ac:dyDescent="0.25">
      <c r="A17" s="8" t="s">
        <v>8</v>
      </c>
      <c r="B17" s="20"/>
      <c r="C17" s="9"/>
      <c r="D17" s="13" t="str">
        <f>'PLANILHA ORÇAMENTÁRIA'!D20</f>
        <v>COBERTURA</v>
      </c>
      <c r="E17" s="22"/>
      <c r="F17" s="22"/>
      <c r="G17" s="22"/>
      <c r="H17" s="22"/>
      <c r="I17" s="22"/>
      <c r="J17" s="22"/>
      <c r="K17" s="22"/>
      <c r="L17" s="21"/>
    </row>
    <row r="18" spans="1:14" ht="15.75" x14ac:dyDescent="0.25">
      <c r="A18" s="35" t="s">
        <v>13</v>
      </c>
      <c r="B18" s="35" t="s">
        <v>52</v>
      </c>
      <c r="C18" s="36" t="s">
        <v>45</v>
      </c>
      <c r="D18" s="66" t="s">
        <v>63</v>
      </c>
      <c r="E18" s="37" t="s">
        <v>3</v>
      </c>
      <c r="F18" s="67"/>
      <c r="G18" s="68"/>
      <c r="H18" s="37"/>
      <c r="I18" s="37">
        <v>22</v>
      </c>
      <c r="J18" s="37"/>
      <c r="K18" s="37"/>
      <c r="L18" s="97">
        <v>22</v>
      </c>
      <c r="N18" s="39"/>
    </row>
    <row r="19" spans="1:14" s="1" customFormat="1" ht="15.75" x14ac:dyDescent="0.25">
      <c r="A19" s="35"/>
      <c r="B19" s="35"/>
      <c r="C19" s="36"/>
      <c r="D19" s="86" t="s">
        <v>54</v>
      </c>
      <c r="E19" s="37"/>
      <c r="F19" s="67"/>
      <c r="G19" s="85"/>
      <c r="H19" s="37"/>
      <c r="I19" s="37"/>
      <c r="J19" s="37"/>
      <c r="K19" s="37"/>
      <c r="L19" s="82"/>
      <c r="N19" s="39"/>
    </row>
    <row r="20" spans="1:14" ht="15.75" x14ac:dyDescent="0.25">
      <c r="A20" s="38" t="s">
        <v>93</v>
      </c>
      <c r="B20" s="38" t="s">
        <v>48</v>
      </c>
      <c r="C20" s="64" t="s">
        <v>45</v>
      </c>
      <c r="D20" s="83" t="s">
        <v>47</v>
      </c>
      <c r="E20" s="16" t="s">
        <v>6</v>
      </c>
      <c r="F20" s="79"/>
      <c r="G20" s="84"/>
      <c r="H20" s="16"/>
      <c r="I20" s="16"/>
      <c r="J20" s="16"/>
      <c r="K20" s="61"/>
      <c r="L20" s="96">
        <f>SUM(K21:K23)</f>
        <v>187.5</v>
      </c>
    </row>
    <row r="21" spans="1:14" s="1" customFormat="1" ht="15.75" x14ac:dyDescent="0.25">
      <c r="A21" s="38"/>
      <c r="B21" s="38"/>
      <c r="C21" s="64"/>
      <c r="D21" s="95" t="s">
        <v>58</v>
      </c>
      <c r="E21" s="16"/>
      <c r="F21" s="79"/>
      <c r="G21" s="18"/>
      <c r="H21" s="16"/>
      <c r="I21" s="16"/>
      <c r="J21" s="16"/>
      <c r="K21" s="61">
        <v>22.5</v>
      </c>
      <c r="L21" s="41"/>
    </row>
    <row r="22" spans="1:14" s="1" customFormat="1" ht="15.75" x14ac:dyDescent="0.25">
      <c r="A22" s="38"/>
      <c r="B22" s="38"/>
      <c r="C22" s="64"/>
      <c r="D22" s="95" t="s">
        <v>59</v>
      </c>
      <c r="E22" s="16"/>
      <c r="F22" s="79"/>
      <c r="G22" s="18"/>
      <c r="H22" s="16"/>
      <c r="I22" s="16"/>
      <c r="J22" s="16"/>
      <c r="K22" s="61">
        <v>150</v>
      </c>
      <c r="L22" s="41"/>
    </row>
    <row r="23" spans="1:14" s="1" customFormat="1" ht="15.75" x14ac:dyDescent="0.25">
      <c r="A23" s="38"/>
      <c r="B23" s="38"/>
      <c r="C23" s="64"/>
      <c r="D23" s="95" t="s">
        <v>60</v>
      </c>
      <c r="E23" s="16"/>
      <c r="F23" s="79"/>
      <c r="G23" s="18"/>
      <c r="H23" s="16"/>
      <c r="I23" s="16"/>
      <c r="J23" s="16"/>
      <c r="K23" s="61">
        <v>15</v>
      </c>
      <c r="L23" s="41"/>
    </row>
    <row r="24" spans="1:14" s="1" customFormat="1" ht="15.75" x14ac:dyDescent="0.25">
      <c r="A24" s="53" t="s">
        <v>94</v>
      </c>
      <c r="B24" s="53" t="s">
        <v>51</v>
      </c>
      <c r="C24" s="54" t="s">
        <v>45</v>
      </c>
      <c r="D24" s="69" t="s">
        <v>57</v>
      </c>
      <c r="E24" s="46" t="s">
        <v>15</v>
      </c>
      <c r="F24" s="70">
        <v>100</v>
      </c>
      <c r="G24" s="71"/>
      <c r="H24" s="46"/>
      <c r="I24" s="46"/>
      <c r="J24" s="46"/>
      <c r="K24" s="65"/>
      <c r="L24" s="98">
        <f>F24</f>
        <v>100</v>
      </c>
      <c r="N24" s="39"/>
    </row>
    <row r="25" spans="1:14" s="1" customFormat="1" ht="15.75" x14ac:dyDescent="0.25">
      <c r="A25" s="38"/>
      <c r="B25" s="38"/>
      <c r="C25" s="64"/>
      <c r="D25" s="94" t="s">
        <v>56</v>
      </c>
      <c r="E25" s="16"/>
      <c r="F25" s="18"/>
      <c r="G25" s="17"/>
      <c r="H25" s="16"/>
      <c r="I25" s="16"/>
      <c r="J25" s="16"/>
      <c r="K25" s="61"/>
      <c r="L25" s="41"/>
      <c r="N25" s="39"/>
    </row>
    <row r="26" spans="1:14" s="1" customFormat="1" ht="15.75" x14ac:dyDescent="0.25">
      <c r="A26" s="8" t="s">
        <v>9</v>
      </c>
      <c r="B26" s="89"/>
      <c r="C26" s="90"/>
      <c r="D26" s="91" t="s">
        <v>55</v>
      </c>
      <c r="E26" s="21"/>
      <c r="F26" s="22"/>
      <c r="G26" s="9"/>
      <c r="H26" s="21"/>
      <c r="I26" s="21"/>
      <c r="J26" s="21"/>
      <c r="K26" s="92"/>
      <c r="L26" s="93"/>
      <c r="N26" s="39"/>
    </row>
    <row r="27" spans="1:14" s="1" customFormat="1" ht="15.75" x14ac:dyDescent="0.25">
      <c r="A27" s="38" t="s">
        <v>16</v>
      </c>
      <c r="B27" s="53"/>
      <c r="C27" s="54" t="s">
        <v>65</v>
      </c>
      <c r="D27" s="69" t="s">
        <v>61</v>
      </c>
      <c r="E27" s="46" t="s">
        <v>15</v>
      </c>
      <c r="F27" s="70">
        <v>1</v>
      </c>
      <c r="G27" s="71"/>
      <c r="H27" s="72"/>
      <c r="I27" s="72"/>
      <c r="J27" s="46"/>
      <c r="K27" s="65"/>
      <c r="L27" s="98">
        <f>F27</f>
        <v>1</v>
      </c>
    </row>
    <row r="28" spans="1:14" ht="15.75" x14ac:dyDescent="0.25">
      <c r="A28" s="15"/>
      <c r="B28" s="15"/>
      <c r="C28" s="17"/>
      <c r="D28" s="99" t="s">
        <v>62</v>
      </c>
      <c r="E28" s="18"/>
      <c r="F28" s="18"/>
      <c r="G28" s="18"/>
      <c r="H28" s="18"/>
      <c r="I28" s="18"/>
      <c r="J28" s="18"/>
      <c r="K28" s="18"/>
      <c r="L28" s="16"/>
    </row>
    <row r="29" spans="1:14" ht="15.75" x14ac:dyDescent="0.25">
      <c r="A29" s="10"/>
      <c r="B29" s="15"/>
      <c r="C29" s="17"/>
      <c r="D29" s="17"/>
      <c r="E29" s="18"/>
      <c r="F29" s="18"/>
      <c r="G29" s="18"/>
      <c r="H29" s="18"/>
      <c r="I29" s="18"/>
      <c r="J29" s="18"/>
      <c r="K29" s="18"/>
      <c r="L29" s="16"/>
    </row>
    <row r="30" spans="1:14" ht="15.75" x14ac:dyDescent="0.25">
      <c r="A30" s="10"/>
      <c r="B30" s="10"/>
      <c r="C30" s="12"/>
      <c r="D30" s="12"/>
      <c r="E30" s="14"/>
      <c r="F30" s="14"/>
      <c r="G30" s="14"/>
      <c r="H30" s="14"/>
      <c r="I30" s="14"/>
      <c r="J30" s="14"/>
      <c r="K30" s="14"/>
      <c r="L30" s="11"/>
    </row>
    <row r="31" spans="1:14" ht="15.75" x14ac:dyDescent="0.25">
      <c r="A31" s="10"/>
      <c r="B31" s="10"/>
      <c r="C31" s="12"/>
      <c r="D31" s="12"/>
      <c r="E31" s="14"/>
      <c r="F31" s="14"/>
      <c r="G31" s="14"/>
      <c r="H31" s="14"/>
      <c r="I31" s="14"/>
      <c r="J31" s="14"/>
      <c r="K31" s="14"/>
      <c r="L31" s="11"/>
    </row>
    <row r="32" spans="1:14" ht="15.75" x14ac:dyDescent="0.25">
      <c r="A32" s="10"/>
      <c r="B32" s="10"/>
      <c r="C32" s="12"/>
      <c r="D32" s="12"/>
      <c r="E32" s="14"/>
      <c r="F32" s="14"/>
      <c r="G32" s="14"/>
      <c r="H32" s="14"/>
      <c r="I32" s="14"/>
      <c r="J32" s="14"/>
      <c r="K32" s="14"/>
      <c r="L32" s="11"/>
    </row>
    <row r="33" spans="1:12" ht="15.75" x14ac:dyDescent="0.25">
      <c r="A33" s="10"/>
      <c r="B33" s="10"/>
      <c r="C33" s="12"/>
      <c r="D33" s="12"/>
      <c r="E33" s="14"/>
      <c r="F33" s="14"/>
      <c r="G33" s="14"/>
      <c r="H33" s="14"/>
      <c r="I33" s="14"/>
      <c r="J33" s="14"/>
      <c r="K33" s="14"/>
      <c r="L33" s="11"/>
    </row>
    <row r="34" spans="1:12" ht="15.75" x14ac:dyDescent="0.25">
      <c r="A34" s="10"/>
      <c r="B34" s="10"/>
      <c r="C34" s="12"/>
      <c r="D34" s="12"/>
      <c r="E34" s="14"/>
      <c r="F34" s="14"/>
      <c r="G34" s="14"/>
      <c r="H34" s="14"/>
      <c r="I34" s="14"/>
      <c r="J34" s="14"/>
      <c r="K34" s="14"/>
      <c r="L34" s="12"/>
    </row>
    <row r="35" spans="1:12" ht="15.75" x14ac:dyDescent="0.25">
      <c r="A35" s="10"/>
      <c r="B35" s="10"/>
      <c r="C35" s="12"/>
      <c r="D35" s="12"/>
      <c r="E35" s="14"/>
      <c r="F35" s="14"/>
      <c r="G35" s="14"/>
      <c r="H35" s="14"/>
      <c r="I35" s="14"/>
      <c r="J35" s="14"/>
      <c r="K35" s="14"/>
      <c r="L35" s="12"/>
    </row>
    <row r="36" spans="1:12" x14ac:dyDescent="0.25">
      <c r="A36" s="5"/>
      <c r="B36" s="5"/>
      <c r="C36" s="6"/>
      <c r="D36" s="6"/>
      <c r="E36" s="25"/>
      <c r="F36" s="25"/>
      <c r="G36" s="25"/>
      <c r="H36" s="25"/>
      <c r="I36" s="25"/>
      <c r="J36" s="25"/>
      <c r="K36" s="25"/>
      <c r="L36" s="6"/>
    </row>
    <row r="37" spans="1:12" x14ac:dyDescent="0.25">
      <c r="A37" s="5"/>
      <c r="B37" s="5"/>
      <c r="C37" s="6"/>
      <c r="D37" s="6"/>
      <c r="E37" s="25"/>
      <c r="F37" s="25"/>
      <c r="G37" s="25"/>
      <c r="H37" s="25"/>
      <c r="I37" s="25"/>
      <c r="J37" s="25"/>
      <c r="K37" s="25"/>
      <c r="L37" s="6"/>
    </row>
    <row r="38" spans="1:12" x14ac:dyDescent="0.25">
      <c r="A38" s="5"/>
      <c r="B38" s="5"/>
      <c r="C38" s="6"/>
      <c r="D38" s="6"/>
      <c r="E38" s="25"/>
      <c r="F38" s="25"/>
      <c r="G38" s="25"/>
      <c r="H38" s="25"/>
      <c r="I38" s="25"/>
      <c r="J38" s="25"/>
      <c r="K38" s="25"/>
      <c r="L38" s="6"/>
    </row>
    <row r="39" spans="1:12" x14ac:dyDescent="0.25">
      <c r="A39" s="5"/>
      <c r="B39" s="5"/>
      <c r="C39" s="6"/>
      <c r="D39" s="6"/>
      <c r="E39" s="25"/>
      <c r="F39" s="25"/>
      <c r="G39" s="25"/>
      <c r="H39" s="25"/>
      <c r="I39" s="25"/>
      <c r="J39" s="25"/>
      <c r="K39" s="25"/>
      <c r="L39" s="6"/>
    </row>
    <row r="40" spans="1:12" x14ac:dyDescent="0.25">
      <c r="A40" s="5"/>
      <c r="B40" s="5"/>
      <c r="C40" s="6"/>
      <c r="D40" s="6"/>
      <c r="E40" s="25"/>
      <c r="F40" s="25"/>
      <c r="G40" s="25"/>
      <c r="H40" s="25"/>
      <c r="I40" s="25"/>
      <c r="J40" s="25"/>
      <c r="K40" s="25"/>
      <c r="L40" s="6"/>
    </row>
    <row r="41" spans="1:12" x14ac:dyDescent="0.25">
      <c r="A41" s="5"/>
      <c r="B41" s="5"/>
      <c r="C41" s="6"/>
      <c r="D41" s="6"/>
      <c r="E41" s="25"/>
      <c r="F41" s="25"/>
      <c r="G41" s="25"/>
      <c r="H41" s="25"/>
      <c r="I41" s="25"/>
      <c r="J41" s="25"/>
      <c r="K41" s="25"/>
      <c r="L41" s="6"/>
    </row>
    <row r="42" spans="1:12" x14ac:dyDescent="0.25">
      <c r="A42" s="5"/>
      <c r="B42" s="5"/>
      <c r="C42" s="6"/>
      <c r="D42" s="6"/>
      <c r="E42" s="25"/>
      <c r="F42" s="25"/>
      <c r="G42" s="25"/>
      <c r="H42" s="25"/>
      <c r="I42" s="25"/>
      <c r="J42" s="25"/>
      <c r="K42" s="25"/>
      <c r="L42" s="6"/>
    </row>
    <row r="43" spans="1:12" x14ac:dyDescent="0.25">
      <c r="A43" s="5"/>
      <c r="B43" s="5"/>
      <c r="C43" s="6"/>
      <c r="D43" s="6"/>
      <c r="E43" s="25"/>
      <c r="F43" s="25"/>
      <c r="G43" s="25"/>
      <c r="H43" s="25"/>
      <c r="I43" s="25"/>
      <c r="J43" s="25"/>
      <c r="K43" s="25"/>
      <c r="L43" s="6"/>
    </row>
    <row r="44" spans="1:12" x14ac:dyDescent="0.25">
      <c r="A44" s="5"/>
      <c r="B44" s="5"/>
      <c r="C44" s="6"/>
      <c r="D44" s="6"/>
      <c r="E44" s="25"/>
      <c r="F44" s="25"/>
      <c r="G44" s="25"/>
      <c r="H44" s="25"/>
      <c r="I44" s="25"/>
      <c r="J44" s="25"/>
      <c r="K44" s="25"/>
      <c r="L44" s="6"/>
    </row>
    <row r="45" spans="1:12" x14ac:dyDescent="0.25">
      <c r="A45" s="5"/>
      <c r="B45" s="5"/>
      <c r="C45" s="6"/>
      <c r="D45" s="6"/>
      <c r="E45" s="25"/>
      <c r="F45" s="25"/>
      <c r="G45" s="25"/>
      <c r="H45" s="25"/>
      <c r="I45" s="25"/>
      <c r="J45" s="25"/>
      <c r="K45" s="25"/>
      <c r="L45" s="6"/>
    </row>
    <row r="46" spans="1:12" x14ac:dyDescent="0.25">
      <c r="A46" s="5"/>
      <c r="B46" s="5"/>
      <c r="C46" s="6"/>
      <c r="D46" s="6"/>
      <c r="E46" s="25"/>
      <c r="F46" s="25"/>
      <c r="G46" s="25"/>
      <c r="H46" s="25"/>
      <c r="I46" s="25"/>
      <c r="J46" s="25"/>
      <c r="K46" s="25"/>
      <c r="L46" s="6"/>
    </row>
    <row r="47" spans="1:12" x14ac:dyDescent="0.25">
      <c r="A47" s="5"/>
      <c r="B47" s="5"/>
      <c r="C47" s="6"/>
      <c r="D47" s="6"/>
      <c r="E47" s="25"/>
      <c r="F47" s="25"/>
      <c r="G47" s="25"/>
      <c r="H47" s="25"/>
      <c r="I47" s="25"/>
      <c r="J47" s="25"/>
      <c r="K47" s="25"/>
      <c r="L47" s="6"/>
    </row>
    <row r="48" spans="1:12" x14ac:dyDescent="0.25">
      <c r="A48" s="5"/>
      <c r="B48" s="5"/>
      <c r="C48" s="6"/>
      <c r="D48" s="6"/>
      <c r="E48" s="25"/>
      <c r="F48" s="25"/>
      <c r="G48" s="25"/>
      <c r="H48" s="25"/>
      <c r="I48" s="25"/>
      <c r="J48" s="25"/>
      <c r="K48" s="25"/>
      <c r="L48" s="6"/>
    </row>
  </sheetData>
  <mergeCells count="9">
    <mergeCell ref="A10:L10"/>
    <mergeCell ref="A1:H3"/>
    <mergeCell ref="A4:H4"/>
    <mergeCell ref="A5:H5"/>
    <mergeCell ref="A6:H6"/>
    <mergeCell ref="A7:H7"/>
    <mergeCell ref="A8:H8"/>
    <mergeCell ref="A9:H9"/>
    <mergeCell ref="J1:L9"/>
  </mergeCells>
  <phoneticPr fontId="29" type="noConversion"/>
  <pageMargins left="0.25" right="0.25" top="0.75" bottom="0.75" header="0.3" footer="0.3"/>
  <pageSetup paperSize="9" scale="53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view="pageBreakPreview" zoomScaleNormal="100" zoomScaleSheetLayoutView="100" workbookViewId="0">
      <selection activeCell="A14" sqref="A14:G14"/>
    </sheetView>
  </sheetViews>
  <sheetFormatPr defaultRowHeight="15" x14ac:dyDescent="0.25"/>
  <cols>
    <col min="1" max="1" width="9.140625" style="101"/>
    <col min="2" max="2" width="9.140625" style="4"/>
    <col min="3" max="3" width="9.140625" style="1"/>
    <col min="4" max="4" width="52" style="1" customWidth="1"/>
    <col min="5" max="5" width="9.140625" style="3"/>
    <col min="6" max="6" width="9.140625" style="1"/>
    <col min="7" max="7" width="14.85546875" style="100" bestFit="1" customWidth="1"/>
    <col min="8" max="8" width="19.85546875" style="1" customWidth="1"/>
    <col min="9" max="16384" width="9.140625" style="1"/>
  </cols>
  <sheetData>
    <row r="1" spans="1:8" ht="22.15" customHeight="1" x14ac:dyDescent="0.25">
      <c r="A1" s="165" t="s">
        <v>38</v>
      </c>
      <c r="B1" s="165"/>
      <c r="C1" s="165"/>
      <c r="D1" s="165"/>
      <c r="E1" s="165"/>
      <c r="F1" s="165"/>
      <c r="G1" s="166"/>
      <c r="H1" s="167"/>
    </row>
    <row r="2" spans="1:8" ht="48" customHeight="1" thickBot="1" x14ac:dyDescent="0.3">
      <c r="A2" s="165"/>
      <c r="B2" s="165"/>
      <c r="C2" s="165"/>
      <c r="D2" s="165"/>
      <c r="E2" s="165"/>
      <c r="F2" s="165"/>
      <c r="G2" s="168"/>
      <c r="H2" s="169"/>
    </row>
    <row r="3" spans="1:8" x14ac:dyDescent="0.25">
      <c r="A3" s="178" t="s">
        <v>89</v>
      </c>
      <c r="B3" s="179"/>
      <c r="C3" s="179"/>
      <c r="D3" s="179"/>
      <c r="E3" s="182" t="s">
        <v>87</v>
      </c>
      <c r="F3" s="183"/>
      <c r="G3" s="168"/>
      <c r="H3" s="169"/>
    </row>
    <row r="4" spans="1:8" ht="15.75" thickBot="1" x14ac:dyDescent="0.3">
      <c r="A4" s="180" t="s">
        <v>32</v>
      </c>
      <c r="B4" s="181"/>
      <c r="C4" s="181"/>
      <c r="D4" s="181"/>
      <c r="E4" s="184">
        <v>43862</v>
      </c>
      <c r="F4" s="185"/>
      <c r="G4" s="170"/>
      <c r="H4" s="171"/>
    </row>
    <row r="5" spans="1:8" ht="45.6" customHeight="1" thickBot="1" x14ac:dyDescent="0.3">
      <c r="A5" s="175" t="s">
        <v>86</v>
      </c>
      <c r="B5" s="176"/>
      <c r="C5" s="176"/>
      <c r="D5" s="176"/>
      <c r="E5" s="176"/>
      <c r="F5" s="176"/>
      <c r="G5" s="176"/>
      <c r="H5" s="177"/>
    </row>
    <row r="6" spans="1:8" ht="14.45" customHeight="1" x14ac:dyDescent="0.25">
      <c r="A6" s="115" t="s">
        <v>0</v>
      </c>
      <c r="B6" s="115" t="s">
        <v>1</v>
      </c>
      <c r="C6" s="113" t="s">
        <v>2</v>
      </c>
      <c r="D6" s="113" t="s">
        <v>22</v>
      </c>
      <c r="E6" s="113" t="s">
        <v>85</v>
      </c>
      <c r="F6" s="113" t="s">
        <v>84</v>
      </c>
      <c r="G6" s="114" t="s">
        <v>19</v>
      </c>
      <c r="H6" s="113" t="s">
        <v>11</v>
      </c>
    </row>
    <row r="7" spans="1:8" x14ac:dyDescent="0.25">
      <c r="A7" s="112" t="s">
        <v>16</v>
      </c>
      <c r="B7" s="111" t="s">
        <v>65</v>
      </c>
      <c r="C7" s="110"/>
      <c r="D7" s="109" t="s">
        <v>83</v>
      </c>
      <c r="E7" s="79"/>
      <c r="F7" s="106"/>
      <c r="G7" s="30"/>
      <c r="H7" s="106"/>
    </row>
    <row r="8" spans="1:8" x14ac:dyDescent="0.25">
      <c r="A8" s="108" t="s">
        <v>95</v>
      </c>
      <c r="B8" s="107" t="s">
        <v>82</v>
      </c>
      <c r="C8" s="106" t="s">
        <v>69</v>
      </c>
      <c r="D8" s="105" t="s">
        <v>81</v>
      </c>
      <c r="E8" s="79" t="s">
        <v>76</v>
      </c>
      <c r="F8" s="104">
        <v>4</v>
      </c>
      <c r="G8" s="30">
        <v>22.17</v>
      </c>
      <c r="H8" s="30">
        <f>F8*G8</f>
        <v>88.68</v>
      </c>
    </row>
    <row r="9" spans="1:8" x14ac:dyDescent="0.25">
      <c r="A9" s="108" t="s">
        <v>96</v>
      </c>
      <c r="B9" s="107" t="s">
        <v>80</v>
      </c>
      <c r="C9" s="106" t="s">
        <v>69</v>
      </c>
      <c r="D9" s="105" t="s">
        <v>79</v>
      </c>
      <c r="E9" s="79" t="s">
        <v>76</v>
      </c>
      <c r="F9" s="104">
        <v>4</v>
      </c>
      <c r="G9" s="30">
        <v>14.27</v>
      </c>
      <c r="H9" s="30">
        <f>F9*G9</f>
        <v>57.08</v>
      </c>
    </row>
    <row r="10" spans="1:8" ht="30" x14ac:dyDescent="0.25">
      <c r="A10" s="108" t="s">
        <v>97</v>
      </c>
      <c r="B10" s="107" t="s">
        <v>78</v>
      </c>
      <c r="C10" s="106" t="s">
        <v>69</v>
      </c>
      <c r="D10" s="105" t="s">
        <v>77</v>
      </c>
      <c r="E10" s="79" t="s">
        <v>76</v>
      </c>
      <c r="F10" s="104">
        <v>4</v>
      </c>
      <c r="G10" s="30">
        <v>0.84</v>
      </c>
      <c r="H10" s="30">
        <f>F10*G10</f>
        <v>3.36</v>
      </c>
    </row>
    <row r="11" spans="1:8" x14ac:dyDescent="0.25">
      <c r="A11" s="108" t="s">
        <v>98</v>
      </c>
      <c r="B11" s="107" t="s">
        <v>75</v>
      </c>
      <c r="C11" s="106" t="s">
        <v>69</v>
      </c>
      <c r="D11" s="105" t="s">
        <v>74</v>
      </c>
      <c r="E11" s="79" t="s">
        <v>73</v>
      </c>
      <c r="F11" s="104">
        <v>2</v>
      </c>
      <c r="G11" s="30">
        <v>4.88</v>
      </c>
      <c r="H11" s="30">
        <f>G11*F11</f>
        <v>9.76</v>
      </c>
    </row>
    <row r="12" spans="1:8" x14ac:dyDescent="0.25">
      <c r="A12" s="108" t="s">
        <v>99</v>
      </c>
      <c r="B12" s="107" t="s">
        <v>72</v>
      </c>
      <c r="C12" s="106" t="s">
        <v>69</v>
      </c>
      <c r="D12" s="105" t="s">
        <v>71</v>
      </c>
      <c r="E12" s="79" t="s">
        <v>7</v>
      </c>
      <c r="F12" s="104">
        <v>1</v>
      </c>
      <c r="G12" s="30">
        <v>15.81</v>
      </c>
      <c r="H12" s="30">
        <f>G12*F12</f>
        <v>15.81</v>
      </c>
    </row>
    <row r="13" spans="1:8" ht="30" x14ac:dyDescent="0.25">
      <c r="A13" s="108" t="s">
        <v>100</v>
      </c>
      <c r="B13" s="107" t="s">
        <v>70</v>
      </c>
      <c r="C13" s="106" t="s">
        <v>69</v>
      </c>
      <c r="D13" s="105" t="s">
        <v>68</v>
      </c>
      <c r="E13" s="79" t="s">
        <v>7</v>
      </c>
      <c r="F13" s="104">
        <v>1</v>
      </c>
      <c r="G13" s="30">
        <v>14.93</v>
      </c>
      <c r="H13" s="30">
        <f>G13*F13</f>
        <v>14.93</v>
      </c>
    </row>
    <row r="14" spans="1:8" x14ac:dyDescent="0.25">
      <c r="A14" s="172" t="s">
        <v>67</v>
      </c>
      <c r="B14" s="172"/>
      <c r="C14" s="172"/>
      <c r="D14" s="172"/>
      <c r="E14" s="172"/>
      <c r="F14" s="172"/>
      <c r="G14" s="172"/>
      <c r="H14" s="30">
        <f>SUM(H8:H13)</f>
        <v>189.62</v>
      </c>
    </row>
    <row r="15" spans="1:8" ht="15.75" thickBot="1" x14ac:dyDescent="0.3">
      <c r="A15" s="172" t="s">
        <v>66</v>
      </c>
      <c r="B15" s="172"/>
      <c r="C15" s="172"/>
      <c r="D15" s="172"/>
      <c r="E15" s="172"/>
      <c r="F15" s="172"/>
      <c r="G15" s="172"/>
      <c r="H15" s="103">
        <v>1</v>
      </c>
    </row>
    <row r="16" spans="1:8" ht="18" thickBot="1" x14ac:dyDescent="0.45">
      <c r="A16" s="173" t="s">
        <v>92</v>
      </c>
      <c r="B16" s="173"/>
      <c r="C16" s="173"/>
      <c r="D16" s="173"/>
      <c r="E16" s="173"/>
      <c r="F16" s="173"/>
      <c r="G16" s="174"/>
      <c r="H16" s="102">
        <f>H14/1</f>
        <v>189.62</v>
      </c>
    </row>
  </sheetData>
  <mergeCells count="10">
    <mergeCell ref="A1:F2"/>
    <mergeCell ref="G1:H4"/>
    <mergeCell ref="A14:G14"/>
    <mergeCell ref="A15:G15"/>
    <mergeCell ref="A16:G16"/>
    <mergeCell ref="A5:H5"/>
    <mergeCell ref="A3:D3"/>
    <mergeCell ref="A4:D4"/>
    <mergeCell ref="E3:F3"/>
    <mergeCell ref="E4:F4"/>
  </mergeCells>
  <pageMargins left="0.511811024" right="0.511811024" top="0.78740157499999996" bottom="0.78740157499999996" header="0.31496062000000002" footer="0.31496062000000002"/>
  <pageSetup paperSize="9" scale="6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1"/>
  <sheetViews>
    <sheetView tabSelected="1" view="pageBreakPreview" zoomScaleNormal="100" zoomScaleSheetLayoutView="100" workbookViewId="0">
      <selection activeCell="A16" sqref="A16:B17"/>
    </sheetView>
  </sheetViews>
  <sheetFormatPr defaultRowHeight="15" x14ac:dyDescent="0.25"/>
  <cols>
    <col min="1" max="1" width="8.85546875" style="4"/>
    <col min="2" max="2" width="57.5703125" customWidth="1"/>
    <col min="3" max="3" width="23.85546875" customWidth="1"/>
    <col min="4" max="4" width="17.28515625" customWidth="1"/>
    <col min="5" max="5" width="17.7109375" customWidth="1"/>
  </cols>
  <sheetData>
    <row r="1" spans="1:5" ht="14.45" customHeight="1" x14ac:dyDescent="0.25">
      <c r="A1" s="190" t="s">
        <v>38</v>
      </c>
      <c r="B1" s="190"/>
      <c r="C1" s="190"/>
      <c r="D1" s="191"/>
      <c r="E1" s="129"/>
    </row>
    <row r="2" spans="1:5" ht="20.25" customHeight="1" x14ac:dyDescent="0.25">
      <c r="A2" s="190"/>
      <c r="B2" s="190"/>
      <c r="C2" s="190"/>
      <c r="D2" s="191"/>
      <c r="E2" s="131"/>
    </row>
    <row r="3" spans="1:5" ht="14.45" customHeight="1" x14ac:dyDescent="0.25">
      <c r="A3" s="190"/>
      <c r="B3" s="190"/>
      <c r="C3" s="190"/>
      <c r="D3" s="191"/>
      <c r="E3" s="131"/>
    </row>
    <row r="4" spans="1:5" ht="14.45" customHeight="1" x14ac:dyDescent="0.25">
      <c r="A4" s="192" t="s">
        <v>39</v>
      </c>
      <c r="B4" s="192"/>
      <c r="C4" s="192"/>
      <c r="D4" s="193"/>
      <c r="E4" s="131"/>
    </row>
    <row r="5" spans="1:5" ht="14.45" customHeight="1" x14ac:dyDescent="0.25">
      <c r="A5" s="192"/>
      <c r="B5" s="192"/>
      <c r="C5" s="192"/>
      <c r="D5" s="193"/>
      <c r="E5" s="131"/>
    </row>
    <row r="6" spans="1:5" ht="6.6" customHeight="1" x14ac:dyDescent="0.25">
      <c r="A6" s="192"/>
      <c r="B6" s="192"/>
      <c r="C6" s="192"/>
      <c r="D6" s="193"/>
      <c r="E6" s="131"/>
    </row>
    <row r="7" spans="1:5" ht="15.75" thickBot="1" x14ac:dyDescent="0.3">
      <c r="A7" s="194" t="s">
        <v>89</v>
      </c>
      <c r="B7" s="194"/>
      <c r="C7" s="194"/>
      <c r="D7" s="195"/>
      <c r="E7" s="133"/>
    </row>
    <row r="8" spans="1:5" x14ac:dyDescent="0.25">
      <c r="A8" s="198"/>
      <c r="B8" s="198"/>
      <c r="C8" s="198"/>
      <c r="D8" s="198"/>
      <c r="E8" s="198"/>
    </row>
    <row r="9" spans="1:5" ht="18.75" x14ac:dyDescent="0.25">
      <c r="A9" s="47" t="s">
        <v>0</v>
      </c>
      <c r="B9" s="48" t="s">
        <v>22</v>
      </c>
      <c r="C9" s="49" t="s">
        <v>28</v>
      </c>
      <c r="D9" s="49" t="s">
        <v>26</v>
      </c>
      <c r="E9" s="50" t="s">
        <v>27</v>
      </c>
    </row>
    <row r="10" spans="1:5" x14ac:dyDescent="0.25">
      <c r="A10" s="196" t="s">
        <v>5</v>
      </c>
      <c r="B10" s="197" t="str">
        <f>'PLANILHA ORÇAMENTÁRIA'!D16</f>
        <v>REMOÇÕES</v>
      </c>
      <c r="C10" s="52"/>
      <c r="D10" s="52">
        <v>0.5</v>
      </c>
      <c r="E10" s="62">
        <v>0.5</v>
      </c>
    </row>
    <row r="11" spans="1:5" x14ac:dyDescent="0.25">
      <c r="A11" s="196"/>
      <c r="B11" s="197"/>
      <c r="C11" s="51">
        <f>'PLANILHA ORÇAMENTÁRIA'!H18</f>
        <v>572.08882499999993</v>
      </c>
      <c r="D11" s="51">
        <f>C11*D10</f>
        <v>286.04441249999996</v>
      </c>
      <c r="E11" s="63">
        <f>C11*E10</f>
        <v>286.04441249999996</v>
      </c>
    </row>
    <row r="12" spans="1:5" x14ac:dyDescent="0.25">
      <c r="A12" s="196" t="s">
        <v>8</v>
      </c>
      <c r="B12" s="197" t="str">
        <f>'PLANILHA ORÇAMENTÁRIA'!D20</f>
        <v>COBERTURA</v>
      </c>
      <c r="C12" s="52"/>
      <c r="D12" s="52">
        <v>0.5</v>
      </c>
      <c r="E12" s="62">
        <v>0.5</v>
      </c>
    </row>
    <row r="13" spans="1:5" x14ac:dyDescent="0.25">
      <c r="A13" s="196"/>
      <c r="B13" s="197"/>
      <c r="C13" s="51">
        <f>'PLANILHA ORÇAMENTÁRIA'!H24</f>
        <v>12967.837734500001</v>
      </c>
      <c r="D13" s="51">
        <f>D12*C13</f>
        <v>6483.9188672500004</v>
      </c>
      <c r="E13" s="63">
        <f>E12*C13</f>
        <v>6483.9188672500004</v>
      </c>
    </row>
    <row r="14" spans="1:5" x14ac:dyDescent="0.25">
      <c r="A14" s="196" t="s">
        <v>9</v>
      </c>
      <c r="B14" s="197" t="str">
        <f>'PLANILHA ORÇAMENTÁRIA'!D26</f>
        <v>ESQUADRIAS METÁLICAS</v>
      </c>
      <c r="C14" s="52"/>
      <c r="D14" s="52">
        <v>1</v>
      </c>
      <c r="E14" s="62"/>
    </row>
    <row r="15" spans="1:5" x14ac:dyDescent="0.25">
      <c r="A15" s="196"/>
      <c r="B15" s="197"/>
      <c r="C15" s="51">
        <f>'PLANILHA ORÇAMENTÁRIA'!H28</f>
        <v>255.095786</v>
      </c>
      <c r="D15" s="51">
        <f>D14*C15</f>
        <v>255.095786</v>
      </c>
      <c r="E15" s="63"/>
    </row>
    <row r="16" spans="1:5" s="1" customFormat="1" x14ac:dyDescent="0.25">
      <c r="A16" s="202" t="s">
        <v>11</v>
      </c>
      <c r="B16" s="203"/>
      <c r="C16" s="117"/>
      <c r="D16" s="186"/>
      <c r="E16" s="188"/>
    </row>
    <row r="17" spans="1:5" s="1" customFormat="1" x14ac:dyDescent="0.25">
      <c r="A17" s="204"/>
      <c r="B17" s="205"/>
      <c r="C17" s="58">
        <f>C15+C13+C11</f>
        <v>13795.022345500001</v>
      </c>
      <c r="D17" s="187"/>
      <c r="E17" s="189"/>
    </row>
    <row r="18" spans="1:5" ht="14.45" customHeight="1" x14ac:dyDescent="0.25">
      <c r="A18" s="199" t="s">
        <v>34</v>
      </c>
      <c r="B18" s="200"/>
      <c r="C18" s="201"/>
      <c r="D18" s="29">
        <f>D11+D13+D15</f>
        <v>7025.0590657500006</v>
      </c>
      <c r="E18" s="29">
        <f>E11+E13+E15</f>
        <v>6769.9632797500008</v>
      </c>
    </row>
    <row r="19" spans="1:5" ht="14.45" customHeight="1" x14ac:dyDescent="0.25">
      <c r="A19" s="199" t="s">
        <v>35</v>
      </c>
      <c r="B19" s="200"/>
      <c r="C19" s="201"/>
      <c r="D19" s="59">
        <f>D18/C17</f>
        <v>0.50924593594744028</v>
      </c>
      <c r="E19" s="59">
        <f>E18/C17</f>
        <v>0.49075406405255978</v>
      </c>
    </row>
    <row r="20" spans="1:5" ht="14.45" customHeight="1" x14ac:dyDescent="0.25">
      <c r="A20" s="199" t="s">
        <v>36</v>
      </c>
      <c r="B20" s="200"/>
      <c r="C20" s="201"/>
      <c r="D20" s="29">
        <f>D18</f>
        <v>7025.0590657500006</v>
      </c>
      <c r="E20" s="29">
        <f>D20+E18</f>
        <v>13795.022345500001</v>
      </c>
    </row>
    <row r="21" spans="1:5" ht="14.45" customHeight="1" x14ac:dyDescent="0.25">
      <c r="A21" s="199" t="s">
        <v>37</v>
      </c>
      <c r="B21" s="200"/>
      <c r="C21" s="201"/>
      <c r="D21" s="60">
        <f>D19</f>
        <v>0.50924593594744028</v>
      </c>
      <c r="E21" s="60">
        <f>D21+E19</f>
        <v>1</v>
      </c>
    </row>
  </sheetData>
  <mergeCells count="18">
    <mergeCell ref="A18:C18"/>
    <mergeCell ref="A19:C19"/>
    <mergeCell ref="A20:C20"/>
    <mergeCell ref="A16:B17"/>
    <mergeCell ref="A21:C21"/>
    <mergeCell ref="D16:D17"/>
    <mergeCell ref="E16:E17"/>
    <mergeCell ref="E1:E7"/>
    <mergeCell ref="A1:D3"/>
    <mergeCell ref="A4:D6"/>
    <mergeCell ref="A7:D7"/>
    <mergeCell ref="A14:A15"/>
    <mergeCell ref="B14:B15"/>
    <mergeCell ref="A10:A11"/>
    <mergeCell ref="B10:B11"/>
    <mergeCell ref="A12:A13"/>
    <mergeCell ref="B12:B13"/>
    <mergeCell ref="A8:E8"/>
  </mergeCells>
  <pageMargins left="0.511811024" right="0.511811024" top="0.78740157499999996" bottom="0.78740157499999996" header="0.31496062000000002" footer="0.31496062000000002"/>
  <pageSetup paperSize="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3</vt:i4>
      </vt:variant>
    </vt:vector>
  </HeadingPairs>
  <TitlesOfParts>
    <vt:vector size="7" baseType="lpstr">
      <vt:lpstr>PLANILHA ORÇAMENTÁRIA</vt:lpstr>
      <vt:lpstr>MEMÓRIA DE CÁLCULO</vt:lpstr>
      <vt:lpstr>COMPOSIÇÕES</vt:lpstr>
      <vt:lpstr>CRONOGRAMA</vt:lpstr>
      <vt:lpstr>CRONOGRAMA!Area_de_impressao</vt:lpstr>
      <vt:lpstr>'MEMÓRIA DE CÁLCULO'!Area_de_impressao</vt:lpstr>
      <vt:lpstr>'PLANILHA ORÇAMENTÁRIA'!Area_de_impressao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brasilino.costa</cp:lastModifiedBy>
  <cp:lastPrinted>2020-08-28T14:25:36Z</cp:lastPrinted>
  <dcterms:created xsi:type="dcterms:W3CDTF">2015-11-23T10:51:34Z</dcterms:created>
  <dcterms:modified xsi:type="dcterms:W3CDTF">2020-08-31T14:46:55Z</dcterms:modified>
</cp:coreProperties>
</file>