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codeName="EstaPastaDeTrabalho"/>
  <mc:AlternateContent xmlns:mc="http://schemas.openxmlformats.org/markup-compatibility/2006">
    <mc:Choice Requires="x15">
      <x15ac:absPath xmlns:x15ac="http://schemas.microsoft.com/office/spreadsheetml/2010/11/ac" url="\\Servidor\engenharia\2020-PROJETOS\2041-Ponte de Ferro João Neiva\4.8 Orçamento\"/>
    </mc:Choice>
  </mc:AlternateContent>
  <xr:revisionPtr revIDLastSave="0" documentId="13_ncr:1_{B35BCB9E-675B-4D8C-BACC-9DFD7516DEF0}" xr6:coauthVersionLast="45" xr6:coauthVersionMax="45" xr10:uidLastSave="{00000000-0000-0000-0000-000000000000}"/>
  <bookViews>
    <workbookView xWindow="28680" yWindow="-120" windowWidth="29040" windowHeight="15990" xr2:uid="{00000000-000D-0000-FFFF-FFFF00000000}"/>
  </bookViews>
  <sheets>
    <sheet name="Orçamento" sheetId="1" r:id="rId1"/>
    <sheet name="01- 40402" sheetId="81" r:id="rId2"/>
    <sheet name="01-102069" sheetId="140" r:id="rId3"/>
    <sheet name="01-43009" sheetId="141" r:id="rId4"/>
    <sheet name="2-COMP.1" sheetId="149" r:id="rId5"/>
    <sheet name="2-COMP.2" sheetId="161" r:id="rId6"/>
    <sheet name="2-COMP.3" sheetId="162" r:id="rId7"/>
    <sheet name="2-190418" sheetId="93" r:id="rId8"/>
    <sheet name="2-190602" sheetId="163" r:id="rId9"/>
    <sheet name="03-41403" sheetId="165" r:id="rId10"/>
    <sheet name="03-COMP. 4" sheetId="166" r:id="rId11"/>
    <sheet name="3-040202" sheetId="168" r:id="rId12"/>
    <sheet name="3-040238" sheetId="169" r:id="rId13"/>
    <sheet name="3-030101" sheetId="170" r:id="rId14"/>
    <sheet name="3-030208" sheetId="171" r:id="rId15"/>
    <sheet name="3-040235" sheetId="172" r:id="rId16"/>
    <sheet name="3-151336" sheetId="173" r:id="rId17"/>
    <sheet name="04-COMP. 6" sheetId="167" r:id="rId18"/>
    <sheet name="04-41500" sheetId="109" r:id="rId19"/>
    <sheet name="04-41530" sheetId="116" r:id="rId20"/>
    <sheet name="04-41498" sheetId="118" r:id="rId21"/>
    <sheet name="6-020355" sheetId="164" r:id="rId22"/>
    <sheet name="04-41501" sheetId="174" r:id="rId23"/>
    <sheet name="04-41503" sheetId="175" r:id="rId24"/>
    <sheet name="100390" sheetId="17" r:id="rId25"/>
  </sheets>
  <externalReferences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</externalReferences>
  <definedNames>
    <definedName name="\0">#REF!</definedName>
    <definedName name="\1">[1]PLANILHA!#REF!</definedName>
    <definedName name="\11">[2]PLANILHA!#REF!</definedName>
    <definedName name="\a">#REF!</definedName>
    <definedName name="\c">'[3]Bm 8'!#REF!</definedName>
    <definedName name="\d">'[3]Bm 8'!#REF!</definedName>
    <definedName name="\f">#N/A</definedName>
    <definedName name="\p">#N/A</definedName>
    <definedName name="\q">'[3]Bm 8'!#REF!</definedName>
    <definedName name="\s">'[3]Bm 8'!#REF!</definedName>
    <definedName name="\w">[4]PLANILHA!#REF!</definedName>
    <definedName name="\x">'[3]Bm 8'!#REF!</definedName>
    <definedName name="__________________BOR1">'[3]Bm 8'!#REF!</definedName>
    <definedName name="______________BOR1">'[3]Bm 8'!#REF!</definedName>
    <definedName name="_____________BOR1">'[3]Bm 8'!#REF!</definedName>
    <definedName name="____________BOR1">'[3]Bm 8'!#REF!</definedName>
    <definedName name="___________BOR1">'[3]Bm 8'!#REF!</definedName>
    <definedName name="__________BOR1">'[3]Bm 8'!#REF!</definedName>
    <definedName name="_________BOR1">'[3]Bm 8'!#REF!</definedName>
    <definedName name="________BOR1">'[3]Bm 8'!#REF!</definedName>
    <definedName name="________NIL1">#REF!</definedName>
    <definedName name="_______BOR1">'[3]Bm 8'!#REF!</definedName>
    <definedName name="_______NIL1">#REF!</definedName>
    <definedName name="______BOR1">'[3]Bm 8'!#REF!</definedName>
    <definedName name="______NIL1">#REF!</definedName>
    <definedName name="_____BOR1">'[3]Bm 8'!#REF!</definedName>
    <definedName name="____BOR1">'[3]Bm 8'!#REF!</definedName>
    <definedName name="____NIL1">#REF!</definedName>
    <definedName name="____xlnm._FilterDatabase">#REF!</definedName>
    <definedName name="____xlnm.Print_Area">#REF!</definedName>
    <definedName name="____xlnm.Print_Area_1">#REF!</definedName>
    <definedName name="____xlnm.Print_Area_2">#REF!</definedName>
    <definedName name="___BOR1">'[3]Bm 8'!#REF!</definedName>
    <definedName name="___NIL1">#REF!</definedName>
    <definedName name="___ta105" localSheetId="1">#REF!</definedName>
    <definedName name="___ta105" localSheetId="2">#REF!</definedName>
    <definedName name="___ta105" localSheetId="3">#REF!</definedName>
    <definedName name="___ta105" localSheetId="9">#REF!</definedName>
    <definedName name="___ta105" localSheetId="10">#REF!</definedName>
    <definedName name="___ta105" localSheetId="20">#REF!</definedName>
    <definedName name="___ta105" localSheetId="18">#REF!</definedName>
    <definedName name="___ta105" localSheetId="22">#REF!</definedName>
    <definedName name="___ta105" localSheetId="23">#REF!</definedName>
    <definedName name="___ta105" localSheetId="19">#REF!</definedName>
    <definedName name="___ta105" localSheetId="17">#REF!</definedName>
    <definedName name="___ta105" localSheetId="24">#REF!</definedName>
    <definedName name="___ta105" localSheetId="7">#REF!</definedName>
    <definedName name="___ta105" localSheetId="8">#REF!</definedName>
    <definedName name="___ta105" localSheetId="4">#REF!</definedName>
    <definedName name="___ta105" localSheetId="5">#REF!</definedName>
    <definedName name="___ta105" localSheetId="6">#REF!</definedName>
    <definedName name="___ta105" localSheetId="13">#REF!</definedName>
    <definedName name="___ta105" localSheetId="14">#REF!</definedName>
    <definedName name="___ta105" localSheetId="11">#REF!</definedName>
    <definedName name="___ta105" localSheetId="15">#REF!</definedName>
    <definedName name="___ta105" localSheetId="12">#REF!</definedName>
    <definedName name="___ta105" localSheetId="16">#REF!</definedName>
    <definedName name="___ta105" localSheetId="21">#REF!</definedName>
    <definedName name="___ta105">#REF!</definedName>
    <definedName name="___ta157" localSheetId="1">#REF!</definedName>
    <definedName name="___ta157" localSheetId="2">#REF!</definedName>
    <definedName name="___ta157" localSheetId="3">#REF!</definedName>
    <definedName name="___ta157" localSheetId="9">#REF!</definedName>
    <definedName name="___ta157" localSheetId="10">#REF!</definedName>
    <definedName name="___ta157" localSheetId="20">#REF!</definedName>
    <definedName name="___ta157" localSheetId="18">#REF!</definedName>
    <definedName name="___ta157" localSheetId="22">#REF!</definedName>
    <definedName name="___ta157" localSheetId="23">#REF!</definedName>
    <definedName name="___ta157" localSheetId="19">#REF!</definedName>
    <definedName name="___ta157" localSheetId="17">#REF!</definedName>
    <definedName name="___ta157" localSheetId="24">#REF!</definedName>
    <definedName name="___ta157" localSheetId="7">#REF!</definedName>
    <definedName name="___ta157" localSheetId="8">#REF!</definedName>
    <definedName name="___ta157" localSheetId="4">#REF!</definedName>
    <definedName name="___ta157" localSheetId="5">#REF!</definedName>
    <definedName name="___ta157" localSheetId="6">#REF!</definedName>
    <definedName name="___ta157" localSheetId="13">#REF!</definedName>
    <definedName name="___ta157" localSheetId="14">#REF!</definedName>
    <definedName name="___ta157" localSheetId="11">#REF!</definedName>
    <definedName name="___ta157" localSheetId="15">#REF!</definedName>
    <definedName name="___ta157" localSheetId="12">#REF!</definedName>
    <definedName name="___ta157" localSheetId="16">#REF!</definedName>
    <definedName name="___ta157" localSheetId="21">#REF!</definedName>
    <definedName name="___ta157">#REF!</definedName>
    <definedName name="___xlnm._FilterDatabase">#REF!</definedName>
    <definedName name="___xlnm.Print_Area">#REF!</definedName>
    <definedName name="___xlnm.Print_Area_1">#REF!</definedName>
    <definedName name="___xlnm.Print_Area_2">#REF!</definedName>
    <definedName name="__123Graph_A" hidden="1">[5]A!$AF$59:$AF$65</definedName>
    <definedName name="__123Graph_B" hidden="1">[5]A!$AG$58:$AG$64</definedName>
    <definedName name="__123Graph_D" hidden="1">'[6]Etapa Única'!$C$125:$C$134</definedName>
    <definedName name="__123Graph_E" hidden="1">'[6]Etapa Única'!$E$125:$E$134</definedName>
    <definedName name="__123Graph_X" hidden="1">[5]A!$AE$59:$AE$65</definedName>
    <definedName name="__BOR1">'[3]Bm 8'!#REF!</definedName>
    <definedName name="__NIL1">#REF!</definedName>
    <definedName name="__ta105" localSheetId="1">#REF!</definedName>
    <definedName name="__ta105" localSheetId="2">#REF!</definedName>
    <definedName name="__ta105" localSheetId="3">#REF!</definedName>
    <definedName name="__ta105" localSheetId="9">#REF!</definedName>
    <definedName name="__ta105" localSheetId="10">#REF!</definedName>
    <definedName name="__ta105" localSheetId="20">#REF!</definedName>
    <definedName name="__ta105" localSheetId="18">#REF!</definedName>
    <definedName name="__ta105" localSheetId="22">#REF!</definedName>
    <definedName name="__ta105" localSheetId="23">#REF!</definedName>
    <definedName name="__ta105" localSheetId="19">#REF!</definedName>
    <definedName name="__ta105" localSheetId="17">#REF!</definedName>
    <definedName name="__ta105" localSheetId="24">#REF!</definedName>
    <definedName name="__ta105" localSheetId="7">#REF!</definedName>
    <definedName name="__ta105" localSheetId="8">#REF!</definedName>
    <definedName name="__ta105" localSheetId="4">#REF!</definedName>
    <definedName name="__ta105" localSheetId="5">#REF!</definedName>
    <definedName name="__ta105" localSheetId="6">#REF!</definedName>
    <definedName name="__ta105" localSheetId="13">#REF!</definedName>
    <definedName name="__ta105" localSheetId="14">#REF!</definedName>
    <definedName name="__ta105" localSheetId="11">#REF!</definedName>
    <definedName name="__ta105" localSheetId="15">#REF!</definedName>
    <definedName name="__ta105" localSheetId="12">#REF!</definedName>
    <definedName name="__ta105" localSheetId="16">#REF!</definedName>
    <definedName name="__ta105" localSheetId="21">#REF!</definedName>
    <definedName name="__ta105">#REF!</definedName>
    <definedName name="__ta157" localSheetId="1">#REF!</definedName>
    <definedName name="__ta157" localSheetId="2">#REF!</definedName>
    <definedName name="__ta157" localSheetId="3">#REF!</definedName>
    <definedName name="__ta157" localSheetId="9">#REF!</definedName>
    <definedName name="__ta157" localSheetId="10">#REF!</definedName>
    <definedName name="__ta157" localSheetId="20">#REF!</definedName>
    <definedName name="__ta157" localSheetId="18">#REF!</definedName>
    <definedName name="__ta157" localSheetId="22">#REF!</definedName>
    <definedName name="__ta157" localSheetId="23">#REF!</definedName>
    <definedName name="__ta157" localSheetId="19">#REF!</definedName>
    <definedName name="__ta157" localSheetId="17">#REF!</definedName>
    <definedName name="__ta157" localSheetId="24">#REF!</definedName>
    <definedName name="__ta157" localSheetId="7">#REF!</definedName>
    <definedName name="__ta157" localSheetId="8">#REF!</definedName>
    <definedName name="__ta157" localSheetId="4">#REF!</definedName>
    <definedName name="__ta157" localSheetId="5">#REF!</definedName>
    <definedName name="__ta157" localSheetId="6">#REF!</definedName>
    <definedName name="__ta157" localSheetId="13">#REF!</definedName>
    <definedName name="__ta157" localSheetId="14">#REF!</definedName>
    <definedName name="__ta157" localSheetId="11">#REF!</definedName>
    <definedName name="__ta157" localSheetId="15">#REF!</definedName>
    <definedName name="__ta157" localSheetId="12">#REF!</definedName>
    <definedName name="__ta157" localSheetId="16">#REF!</definedName>
    <definedName name="__ta157" localSheetId="21">#REF!</definedName>
    <definedName name="__ta157">#REF!</definedName>
    <definedName name="__xlnm._FilterDatabase">#REF!</definedName>
    <definedName name="__xlnm.Print_Area">#REF!</definedName>
    <definedName name="__xlnm.Print_Area_1">#REF!</definedName>
    <definedName name="__xlnm.Print_Area_2">#REF!</definedName>
    <definedName name="_01">'[7]38'!$B$1</definedName>
    <definedName name="_02">'[7]38'!$B$2:$C$2</definedName>
    <definedName name="_03">'[7]38'!$B$3:$D$3</definedName>
    <definedName name="_04">'[7]38'!$B$4:$E$4</definedName>
    <definedName name="_05">'[7]38'!$B$5:$F$5</definedName>
    <definedName name="_06">'[7]38'!$B$6:$G$6</definedName>
    <definedName name="_07">'[7]38'!$B$7:$H$7</definedName>
    <definedName name="_08">'[7]38'!$B$8:$I$8</definedName>
    <definedName name="_09">'[7]38'!$B$9:$J$9</definedName>
    <definedName name="_10">'[7]38'!$B$10:$K$10</definedName>
    <definedName name="_11">'[7]38'!$B$11:$L$11</definedName>
    <definedName name="_12">'[7]38'!$B$12:$M$12</definedName>
    <definedName name="_13">'[7]38'!$B$13:$N$13</definedName>
    <definedName name="_14">'[7]38'!$B$14:$O$14</definedName>
    <definedName name="_15">'[7]38'!$B$15:$P$15</definedName>
    <definedName name="_16">'[7]38'!$B$16:$Q$16</definedName>
    <definedName name="_16.3___VEÍCULOS">'[8]16-EQUIP.'!#REF!</definedName>
    <definedName name="_16.4___COMBÚSTIVEL">'[8]16-EQUIP.'!#REF!</definedName>
    <definedName name="_16.5___EQUIPAMENTOS_DE_ESCRITÓRIO">'[8]16-EQUIP.'!#REF!</definedName>
    <definedName name="_17">'[7]38'!$B$17:$R$17</definedName>
    <definedName name="_17.1_MENSALISTA">'[8]17-MOI'!#REF!</definedName>
    <definedName name="_17.2___HORISTA">'[8]17-MOI'!#REF!</definedName>
    <definedName name="_18">'[7]38'!$B$18:$S$18</definedName>
    <definedName name="_18___CANTEIRO___INSTALAÇÃO___MANUTENÇÃO">#REF!</definedName>
    <definedName name="_19">'[7]38'!$B$19:$T$19</definedName>
    <definedName name="_20">'[7]38'!$B$20:$U$20</definedName>
    <definedName name="_21">'[7]38'!$B$21:$V$21</definedName>
    <definedName name="_22">'[7]38'!$B$22:$W$22</definedName>
    <definedName name="_23">'[7]38'!$B$23:$X$23</definedName>
    <definedName name="_24">'[7]38'!$B$24:$Y$24</definedName>
    <definedName name="_25">'[7]38'!$B$25:$Z$25</definedName>
    <definedName name="_26">'[7]38'!$B$26:$AA$26</definedName>
    <definedName name="_27">'[7]38'!$B$27:$AB$27</definedName>
    <definedName name="_28">'[7]38'!$B$28:$AC$28</definedName>
    <definedName name="_29">'[7]38'!$B$29:$AD$29</definedName>
    <definedName name="_2Excel_BuiltIn_Print_Titles_1_1">#REF!,#REF!</definedName>
    <definedName name="_30">'[7]38'!$B$30:$AE$30</definedName>
    <definedName name="_31">'[7]38'!$B$31:$AF$31</definedName>
    <definedName name="_32">'[7]38'!$B$32:$AG$32</definedName>
    <definedName name="_33">'[7]38'!$B$33:$AH$33</definedName>
    <definedName name="_34">'[7]38'!$B$34:$AI$34</definedName>
    <definedName name="_35">'[7]38'!$B$35:$AJ$35</definedName>
    <definedName name="_36">'[7]38'!$B$36:$AK$36</definedName>
    <definedName name="_37">'[7]38'!$B$37:$AL$37</definedName>
    <definedName name="_38">'[7]38'!$B$38:$AM$38</definedName>
    <definedName name="_39">'[7]38'!$B$39:$AN$39</definedName>
    <definedName name="_3Excel_BuiltIn_Print_Titles_1_1">#REF!,#REF!</definedName>
    <definedName name="_40">'[7]38'!$B$40:$AO$40</definedName>
    <definedName name="_41">'[7]38'!$B$41:$AP$41</definedName>
    <definedName name="_42">'[7]38'!$B$42:$AQ$42</definedName>
    <definedName name="_43">'[7]38'!$B$43:$AR$43</definedName>
    <definedName name="_44">'[7]38'!$B$44:$AS$44</definedName>
    <definedName name="_45">'[7]38'!$B$45:$AT$45</definedName>
    <definedName name="_46">'[7]38'!$B$46:$AU$46</definedName>
    <definedName name="_47">'[7]38'!$B$47:$AV$47</definedName>
    <definedName name="_48">'[7]38'!$B$48:$AW$48</definedName>
    <definedName name="_49">'[7]38'!$B$49:$AX$49</definedName>
    <definedName name="_50">'[7]38'!$B$50:$AY$50</definedName>
    <definedName name="_51">'[7]38'!$B$51:$AZ$51</definedName>
    <definedName name="_52">'[7]38'!$B$52:$BA$52</definedName>
    <definedName name="_53">'[7]38'!$B$53:$BB$53</definedName>
    <definedName name="_BOR1">'[3]Bm 8'!#REF!</definedName>
    <definedName name="_Fill" hidden="1">'[9]A.2- RESUMO'!#REF!</definedName>
    <definedName name="_Fill_1">#N/A</definedName>
    <definedName name="_Fill_2">#N/A</definedName>
    <definedName name="_Fill_3">#N/A</definedName>
    <definedName name="_Fill_4">#N/A</definedName>
    <definedName name="_Key1" hidden="1">#REF!</definedName>
    <definedName name="_Key1_1">"#REF!"</definedName>
    <definedName name="_Key1_2">"#REF!"</definedName>
    <definedName name="_Key1_3">"#REF!"</definedName>
    <definedName name="_Key1_4">"#REF!"</definedName>
    <definedName name="_Key2" hidden="1">#REF!</definedName>
    <definedName name="_Key2_1">"#REF!"</definedName>
    <definedName name="_Key2_2">"#REF!"</definedName>
    <definedName name="_Key2_3">"#REF!"</definedName>
    <definedName name="_Key2_4">"#REF!"</definedName>
    <definedName name="_MM" hidden="1">#REF!</definedName>
    <definedName name="_NIL1">#REF!</definedName>
    <definedName name="_Order1" hidden="1">255</definedName>
    <definedName name="_Order2" hidden="1">255</definedName>
    <definedName name="_Sort" hidden="1">#REF!</definedName>
    <definedName name="_Sort_1">"#REF!"</definedName>
    <definedName name="_Sort_2">"#REF!"</definedName>
    <definedName name="_Sort_3">"#REF!"</definedName>
    <definedName name="_Sort_4">"#REF!"</definedName>
    <definedName name="_ta105" localSheetId="1">#REF!</definedName>
    <definedName name="_ta105" localSheetId="2">#REF!</definedName>
    <definedName name="_ta105" localSheetId="3">#REF!</definedName>
    <definedName name="_ta105" localSheetId="9">#REF!</definedName>
    <definedName name="_ta105" localSheetId="10">#REF!</definedName>
    <definedName name="_ta105" localSheetId="20">#REF!</definedName>
    <definedName name="_ta105" localSheetId="18">#REF!</definedName>
    <definedName name="_ta105" localSheetId="22">#REF!</definedName>
    <definedName name="_ta105" localSheetId="23">#REF!</definedName>
    <definedName name="_ta105" localSheetId="19">#REF!</definedName>
    <definedName name="_ta105" localSheetId="17">#REF!</definedName>
    <definedName name="_ta105" localSheetId="24">#REF!</definedName>
    <definedName name="_ta105" localSheetId="7">#REF!</definedName>
    <definedName name="_ta105" localSheetId="8">#REF!</definedName>
    <definedName name="_ta105" localSheetId="4">#REF!</definedName>
    <definedName name="_ta105" localSheetId="5">#REF!</definedName>
    <definedName name="_ta105" localSheetId="6">#REF!</definedName>
    <definedName name="_ta105" localSheetId="13">#REF!</definedName>
    <definedName name="_ta105" localSheetId="14">#REF!</definedName>
    <definedName name="_ta105" localSheetId="11">#REF!</definedName>
    <definedName name="_ta105" localSheetId="15">#REF!</definedName>
    <definedName name="_ta105" localSheetId="12">#REF!</definedName>
    <definedName name="_ta105" localSheetId="16">#REF!</definedName>
    <definedName name="_ta105" localSheetId="21">#REF!</definedName>
    <definedName name="_ta105">#REF!</definedName>
    <definedName name="_ta157" localSheetId="1">#REF!</definedName>
    <definedName name="_ta157" localSheetId="2">#REF!</definedName>
    <definedName name="_ta157" localSheetId="3">#REF!</definedName>
    <definedName name="_ta157" localSheetId="9">#REF!</definedName>
    <definedName name="_ta157" localSheetId="10">#REF!</definedName>
    <definedName name="_ta157" localSheetId="20">#REF!</definedName>
    <definedName name="_ta157" localSheetId="18">#REF!</definedName>
    <definedName name="_ta157" localSheetId="22">#REF!</definedName>
    <definedName name="_ta157" localSheetId="23">#REF!</definedName>
    <definedName name="_ta157" localSheetId="19">#REF!</definedName>
    <definedName name="_ta157" localSheetId="17">#REF!</definedName>
    <definedName name="_ta157" localSheetId="24">#REF!</definedName>
    <definedName name="_ta157" localSheetId="7">#REF!</definedName>
    <definedName name="_ta157" localSheetId="8">#REF!</definedName>
    <definedName name="_ta157" localSheetId="4">#REF!</definedName>
    <definedName name="_ta157" localSheetId="5">#REF!</definedName>
    <definedName name="_ta157" localSheetId="6">#REF!</definedName>
    <definedName name="_ta157" localSheetId="13">#REF!</definedName>
    <definedName name="_ta157" localSheetId="14">#REF!</definedName>
    <definedName name="_ta157" localSheetId="11">#REF!</definedName>
    <definedName name="_ta157" localSheetId="15">#REF!</definedName>
    <definedName name="_ta157" localSheetId="12">#REF!</definedName>
    <definedName name="_ta157" localSheetId="16">#REF!</definedName>
    <definedName name="_ta157" localSheetId="21">#REF!</definedName>
    <definedName name="_ta157">#REF!</definedName>
    <definedName name="A">#N/A</definedName>
    <definedName name="aa" hidden="1">{"'EI 060 02'!$A$1:$K$59"}</definedName>
    <definedName name="aaa" localSheetId="7">#REF!</definedName>
    <definedName name="aaa" localSheetId="8">#REF!</definedName>
    <definedName name="aaa" localSheetId="4">#REF!</definedName>
    <definedName name="aaa" localSheetId="5">#REF!</definedName>
    <definedName name="aaa" localSheetId="6">#REF!</definedName>
    <definedName name="aaa" localSheetId="13">#REF!</definedName>
    <definedName name="aaa" localSheetId="14">#REF!</definedName>
    <definedName name="aaa" localSheetId="11">#REF!</definedName>
    <definedName name="aaa" localSheetId="15">#REF!</definedName>
    <definedName name="aaa" localSheetId="12">#REF!</definedName>
    <definedName name="aaa" localSheetId="16">#REF!</definedName>
    <definedName name="aaa" localSheetId="21">#REF!</definedName>
    <definedName name="aaa">#REF!</definedName>
    <definedName name="aaaaaa2">#REF!,#REF!</definedName>
    <definedName name="AAAAAAAA">#REF!,#REF!</definedName>
    <definedName name="aaaaaaaaaaa">#REF!,#REF!</definedName>
    <definedName name="ABC" hidden="1">{#N/A,#N/A,FALSE,"ET-CAPA";#N/A,#N/A,FALSE,"ET-PAG1";#N/A,#N/A,FALSE,"ET-PAG2";#N/A,#N/A,FALSE,"ET-PAG3";#N/A,#N/A,FALSE,"ET-PAG4";#N/A,#N/A,FALSE,"ET-PAG5"}</definedName>
    <definedName name="ABC_1">#N/A</definedName>
    <definedName name="ABC_2">#N/A</definedName>
    <definedName name="ABC_3">#N/A</definedName>
    <definedName name="acha.coluna">#REF!</definedName>
    <definedName name="acha.dados">#REF!</definedName>
    <definedName name="acha.linha">#REF!</definedName>
    <definedName name="Adut" hidden="1">#REF!</definedName>
    <definedName name="agh" localSheetId="1">#REF!</definedName>
    <definedName name="agh" localSheetId="2">#REF!</definedName>
    <definedName name="agh" localSheetId="3">#REF!</definedName>
    <definedName name="agh" localSheetId="9">#REF!</definedName>
    <definedName name="agh" localSheetId="10">#REF!</definedName>
    <definedName name="agh" localSheetId="20">#REF!</definedName>
    <definedName name="agh" localSheetId="18">#REF!</definedName>
    <definedName name="agh" localSheetId="22">#REF!</definedName>
    <definedName name="agh" localSheetId="23">#REF!</definedName>
    <definedName name="agh" localSheetId="19">#REF!</definedName>
    <definedName name="agh" localSheetId="17">#REF!</definedName>
    <definedName name="agh" localSheetId="24">#REF!</definedName>
    <definedName name="agh" localSheetId="7">#REF!</definedName>
    <definedName name="agh" localSheetId="8">#REF!</definedName>
    <definedName name="agh" localSheetId="4">#REF!</definedName>
    <definedName name="agh" localSheetId="5">#REF!</definedName>
    <definedName name="agh" localSheetId="6">#REF!</definedName>
    <definedName name="agh" localSheetId="13">#REF!</definedName>
    <definedName name="agh" localSheetId="14">#REF!</definedName>
    <definedName name="agh" localSheetId="11">#REF!</definedName>
    <definedName name="agh" localSheetId="15">#REF!</definedName>
    <definedName name="agh" localSheetId="12">#REF!</definedName>
    <definedName name="agh" localSheetId="16">#REF!</definedName>
    <definedName name="agh" localSheetId="21">#REF!</definedName>
    <definedName name="agh">#REF!</definedName>
    <definedName name="AJUDA">#REF!</definedName>
    <definedName name="Ala">'[3]Bm 8'!#REF!</definedName>
    <definedName name="ANEXO_10_MATRIZ_DE_RESPONSABILIDADE">#REF!</definedName>
    <definedName name="area">IF("#REF!="""",#REF!*#REF!,#REF!)",TRUE)</definedName>
    <definedName name="area_1">IF("#REF!="""",#REF!*#REF!,#REF!)",TRUE)</definedName>
    <definedName name="area_2">IF("#REF!="""",#REF!*#REF!,#REF!)",TRUE)</definedName>
    <definedName name="area_3">IF("#REF!="""",#REF!*#REF!,#REF!)",TRUE)</definedName>
    <definedName name="_xlnm.Print_Area" localSheetId="1">'01- 40402'!$B$1:$O$42</definedName>
    <definedName name="_xlnm.Print_Area" localSheetId="2">'01-102069'!$B$2:$O$40</definedName>
    <definedName name="_xlnm.Print_Area" localSheetId="3">'01-43009'!$B$2:$O$40</definedName>
    <definedName name="_xlnm.Print_Area" localSheetId="9">'03-41403'!$B$2:$O$48</definedName>
    <definedName name="_xlnm.Print_Area" localSheetId="10">'03-COMP. 4'!$B$2:$O$44</definedName>
    <definedName name="_xlnm.Print_Area" localSheetId="20">'04-41498'!$B$2:$O$35</definedName>
    <definedName name="_xlnm.Print_Area" localSheetId="18">'04-41500'!$B$2:$O$35</definedName>
    <definedName name="_xlnm.Print_Area" localSheetId="22">'04-41501'!$B$2:$O$35</definedName>
    <definedName name="_xlnm.Print_Area" localSheetId="23">'04-41503'!$B$2:$O$35</definedName>
    <definedName name="_xlnm.Print_Area" localSheetId="19">'04-41530'!$B$2:$O$35</definedName>
    <definedName name="_xlnm.Print_Area" localSheetId="17">'04-COMP. 6'!$B$2:$O$39</definedName>
    <definedName name="_xlnm.Print_Area" localSheetId="24">'100390'!$B$2:$O$45</definedName>
    <definedName name="_xlnm.Print_Area" localSheetId="7">'2-190418'!$A$1:$K$32</definedName>
    <definedName name="_xlnm.Print_Area" localSheetId="8">'2-190602'!$A$1:$K$29</definedName>
    <definedName name="_xlnm.Print_Area" localSheetId="4">'2-COMP.1'!$A$1:$I$15</definedName>
    <definedName name="_xlnm.Print_Area" localSheetId="5">'2-COMP.2'!$A$1:$I$15</definedName>
    <definedName name="_xlnm.Print_Area" localSheetId="6">'2-COMP.3'!$A$1:$I$11</definedName>
    <definedName name="_xlnm.Print_Area" localSheetId="13">'3-030101'!$A$1:$K$27</definedName>
    <definedName name="_xlnm.Print_Area" localSheetId="14">'3-030208'!$A$1:$K$28</definedName>
    <definedName name="_xlnm.Print_Area" localSheetId="11">'3-040202'!$A$1:$K$32</definedName>
    <definedName name="_xlnm.Print_Area" localSheetId="15">'3-040235'!$A$1:$K$37</definedName>
    <definedName name="_xlnm.Print_Area" localSheetId="12">'3-040238'!$A$1:$K$32</definedName>
    <definedName name="_xlnm.Print_Area" localSheetId="16">'3-151336'!$A$1:$K$31</definedName>
    <definedName name="_xlnm.Print_Area" localSheetId="21">'6-020355'!$A$1:$K$27</definedName>
    <definedName name="_xlnm.Print_Area" localSheetId="0">Orçamento!$A$1:$N$59</definedName>
    <definedName name="_xlnm.Print_Area">#REF!</definedName>
    <definedName name="Área_impressão_IM">#REF!</definedName>
    <definedName name="AREAABRIGO">"#REF!"</definedName>
    <definedName name="AREAABRIGO_1">"#REF!"</definedName>
    <definedName name="AREAABRIGO_2">"#REF!"</definedName>
    <definedName name="AREAABRIGO_3">"#REF!"</definedName>
    <definedName name="AREAAMBIENTAL">"#REF!"</definedName>
    <definedName name="AREAAMBIENTAL_1">"#REF!"</definedName>
    <definedName name="AREAAMBIENTAL_2">"#REF!"</definedName>
    <definedName name="AREAAMBIENTAL_3">"#REF!"</definedName>
    <definedName name="AREAFORRO">"#REF!"</definedName>
    <definedName name="AREAFORRO_1">"#REF!"</definedName>
    <definedName name="AREAFORRO_2">"#REF!"</definedName>
    <definedName name="AREAFORRO_3">"#REF!"</definedName>
    <definedName name="AREAGAIOLA">"#REF!"</definedName>
    <definedName name="AREAGAIOLA_1">"#REF!"</definedName>
    <definedName name="AREAGAIOLA_2">"#REF!"</definedName>
    <definedName name="AREAMADEIRITE">2.44*0.122</definedName>
    <definedName name="AREAPONTALETE">"#REF!"</definedName>
    <definedName name="AREAPONTALETE_1">"#REF!"</definedName>
    <definedName name="AREAPONTALETE_2">"#REF!"</definedName>
    <definedName name="AREAPONTALETE_3">"#REF!"</definedName>
    <definedName name="AREATABUA">0.75</definedName>
    <definedName name="as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d_1">#N/A</definedName>
    <definedName name="asd_2">#N/A</definedName>
    <definedName name="asd_3">#N/A</definedName>
    <definedName name="ASDF">#REF!</definedName>
    <definedName name="ATA_DE_REUNIÃO">#REF!</definedName>
    <definedName name="ATERRO">#REF!</definedName>
    <definedName name="ATERRO_100">#REF!</definedName>
    <definedName name="AUXILIARES">#REF!</definedName>
    <definedName name="b">#REF!,#REF!</definedName>
    <definedName name="B_MEC">#REF!</definedName>
    <definedName name="_xlnm.Database">TEXT([10]Dados!$G$29,"mm-aaaa")</definedName>
    <definedName name="BBB">#REF!,#REF!</definedName>
    <definedName name="BBBB">#REF!,#REF!</definedName>
    <definedName name="BDD_01">#REF!</definedName>
    <definedName name="BLOCO">[4]PLANILHA!#REF!</definedName>
    <definedName name="BRUCUTU">"#REF!"</definedName>
    <definedName name="BRUCUTU_1">"#REF!"</definedName>
    <definedName name="BRUCUTU_2">"#REF!"</definedName>
    <definedName name="BRUCUTU_3">"#REF!"</definedName>
    <definedName name="cadastro">#REF!</definedName>
    <definedName name="cadm">#REF!</definedName>
    <definedName name="CAIXA">#REF!</definedName>
    <definedName name="CASH_FLOW">#REF!</definedName>
    <definedName name="CBUQ">#REF!,#REF!</definedName>
    <definedName name="cbuq2">#REF!,#REF!</definedName>
    <definedName name="ccc">#REF!,#REF!</definedName>
    <definedName name="certotototo" localSheetId="1">#REF!</definedName>
    <definedName name="certotototo" localSheetId="2">#REF!</definedName>
    <definedName name="certotototo" localSheetId="3">#REF!</definedName>
    <definedName name="certotototo" localSheetId="9">#REF!</definedName>
    <definedName name="certotototo" localSheetId="10">#REF!</definedName>
    <definedName name="certotototo" localSheetId="20">#REF!</definedName>
    <definedName name="certotototo" localSheetId="18">#REF!</definedName>
    <definedName name="certotototo" localSheetId="22">#REF!</definedName>
    <definedName name="certotototo" localSheetId="23">#REF!</definedName>
    <definedName name="certotototo" localSheetId="19">#REF!</definedName>
    <definedName name="certotototo" localSheetId="17">#REF!</definedName>
    <definedName name="certotototo" localSheetId="24">#REF!</definedName>
    <definedName name="certotototo" localSheetId="7">#REF!</definedName>
    <definedName name="certotototo" localSheetId="8">#REF!</definedName>
    <definedName name="certotototo" localSheetId="4">#REF!</definedName>
    <definedName name="certotototo" localSheetId="5">#REF!</definedName>
    <definedName name="certotototo" localSheetId="6">#REF!</definedName>
    <definedName name="certotototo" localSheetId="13">#REF!</definedName>
    <definedName name="certotototo" localSheetId="14">#REF!</definedName>
    <definedName name="certotototo" localSheetId="11">#REF!</definedName>
    <definedName name="certotototo" localSheetId="15">#REF!</definedName>
    <definedName name="certotototo" localSheetId="12">#REF!</definedName>
    <definedName name="certotototo" localSheetId="16">#REF!</definedName>
    <definedName name="certotototo" localSheetId="21">#REF!</definedName>
    <definedName name="certotototo">#REF!</definedName>
    <definedName name="Cliente">#REF!</definedName>
    <definedName name="Código">#REF!</definedName>
    <definedName name="codserv">#N/A</definedName>
    <definedName name="codservn">#N/A</definedName>
    <definedName name="COMP.6.2">#REF!</definedName>
    <definedName name="Comprimento_Equivalente">#REF!</definedName>
    <definedName name="contratada">#REF!</definedName>
    <definedName name="CPU">#REF!,#REF!</definedName>
    <definedName name="CRG_01">[11]CRG!$B$1:$T$747</definedName>
    <definedName name="critério">#REF!</definedName>
    <definedName name="critério1">#REF!</definedName>
    <definedName name="CUSTO_ADM_LOCAL_E_MOBILIZACAO">SUMIF([12]Colar!$A:$A,"IR5101",[12]Colar!$G:$G)+SUMIF([12]Colar!$A:$A,"IR5102",[12]Colar!$G:$G)+SUMIF([12]Colar!$A:$A,"IR5103",[12]Colar!$G:$G)+ SUMIF([12]Colar!$A:$A,"IR5104",[12]Colar!$G:$G) + SUMIF([12]Colar!$A:$A,"IR5105",[12]Colar!$G:$G)+ SUMIF([12]Colar!$A:$A,"IR5106",[12]Colar!$G:$G)+ SUMIF([12]Colar!$A:$A,"IR5107",[12]Colar!$G:$G)</definedName>
    <definedName name="CUSTO_DE_COMBUSTÍVEL_E_LUFRIFICANTES">#REF!</definedName>
    <definedName name="CUSTO_TREIN._GERAL">[12]CUSTO_ADMISSIONAL!$AB$85</definedName>
    <definedName name="d">#REF!</definedName>
    <definedName name="DADOS">#REF!</definedName>
    <definedName name="DATA">#REF!</definedName>
    <definedName name="dd">#REF!</definedName>
    <definedName name="Decréscimos">#REF!</definedName>
    <definedName name="DIAMETRO">#REF!</definedName>
    <definedName name="DIS">[11]DIS!$C$3:$E$41</definedName>
    <definedName name="dng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dng_1">#N/A</definedName>
    <definedName name="dng_2">#N/A</definedName>
    <definedName name="dng_3">#N/A</definedName>
    <definedName name="DOC">[11]DOC!$B$3:$I$137</definedName>
    <definedName name="Dólar">"#REF!"</definedName>
    <definedName name="Dólar_1">"#REF!"</definedName>
    <definedName name="Dólar_2">"#REF!"</definedName>
    <definedName name="Dólar_3">"#REF!"</definedName>
    <definedName name="DRENAGEM">#REF!</definedName>
    <definedName name="EDT">[11]CRG!$B$1:$T$746</definedName>
    <definedName name="EE" hidden="1">#REF!</definedName>
    <definedName name="EFETIVO">#REF!</definedName>
    <definedName name="EMPRE">#REF!</definedName>
    <definedName name="EQUIPAMENTO">#REF!</definedName>
    <definedName name="eu">#REF!</definedName>
    <definedName name="EXAME_GERAL">[12]CUSTO_ADMISSIONAL!$AB$27</definedName>
    <definedName name="EXAMES">[12]GERAL_TABELAS!$O$3:$AA$22</definedName>
    <definedName name="Excel_BuiltIn_Database">"$#REF!.$A$1:$E$7452"</definedName>
    <definedName name="Excel_BuiltIn_Print_Area">"$#REF!.$A$1:$F$145"</definedName>
    <definedName name="Excel_BuiltIn_Print_Area_1">"#REF!"</definedName>
    <definedName name="Excel_BuiltIn_Print_Area_1_1" localSheetId="1">#REF!</definedName>
    <definedName name="Excel_BuiltIn_Print_Area_1_1" localSheetId="2">#REF!</definedName>
    <definedName name="Excel_BuiltIn_Print_Area_1_1" localSheetId="3">#REF!</definedName>
    <definedName name="Excel_BuiltIn_Print_Area_1_1" localSheetId="9">#REF!</definedName>
    <definedName name="Excel_BuiltIn_Print_Area_1_1" localSheetId="10">#REF!</definedName>
    <definedName name="Excel_BuiltIn_Print_Area_1_1" localSheetId="20">#REF!</definedName>
    <definedName name="Excel_BuiltIn_Print_Area_1_1" localSheetId="18">#REF!</definedName>
    <definedName name="Excel_BuiltIn_Print_Area_1_1" localSheetId="22">#REF!</definedName>
    <definedName name="Excel_BuiltIn_Print_Area_1_1" localSheetId="23">#REF!</definedName>
    <definedName name="Excel_BuiltIn_Print_Area_1_1" localSheetId="19">#REF!</definedName>
    <definedName name="Excel_BuiltIn_Print_Area_1_1" localSheetId="17">#REF!</definedName>
    <definedName name="Excel_BuiltIn_Print_Area_1_1" localSheetId="24">#REF!</definedName>
    <definedName name="Excel_BuiltIn_Print_Area_1_1" localSheetId="7">#REF!</definedName>
    <definedName name="Excel_BuiltIn_Print_Area_1_1" localSheetId="8">#REF!</definedName>
    <definedName name="Excel_BuiltIn_Print_Area_1_1" localSheetId="4">#REF!</definedName>
    <definedName name="Excel_BuiltIn_Print_Area_1_1" localSheetId="5">#REF!</definedName>
    <definedName name="Excel_BuiltIn_Print_Area_1_1" localSheetId="6">#REF!</definedName>
    <definedName name="Excel_BuiltIn_Print_Area_1_1" localSheetId="13">#REF!</definedName>
    <definedName name="Excel_BuiltIn_Print_Area_1_1" localSheetId="14">#REF!</definedName>
    <definedName name="Excel_BuiltIn_Print_Area_1_1" localSheetId="11">#REF!</definedName>
    <definedName name="Excel_BuiltIn_Print_Area_1_1" localSheetId="15">#REF!</definedName>
    <definedName name="Excel_BuiltIn_Print_Area_1_1" localSheetId="12">#REF!</definedName>
    <definedName name="Excel_BuiltIn_Print_Area_1_1" localSheetId="16">#REF!</definedName>
    <definedName name="Excel_BuiltIn_Print_Area_1_1" localSheetId="21">#REF!</definedName>
    <definedName name="Excel_BuiltIn_Print_Area_1_1">#REF!</definedName>
    <definedName name="Excel_BuiltIn_Print_Area_1_2">"#REF!"</definedName>
    <definedName name="Excel_BuiltIn_Print_Area_1_3">"#REF!"</definedName>
    <definedName name="Excel_BuiltIn_Print_Area_4">"#REF!"</definedName>
    <definedName name="Excel_BuiltIn_Print_Area_4_1">"#REF!"</definedName>
    <definedName name="Excel_BuiltIn_Print_Area_4_2">"#REF!"</definedName>
    <definedName name="Excel_BuiltIn_Print_Area_4_3">"#REF!"</definedName>
    <definedName name="Excel_BuiltIn_Print_Area_5">"#REF!"</definedName>
    <definedName name="Excel_BuiltIn_Print_Area_5_1">"#REF!"</definedName>
    <definedName name="Excel_BuiltIn_Print_Area_5_2">"#REF!"</definedName>
    <definedName name="Excel_BuiltIn_Print_Area_5_3">"#REF!"</definedName>
    <definedName name="Excel_BuiltIn_Print_Titles_1">"#REF!"</definedName>
    <definedName name="Excel_BuiltIn_Print_Titles_1_1">"#REF!"</definedName>
    <definedName name="Excel_BuiltIn_Print_Titles_1_2">"#REF!"</definedName>
    <definedName name="Exist">#REF!</definedName>
    <definedName name="f">#REF!</definedName>
    <definedName name="fdfng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fdfng_1">#N/A</definedName>
    <definedName name="fdfng_2">#N/A</definedName>
    <definedName name="fdfng_3">#N/A</definedName>
    <definedName name="fffff" hidden="1">{"'EI 060 02'!$A$1:$K$59"}</definedName>
    <definedName name="Fot" hidden="1">{"'EI 060 02'!$A$1:$K$59"}</definedName>
    <definedName name="fsdfds">#REF!</definedName>
    <definedName name="G">'[13]EAP-USINA V E VI'!$B:$B</definedName>
    <definedName name="GERAL">[1]PLANILHA!#REF!</definedName>
    <definedName name="gjgh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gjgh_1">#N/A</definedName>
    <definedName name="gjgh_2">#N/A</definedName>
    <definedName name="gjgh_3">#N/A</definedName>
    <definedName name="_xlnm.Recorder">#REF!</definedName>
    <definedName name="h">[14]BDI!$E$97</definedName>
    <definedName name="HTML_CodePage" hidden="1">1252</definedName>
    <definedName name="HTML_Control" hidden="1">{"'Plan1 (2)'!$A$5:$F$63"}</definedName>
    <definedName name="HTML_Control_1">{"'Plan1 (2)'!$A$5:$F$63"}</definedName>
    <definedName name="HTML_Control_2">{"'Plan1 (2)'!$A$5:$F$63"}</definedName>
    <definedName name="HTML_Control_3">{"'Plan1 (2)'!$A$5:$F$63"}</definedName>
    <definedName name="HTML_Description" hidden="1">""</definedName>
    <definedName name="HTML_Email" hidden="1">""</definedName>
    <definedName name="HTML_Header" hidden="1">"Plan1 (2)"</definedName>
    <definedName name="HTML_LastUpdate" hidden="1">"04/03/1999"</definedName>
    <definedName name="HTML_LineAfter" hidden="1">FALSE</definedName>
    <definedName name="HTML_LineBefore" hidden="1">FALSE</definedName>
    <definedName name="HTML_Name" hidden="1">"Ana Tereza"</definedName>
    <definedName name="HTML_OBDlg2" hidden="1">TRUE</definedName>
    <definedName name="HTML_OBDlg4" hidden="1">TRUE</definedName>
    <definedName name="HTML_OS" hidden="1">0</definedName>
    <definedName name="HTML_PathFile" hidden="1">"V:\Operacao de Maquinas\INTERDIÇÕES NA VP\MeuHTML.htm"</definedName>
    <definedName name="HTML_Title" hidden="1">"TabLoc"</definedName>
    <definedName name="i">{"'Plan1 (2)'!$A$5:$F$63"}</definedName>
    <definedName name="impress">"$#REF!.$A$1:$O$42"</definedName>
    <definedName name="IMPRESSÃO">#REF!</definedName>
    <definedName name="imprimação">#REF!,#REF!</definedName>
    <definedName name="INDICE">#REF!</definedName>
    <definedName name="InhaltsvezSUMMEN">'[8]A.2- RESUMO'!#REF!</definedName>
    <definedName name="INSS">#REF!</definedName>
    <definedName name="insumo">#REF!</definedName>
    <definedName name="INSUMOS">[15]MAT!$A$3:$E$249</definedName>
    <definedName name="INVALID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INVALIDO_1">#N/A</definedName>
    <definedName name="INVALIDO_2">#N/A</definedName>
    <definedName name="INVALIDO_3">#N/A</definedName>
    <definedName name="Item">"'file://Execucao/lobo 1/Renato Lobo/234 MBR/Planilhas/Vargem Grande.xls'#$'Planilha Original'.$A$2:'file://Execucao/lobo 1/Renato Lobo/234 MBR/Planilhas/Vargem Grande.xls'#$'Planilha Original'.$X$3277"</definedName>
    <definedName name="item1">'[16]Plan 2_7'!$A$4:$R$2819</definedName>
    <definedName name="JR_PAGE_ANCHOR_0_1">#REF!</definedName>
    <definedName name="k">'[3]Bm 8'!#REF!</definedName>
    <definedName name="KKKK">#REF!,#REF!</definedName>
    <definedName name="kkkk2">#REF!,#REF!</definedName>
    <definedName name="kkkkkkk">#REF!</definedName>
    <definedName name="kkkkkkkk3">#REF!,#REF!</definedName>
    <definedName name="kl">#REF!</definedName>
    <definedName name="klkl">#REF!</definedName>
    <definedName name="KPAV">#REF!</definedName>
    <definedName name="KTER">#REF!</definedName>
    <definedName name="Laranjeiras">#REF!,#REF!</definedName>
    <definedName name="Lista">"#REF!"</definedName>
    <definedName name="lista.coluna">#REF!</definedName>
    <definedName name="lista.linha">#REF!</definedName>
    <definedName name="Lista_1">"#REF!"</definedName>
    <definedName name="Lista_2">"#REF!"</definedName>
    <definedName name="Lista_3">"#REF!"</definedName>
    <definedName name="ListaFim">"#REF!"</definedName>
    <definedName name="ListaFim_1">"#REF!"</definedName>
    <definedName name="ListaFim_2">"#REF!"</definedName>
    <definedName name="ListaFim_3">"#REF!"</definedName>
    <definedName name="LLLLL">#REF!,#REF!</definedName>
    <definedName name="lokar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lokar_1">#N/A</definedName>
    <definedName name="lokar_2">#N/A</definedName>
    <definedName name="lokar_3">#N/A</definedName>
    <definedName name="luis" hidden="1">{"'Plan1 (2)'!$A$5:$F$63"}</definedName>
    <definedName name="luis_1">{"'Plan1 (2)'!$A$5:$F$63"}</definedName>
    <definedName name="luis_2">{"'Plan1 (2)'!$A$5:$F$63"}</definedName>
    <definedName name="luis_3">{"'Plan1 (2)'!$A$5:$F$63"}</definedName>
    <definedName name="MATRIZ_DE_RESPONSABILIDADE">#REF!</definedName>
    <definedName name="mattubcust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mattubcust_1">#N/A</definedName>
    <definedName name="mattubcust_2">#N/A</definedName>
    <definedName name="mattubcust_3">#N/A</definedName>
    <definedName name="MEDIA_SALARIOS">INDIRECT(CONCATENATE("GERAL_TABELAS!DC",(2+MATCH(,[12]GERAL_TABELAS!$CG$3:$CG$56,0))))</definedName>
    <definedName name="memoria">#REF!</definedName>
    <definedName name="MES">[11]MES!$B$3:$C$3655</definedName>
    <definedName name="MINAS">[12]GERAL_TABELAS!$B$3:$B$33</definedName>
    <definedName name="MmExcelLinker_CBF3F7D5_5F0E_4EA5_B59F_34028F0F12D2">[17]PLAN_FORN!#REF!</definedName>
    <definedName name="MOB._DESMOB._EQUIPAMENTOS">#N/A</definedName>
    <definedName name="MOB._DESMOB._PESSOAL">#N/A</definedName>
    <definedName name="Moedas">#N/A</definedName>
    <definedName name="MUNICIPIOS">[12]GERAL_TABELAS!$C$37:$C$49</definedName>
    <definedName name="N__EPC">#REF!</definedName>
    <definedName name="nil">#REF!</definedName>
    <definedName name="NOME">#N/A</definedName>
    <definedName name="p">#REF!</definedName>
    <definedName name="PassaExtenso" localSheetId="1">[18]!PassaExtenso</definedName>
    <definedName name="PassaExtenso" localSheetId="2">[18]!PassaExtenso</definedName>
    <definedName name="PassaExtenso" localSheetId="3">[18]!PassaExtenso</definedName>
    <definedName name="PassaExtenso" localSheetId="9">[18]!PassaExtenso</definedName>
    <definedName name="PassaExtenso" localSheetId="10">[18]!PassaExtenso</definedName>
    <definedName name="PassaExtenso" localSheetId="20">[18]!PassaExtenso</definedName>
    <definedName name="PassaExtenso" localSheetId="18">[18]!PassaExtenso</definedName>
    <definedName name="PassaExtenso" localSheetId="22">[18]!PassaExtenso</definedName>
    <definedName name="PassaExtenso" localSheetId="23">[18]!PassaExtenso</definedName>
    <definedName name="PassaExtenso" localSheetId="19">[18]!PassaExtenso</definedName>
    <definedName name="PassaExtenso" localSheetId="17">[18]!PassaExtenso</definedName>
    <definedName name="PassaExtenso" localSheetId="24">[18]!PassaExtenso</definedName>
    <definedName name="PassaExtenso" localSheetId="7">[18]!PassaExtenso</definedName>
    <definedName name="PassaExtenso" localSheetId="8">[18]!PassaExtenso</definedName>
    <definedName name="PassaExtenso" localSheetId="4">[18]!PassaExtenso</definedName>
    <definedName name="PassaExtenso" localSheetId="5">[18]!PassaExtenso</definedName>
    <definedName name="PassaExtenso" localSheetId="6">[18]!PassaExtenso</definedName>
    <definedName name="PassaExtenso" localSheetId="13">[18]!PassaExtenso</definedName>
    <definedName name="PassaExtenso" localSheetId="14">[18]!PassaExtenso</definedName>
    <definedName name="PassaExtenso" localSheetId="11">[18]!PassaExtenso</definedName>
    <definedName name="PassaExtenso" localSheetId="15">[18]!PassaExtenso</definedName>
    <definedName name="PassaExtenso" localSheetId="12">[18]!PassaExtenso</definedName>
    <definedName name="PassaExtenso" localSheetId="16">[18]!PassaExtenso</definedName>
    <definedName name="PassaExtenso" localSheetId="21">[18]!PassaExtenso</definedName>
    <definedName name="PassaExtenso">[18]!PassaExtenso</definedName>
    <definedName name="PASSARELAS">'[3]Bm 8'!#REF!</definedName>
    <definedName name="PAVIM">#REF!</definedName>
    <definedName name="pelicano">#REF!,#REF!</definedName>
    <definedName name="pinheiros">#REF!,#REF!</definedName>
    <definedName name="pl">#REF!,#REF!</definedName>
    <definedName name="Plan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lan_1">#N/A</definedName>
    <definedName name="Plan_2">#N/A</definedName>
    <definedName name="Plan_3">#N/A</definedName>
    <definedName name="PREÇO_TOTAL_COMUM">#N/A</definedName>
    <definedName name="Print_Area_MI">#REF!</definedName>
    <definedName name="PRINT_TITLES_MI">#REF!</definedName>
    <definedName name="PROJETO">[4]PLANILHA!#REF!</definedName>
    <definedName name="q">#N/A</definedName>
    <definedName name="QEC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QEC_1">#N/A</definedName>
    <definedName name="QEC_2">#N/A</definedName>
    <definedName name="QEC_3">#N/A</definedName>
    <definedName name="qq">#REF!,#REF!</definedName>
    <definedName name="REATERRO_DE_VALAS_COMPACTADO_MECANICAMENTE">#REF!</definedName>
    <definedName name="rec">#REF!,#REF!</definedName>
    <definedName name="recuper">#REF!,#REF!</definedName>
    <definedName name="rere">#REF!</definedName>
    <definedName name="S" hidden="1">'[9]A.2- RESUMO'!#REF!</definedName>
    <definedName name="S_1">#N/A</definedName>
    <definedName name="S1_">#N/A</definedName>
    <definedName name="S2_">#N/A</definedName>
    <definedName name="S3_">#N/A</definedName>
    <definedName name="SALARIO_MOD">INDIRECT(CONCATENATE("GERAL_TABELAS!DD",(2+MATCH(,[12]GERAL_TABELAS!$CG$3:$CG$56,0))))</definedName>
    <definedName name="SCO">#REF!</definedName>
    <definedName name="SEM">[11]SEM!$C$3:$D$535</definedName>
    <definedName name="SEMANAS">'[19]Gauss Civil'!#REF!</definedName>
    <definedName name="serviço">#REF!</definedName>
    <definedName name="SERVIÇOS">#REF!</definedName>
    <definedName name="SERVIX">'[20]PLANILHA DE QUANT. E CUSTOS A'!#REF!</definedName>
    <definedName name="solver_lin" hidden="1">0</definedName>
    <definedName name="solver_num" hidden="1">0</definedName>
    <definedName name="solver_rel1" hidden="1">3</definedName>
    <definedName name="solver_rhs1" hidden="1">0</definedName>
    <definedName name="solver_tmp" hidden="1">0</definedName>
    <definedName name="solver_typ" hidden="1">1</definedName>
    <definedName name="solver_val" hidden="1">0</definedName>
    <definedName name="ss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s_1">#N/A</definedName>
    <definedName name="ss_2">#N/A</definedName>
    <definedName name="ss_3">#N/A</definedName>
    <definedName name="sssss">#REF!</definedName>
    <definedName name="t">[14]BDI!$E$85</definedName>
    <definedName name="tab">[14]recursos!$A$2:$E$58</definedName>
    <definedName name="tabela">#REF!</definedName>
    <definedName name="tabela1">#REF!</definedName>
    <definedName name="TableName">"Dummy"</definedName>
    <definedName name="TABREC">'[21]TABELA RECURSOS'!$A$1:$G$142</definedName>
    <definedName name="teca1">#REF!,#REF!</definedName>
    <definedName name="TECNICA">#REF!</definedName>
    <definedName name="tera">#REF!,#REF!</definedName>
    <definedName name="TERRAPL">#REF!</definedName>
    <definedName name="TEST">'[22]17-MOI'!#REF!</definedName>
    <definedName name="TITULOS" localSheetId="1">#REF!</definedName>
    <definedName name="TITULOS" localSheetId="2">#REF!</definedName>
    <definedName name="TITULOS" localSheetId="3">#REF!</definedName>
    <definedName name="TITULOS" localSheetId="9">#REF!</definedName>
    <definedName name="TITULOS" localSheetId="10">#REF!</definedName>
    <definedName name="TITULOS" localSheetId="20">#REF!</definedName>
    <definedName name="TITULOS" localSheetId="18">#REF!</definedName>
    <definedName name="TITULOS" localSheetId="22">#REF!</definedName>
    <definedName name="TITULOS" localSheetId="23">#REF!</definedName>
    <definedName name="TITULOS" localSheetId="19">#REF!</definedName>
    <definedName name="TITULOS" localSheetId="17">#REF!</definedName>
    <definedName name="TITULOS" localSheetId="24">#REF!</definedName>
    <definedName name="TITULOS" localSheetId="7">#REF!</definedName>
    <definedName name="TITULOS" localSheetId="8">#REF!</definedName>
    <definedName name="TITULOS" localSheetId="4">#REF!</definedName>
    <definedName name="TITULOS" localSheetId="5">#REF!</definedName>
    <definedName name="TITULOS" localSheetId="6">#REF!</definedName>
    <definedName name="TITULOS" localSheetId="13">#REF!</definedName>
    <definedName name="TITULOS" localSheetId="14">#REF!</definedName>
    <definedName name="TITULOS" localSheetId="11">#REF!</definedName>
    <definedName name="TITULOS" localSheetId="15">#REF!</definedName>
    <definedName name="TITULOS" localSheetId="12">#REF!</definedName>
    <definedName name="TITULOS" localSheetId="16">#REF!</definedName>
    <definedName name="TITULOS" localSheetId="21">#REF!</definedName>
    <definedName name="TITULOS">#REF!</definedName>
    <definedName name="_xlnm.Print_Titles" localSheetId="0">Orçamento!$1:$8</definedName>
    <definedName name="TOT">'[3]Bm 8'!#REF!</definedName>
    <definedName name="TOTAL">#REF!</definedName>
    <definedName name="TREINAMENTO_RAC">[12]GERAL_TABELAS!$BS$3:$CD$46</definedName>
    <definedName name="ttttttt" localSheetId="1">#REF!</definedName>
    <definedName name="ttttttt" localSheetId="2">#REF!</definedName>
    <definedName name="ttttttt" localSheetId="3">#REF!</definedName>
    <definedName name="ttttttt" localSheetId="9">#REF!</definedName>
    <definedName name="ttttttt" localSheetId="10">#REF!</definedName>
    <definedName name="ttttttt" localSheetId="20">#REF!</definedName>
    <definedName name="ttttttt" localSheetId="18">#REF!</definedName>
    <definedName name="ttttttt" localSheetId="22">#REF!</definedName>
    <definedName name="ttttttt" localSheetId="23">#REF!</definedName>
    <definedName name="ttttttt" localSheetId="19">#REF!</definedName>
    <definedName name="ttttttt" localSheetId="17">#REF!</definedName>
    <definedName name="ttttttt" localSheetId="24">#REF!</definedName>
    <definedName name="ttttttt" localSheetId="7">#REF!</definedName>
    <definedName name="ttttttt" localSheetId="8">#REF!</definedName>
    <definedName name="ttttttt" localSheetId="4">#REF!</definedName>
    <definedName name="ttttttt" localSheetId="5">#REF!</definedName>
    <definedName name="ttttttt" localSheetId="6">#REF!</definedName>
    <definedName name="ttttttt" localSheetId="13">#REF!</definedName>
    <definedName name="ttttttt" localSheetId="14">#REF!</definedName>
    <definedName name="ttttttt" localSheetId="11">#REF!</definedName>
    <definedName name="ttttttt" localSheetId="15">#REF!</definedName>
    <definedName name="ttttttt" localSheetId="12">#REF!</definedName>
    <definedName name="ttttttt" localSheetId="16">#REF!</definedName>
    <definedName name="ttttttt" localSheetId="21">#REF!</definedName>
    <definedName name="ttttttt">#REF!</definedName>
    <definedName name="tudo">"$#REF!.$A$7:$G$67"</definedName>
    <definedName name="V0">#N/A</definedName>
    <definedName name="VALOR_ADITIVO">#REF!</definedName>
    <definedName name="VALOR_CONTRATO">#REF!</definedName>
    <definedName name="Valores">#REF!</definedName>
    <definedName name="VALORES_VALORES_Listar">#REF!</definedName>
    <definedName name="VB1.0">#REF!</definedName>
    <definedName name="VB1.1">#REF!</definedName>
    <definedName name="VB1.3">#REF!</definedName>
    <definedName name="VB2.0">#REF!</definedName>
    <definedName name="VB2.1">#REF!</definedName>
    <definedName name="VB2.10">#REF!</definedName>
    <definedName name="VB2.2">#REF!</definedName>
    <definedName name="VB2.3">#REF!</definedName>
    <definedName name="VB2.4">#REF!</definedName>
    <definedName name="VB2.5">#REF!</definedName>
    <definedName name="VB2.6">#REF!</definedName>
    <definedName name="VB2.7">#REF!</definedName>
    <definedName name="VB2.8">#REF!</definedName>
    <definedName name="VB2.9">#REF!</definedName>
    <definedName name="VB3.0">#REF!</definedName>
    <definedName name="VB3.1">#REF!</definedName>
    <definedName name="VB3.2">#REF!</definedName>
    <definedName name="VB3.3">#REF!</definedName>
    <definedName name="VB3.4">#REF!</definedName>
    <definedName name="VB3.5">#REF!</definedName>
    <definedName name="VB3.6">#REF!</definedName>
    <definedName name="VB3.7">#REF!</definedName>
    <definedName name="VB4.0">#REF!</definedName>
    <definedName name="VB4.1">#REF!</definedName>
    <definedName name="VB4.2">#REF!</definedName>
    <definedName name="VB4.3">#REF!</definedName>
    <definedName name="VB4.3.1">#REF!</definedName>
    <definedName name="VB4.3.2">#REF!</definedName>
    <definedName name="VB4.4">#REF!</definedName>
    <definedName name="VB4.5">#REF!</definedName>
    <definedName name="VB5.0">#REF!</definedName>
    <definedName name="VB5.1">#REF!</definedName>
    <definedName name="VB5.2">#REF!</definedName>
    <definedName name="VB6.0">#REF!</definedName>
    <definedName name="VB6.1">#REF!</definedName>
    <definedName name="VB6.2">#REF!</definedName>
    <definedName name="VB6.2.1">#REF!</definedName>
    <definedName name="VB6.2.2">#REF!</definedName>
    <definedName name="VB6.2.3">#REF!</definedName>
    <definedName name="VB6.3">#REF!</definedName>
    <definedName name="VB6.3.1">#REF!</definedName>
    <definedName name="VB6.3.2">#REF!</definedName>
    <definedName name="VB6.4">#REF!</definedName>
    <definedName name="VB6.4.1">#REF!</definedName>
    <definedName name="VB6.4.2">#REF!</definedName>
    <definedName name="VB6.4.3">#REF!</definedName>
    <definedName name="VB6.4.4">#REF!</definedName>
    <definedName name="VB6.4.5">#REF!</definedName>
    <definedName name="VB6.5">#REF!</definedName>
    <definedName name="VB6.6">#REF!</definedName>
    <definedName name="VB6.7">#REF!</definedName>
    <definedName name="VB6.8">#REF!</definedName>
    <definedName name="VB6.8.1">#REF!</definedName>
    <definedName name="VB6.8.2">#REF!</definedName>
    <definedName name="VB6.8.3">#REF!</definedName>
    <definedName name="VB6.8.4">#REF!</definedName>
    <definedName name="VB6.8.5">#REF!</definedName>
    <definedName name="VB6.8.6">#REF!</definedName>
    <definedName name="VB6.8.7">#REF!</definedName>
    <definedName name="VB6.8.8">#REF!</definedName>
    <definedName name="VB6.8.9">#REF!</definedName>
    <definedName name="Vk">#N/A</definedName>
    <definedName name="Volume">#REF!</definedName>
    <definedName name="wrn.GERAL." hidden="1">{#N/A,#N/A,FALSE,"ET-CAPA";#N/A,#N/A,FALSE,"ET-PAG1";#N/A,#N/A,FALSE,"ET-PAG2";#N/A,#N/A,FALSE,"ET-PAG3";#N/A,#N/A,FALSE,"ET-PAG4";#N/A,#N/A,FALSE,"ET-PAG5"}</definedName>
    <definedName name="wrn.GERAL._1">#N/A</definedName>
    <definedName name="wrn.GERAL._2">#N/A</definedName>
    <definedName name="wrn.GERAL._3">#N/A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_1">#N/A</definedName>
    <definedName name="wrn.PENDENCIAS._2">#N/A</definedName>
    <definedName name="wrn.PENDENCIAS._3">#N/A</definedName>
    <definedName name="wrn.RELAT_EAP." hidden="1">{#N/A,#N/A,FALSE,"EAP";#N/A,#N/A,FALSE,"CURVA AV.FÍSICO";#N/A,#N/A,FALSE,"CURVA AV.FINANC."}</definedName>
    <definedName name="ws">#REF!</definedName>
    <definedName name="x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x_1">#N/A</definedName>
    <definedName name="x_2">#N/A</definedName>
    <definedName name="x_3">#N/A</definedName>
    <definedName name="xx">#REF!,#REF!</definedName>
    <definedName name="xxx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xxx_1">#N/A</definedName>
    <definedName name="xxx_2">#N/A</definedName>
    <definedName name="xxx_3">#N/A</definedName>
    <definedName name="XXX2">#REF!,#REF!</definedName>
    <definedName name="xxxxx">#REF!,#REF!</definedName>
    <definedName name="xxxxxxx">#REF!,#REF!</definedName>
    <definedName name="xxxxxxxxx">#REF!,#REF!</definedName>
    <definedName name="ZZZZZB2">#REF!,#REF!</definedName>
    <definedName name="zzzzzzz">#REF!,#REF!</definedName>
    <definedName name="ZZZZZZZZZZ2">#REF!,#REF!</definedName>
    <definedName name="ZZZZZZZZZZZ">#REF!,#REF!</definedName>
    <definedName name="ZZZZZZZZZZZZZZZZZZZZZZZZ">#REF!,#REF!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0" i="1" l="1"/>
  <c r="M11" i="1" l="1"/>
  <c r="M16" i="1"/>
  <c r="M48" i="1"/>
  <c r="L17" i="1" l="1"/>
  <c r="M40" i="1"/>
  <c r="N40" i="1" s="1"/>
  <c r="M37" i="1"/>
  <c r="N37" i="1" s="1"/>
  <c r="M38" i="1"/>
  <c r="N38" i="1" s="1"/>
  <c r="M41" i="1"/>
  <c r="N41" i="1" s="1"/>
  <c r="M42" i="1"/>
  <c r="N42" i="1" s="1"/>
  <c r="L26" i="1"/>
  <c r="L16" i="1"/>
  <c r="L12" i="1"/>
  <c r="L22" i="1"/>
  <c r="L21" i="1"/>
  <c r="L20" i="1"/>
  <c r="L19" i="1"/>
  <c r="L18" i="1"/>
  <c r="L11" i="1"/>
  <c r="L10" i="1"/>
  <c r="N16" i="166" l="1"/>
  <c r="N17" i="166"/>
  <c r="N15" i="166"/>
  <c r="L24" i="165"/>
  <c r="N15" i="167" l="1"/>
  <c r="L34" i="175" l="1"/>
  <c r="L35" i="175" s="1"/>
  <c r="M50" i="1" s="1"/>
  <c r="N50" i="1" s="1"/>
  <c r="P33" i="175"/>
  <c r="T24" i="175"/>
  <c r="J20" i="175"/>
  <c r="J22" i="175" s="1"/>
  <c r="Q30" i="175" s="1"/>
  <c r="L34" i="174"/>
  <c r="L35" i="174" s="1"/>
  <c r="M51" i="1" s="1"/>
  <c r="N51" i="1" s="1"/>
  <c r="P33" i="174"/>
  <c r="T24" i="174"/>
  <c r="J20" i="174"/>
  <c r="J22" i="174" s="1"/>
  <c r="Q30" i="174" s="1"/>
  <c r="E28" i="173" l="1"/>
  <c r="E29" i="173" s="1"/>
  <c r="M39" i="1" s="1"/>
  <c r="N39" i="1" s="1"/>
  <c r="K15" i="173"/>
  <c r="K12" i="173"/>
  <c r="K22" i="172" l="1"/>
  <c r="E34" i="172"/>
  <c r="E35" i="172" s="1"/>
  <c r="M32" i="1" s="1"/>
  <c r="N32" i="1" s="1"/>
  <c r="K18" i="172"/>
  <c r="K12" i="172"/>
  <c r="E25" i="171"/>
  <c r="E26" i="171" s="1"/>
  <c r="M31" i="1" s="1"/>
  <c r="N31" i="1" s="1"/>
  <c r="K14" i="171"/>
  <c r="K11" i="171"/>
  <c r="E24" i="170"/>
  <c r="E25" i="170" s="1"/>
  <c r="M30" i="1" s="1"/>
  <c r="N30" i="1" s="1"/>
  <c r="K11" i="170"/>
  <c r="E29" i="169" l="1"/>
  <c r="E30" i="169" s="1"/>
  <c r="M29" i="1" s="1"/>
  <c r="N29" i="1" s="1"/>
  <c r="K18" i="169"/>
  <c r="K12" i="169"/>
  <c r="K18" i="168"/>
  <c r="K12" i="168"/>
  <c r="L36" i="166"/>
  <c r="L37" i="166" s="1"/>
  <c r="L28" i="167"/>
  <c r="L27" i="167"/>
  <c r="T26" i="167"/>
  <c r="L16" i="167"/>
  <c r="J19" i="167" s="1"/>
  <c r="L20" i="167" s="1"/>
  <c r="L32" i="166"/>
  <c r="L31" i="166"/>
  <c r="L30" i="166"/>
  <c r="L29" i="166"/>
  <c r="T28" i="166"/>
  <c r="L18" i="166"/>
  <c r="J24" i="166" s="1"/>
  <c r="J26" i="166" s="1"/>
  <c r="L41" i="165"/>
  <c r="L20" i="165"/>
  <c r="L14" i="165"/>
  <c r="T30" i="165"/>
  <c r="J26" i="165" l="1"/>
  <c r="J28" i="165" s="1"/>
  <c r="L46" i="165" s="1"/>
  <c r="E29" i="168"/>
  <c r="E30" i="168" s="1"/>
  <c r="M28" i="1" s="1"/>
  <c r="N28" i="1" s="1"/>
  <c r="L33" i="166"/>
  <c r="L42" i="166" s="1"/>
  <c r="L43" i="166" s="1"/>
  <c r="L44" i="166" s="1"/>
  <c r="M22" i="1" s="1"/>
  <c r="J22" i="167"/>
  <c r="J24" i="167" s="1"/>
  <c r="L37" i="167" s="1"/>
  <c r="E24" i="164"/>
  <c r="E25" i="164" s="1"/>
  <c r="M49" i="1" s="1"/>
  <c r="N49" i="1" s="1"/>
  <c r="K13" i="164"/>
  <c r="K15" i="163"/>
  <c r="K12" i="163"/>
  <c r="I4" i="162"/>
  <c r="I5" i="162" s="1"/>
  <c r="I10" i="161"/>
  <c r="I10" i="149"/>
  <c r="I9" i="161"/>
  <c r="I8" i="161"/>
  <c r="I5" i="161"/>
  <c r="I4" i="161"/>
  <c r="I9" i="149"/>
  <c r="I8" i="149"/>
  <c r="N22" i="1" l="1"/>
  <c r="M27" i="1"/>
  <c r="N27" i="1" s="1"/>
  <c r="P46" i="165"/>
  <c r="L47" i="165"/>
  <c r="L48" i="165" s="1"/>
  <c r="M26" i="1" s="1"/>
  <c r="N26" i="1" s="1"/>
  <c r="N33" i="1" s="1"/>
  <c r="Q43" i="165"/>
  <c r="I11" i="161"/>
  <c r="I6" i="161"/>
  <c r="I11" i="149"/>
  <c r="Q39" i="166"/>
  <c r="P42" i="166"/>
  <c r="Q34" i="167"/>
  <c r="L38" i="167"/>
  <c r="L39" i="167" s="1"/>
  <c r="P37" i="167"/>
  <c r="E26" i="163"/>
  <c r="E27" i="163" s="1"/>
  <c r="M20" i="1" s="1"/>
  <c r="N20" i="1" s="1"/>
  <c r="I8" i="162"/>
  <c r="I10" i="162" s="1"/>
  <c r="M18" i="1" s="1"/>
  <c r="N18" i="1" s="1"/>
  <c r="M21" i="1" l="1"/>
  <c r="N21" i="1" s="1"/>
  <c r="M36" i="1"/>
  <c r="N36" i="1" s="1"/>
  <c r="N43" i="1" s="1"/>
  <c r="I12" i="161"/>
  <c r="I14" i="161" s="1"/>
  <c r="M17" i="1" s="1"/>
  <c r="N17" i="1" s="1"/>
  <c r="I5" i="149"/>
  <c r="I4" i="149"/>
  <c r="E28" i="93" l="1"/>
  <c r="K18" i="93"/>
  <c r="K12" i="93"/>
  <c r="E29" i="93" l="1"/>
  <c r="E30" i="93"/>
  <c r="M19" i="1" s="1"/>
  <c r="N19" i="1" s="1"/>
  <c r="H13" i="140"/>
  <c r="H14" i="140"/>
  <c r="L31" i="81"/>
  <c r="L32" i="81" s="1"/>
  <c r="L23" i="81"/>
  <c r="I6" i="149" l="1"/>
  <c r="I12" i="149" s="1"/>
  <c r="I14" i="149" l="1"/>
  <c r="N16" i="1" s="1"/>
  <c r="N23" i="1" s="1"/>
  <c r="F32" i="141" l="1"/>
  <c r="L32" i="141" s="1"/>
  <c r="L33" i="141" s="1"/>
  <c r="D32" i="141"/>
  <c r="B32" i="141"/>
  <c r="T28" i="141"/>
  <c r="N18" i="141"/>
  <c r="N17" i="141"/>
  <c r="L14" i="141"/>
  <c r="L15" i="140"/>
  <c r="T29" i="140"/>
  <c r="N18" i="140"/>
  <c r="H12" i="140"/>
  <c r="L19" i="141" l="1"/>
  <c r="J24" i="141" s="1"/>
  <c r="J26" i="141" s="1"/>
  <c r="Q35" i="141" s="1"/>
  <c r="L19" i="140"/>
  <c r="J25" i="140" s="1"/>
  <c r="L38" i="141" l="1"/>
  <c r="L39" i="141" s="1"/>
  <c r="L40" i="141" s="1"/>
  <c r="L38" i="140"/>
  <c r="Q35" i="140"/>
  <c r="M12" i="1" l="1"/>
  <c r="N12" i="1" s="1"/>
  <c r="P38" i="141"/>
  <c r="L39" i="140"/>
  <c r="L40" i="140" s="1"/>
  <c r="N11" i="1" s="1"/>
  <c r="P38" i="140"/>
  <c r="L34" i="118" l="1"/>
  <c r="L35" i="118" s="1"/>
  <c r="M47" i="1" s="1"/>
  <c r="N47" i="1" s="1"/>
  <c r="P33" i="118"/>
  <c r="T24" i="118"/>
  <c r="J20" i="118"/>
  <c r="J22" i="118" s="1"/>
  <c r="Q30" i="118" s="1"/>
  <c r="L34" i="116"/>
  <c r="L35" i="116" s="1"/>
  <c r="N48" i="1" s="1"/>
  <c r="P33" i="116"/>
  <c r="T24" i="116"/>
  <c r="J20" i="116"/>
  <c r="J22" i="116" s="1"/>
  <c r="Q30" i="116" s="1"/>
  <c r="L34" i="109"/>
  <c r="L35" i="109" s="1"/>
  <c r="M46" i="1" s="1"/>
  <c r="N46" i="1" s="1"/>
  <c r="P33" i="109"/>
  <c r="T24" i="109"/>
  <c r="J20" i="109"/>
  <c r="J22" i="109" s="1"/>
  <c r="Q30" i="109" s="1"/>
  <c r="N52" i="1" l="1"/>
  <c r="N14" i="81"/>
  <c r="N18" i="81"/>
  <c r="L19" i="81" s="1"/>
  <c r="N12" i="81"/>
  <c r="L15" i="81" l="1"/>
  <c r="J25" i="81" s="1"/>
  <c r="J27" i="81" s="1"/>
  <c r="L40" i="81" s="1"/>
  <c r="L41" i="81" s="1"/>
  <c r="L42" i="81" s="1"/>
  <c r="N10" i="1" s="1"/>
  <c r="N13" i="1" s="1"/>
  <c r="L31" i="17" l="1"/>
  <c r="L32" i="17"/>
  <c r="N15" i="17"/>
  <c r="N16" i="17"/>
  <c r="N17" i="17"/>
  <c r="N18" i="17"/>
  <c r="F37" i="17"/>
  <c r="L37" i="17" s="1"/>
  <c r="D37" i="17"/>
  <c r="B37" i="17"/>
  <c r="L33" i="17"/>
  <c r="T30" i="17"/>
  <c r="N20" i="17"/>
  <c r="N19" i="17"/>
  <c r="L38" i="17" l="1"/>
  <c r="L34" i="17"/>
  <c r="L21" i="17"/>
  <c r="J26" i="17" l="1"/>
  <c r="J28" i="17" s="1"/>
  <c r="L43" i="17" l="1"/>
  <c r="Q40" i="17"/>
  <c r="L44" i="17" l="1"/>
  <c r="L45" i="17" s="1"/>
  <c r="P43" i="17"/>
  <c r="N56" i="1" l="1"/>
  <c r="M56" i="1" s="1"/>
  <c r="O52" i="1"/>
  <c r="N57" i="1" l="1"/>
  <c r="N59" i="1" l="1"/>
</calcChain>
</file>

<file path=xl/sharedStrings.xml><?xml version="1.0" encoding="utf-8"?>
<sst xmlns="http://schemas.openxmlformats.org/spreadsheetml/2006/main" count="1537" uniqueCount="347">
  <si>
    <t>Empresa:</t>
  </si>
  <si>
    <t>Trecho:</t>
  </si>
  <si>
    <t>Extensão:</t>
  </si>
  <si>
    <t>Cod.</t>
  </si>
  <si>
    <t>Item</t>
  </si>
  <si>
    <t>Discrimanação</t>
  </si>
  <si>
    <t>Quant.</t>
  </si>
  <si>
    <t>Unitário</t>
  </si>
  <si>
    <t>Total</t>
  </si>
  <si>
    <t>Preço (R$)</t>
  </si>
  <si>
    <t>1.1</t>
  </si>
  <si>
    <t>Unid.</t>
  </si>
  <si>
    <t>m²</t>
  </si>
  <si>
    <t>m³</t>
  </si>
  <si>
    <t>ud</t>
  </si>
  <si>
    <t>SUBTOTAL</t>
  </si>
  <si>
    <t>m</t>
  </si>
  <si>
    <t>3.1</t>
  </si>
  <si>
    <t>3.2</t>
  </si>
  <si>
    <t>3.3</t>
  </si>
  <si>
    <t>mês</t>
  </si>
  <si>
    <t>Placa da obra nas dimensões de 3,0 x 6,0m, padrão DER-ES</t>
  </si>
  <si>
    <t>und</t>
  </si>
  <si>
    <t>Refeitório c/ paredes chapa de comp. 12 mm e pont. 8x8 cm, piso ciment. E cob. Telhas fibroc. 6 mm, incl. Ponto de luz e cx. De insp. (1,21m²/func/turno)</t>
  </si>
  <si>
    <t>kg</t>
  </si>
  <si>
    <t>h</t>
  </si>
  <si>
    <t xml:space="preserve"> </t>
  </si>
  <si>
    <t>2.1</t>
  </si>
  <si>
    <t>2.2</t>
  </si>
  <si>
    <t>Composição alterada</t>
  </si>
  <si>
    <t>COMPOSIÇÃO DE PREÇO UNITÁRIO DE SERVIÇO</t>
  </si>
  <si>
    <r>
      <rPr>
        <b/>
        <sz val="9"/>
        <rFont val="Times New Roman"/>
        <family val="1"/>
      </rPr>
      <t>(A)Equipamento</t>
    </r>
  </si>
  <si>
    <r>
      <rPr>
        <b/>
        <sz val="9"/>
        <rFont val="Times New Roman"/>
        <family val="1"/>
      </rPr>
      <t>Código padrão</t>
    </r>
  </si>
  <si>
    <r>
      <rPr>
        <b/>
        <sz val="9"/>
        <rFont val="Times New Roman"/>
        <family val="1"/>
      </rPr>
      <t>Quantidade</t>
    </r>
  </si>
  <si>
    <r>
      <rPr>
        <b/>
        <sz val="9"/>
        <rFont val="Times New Roman"/>
        <family val="1"/>
      </rPr>
      <t>Ut. Pr</t>
    </r>
  </si>
  <si>
    <r>
      <rPr>
        <b/>
        <sz val="9"/>
        <rFont val="Times New Roman"/>
        <family val="1"/>
      </rPr>
      <t>Ut. Impr</t>
    </r>
  </si>
  <si>
    <r>
      <rPr>
        <b/>
        <sz val="9"/>
        <rFont val="Times New Roman"/>
        <family val="1"/>
      </rPr>
      <t>Vl. Hr. Prod</t>
    </r>
  </si>
  <si>
    <r>
      <rPr>
        <b/>
        <sz val="9"/>
        <rFont val="Times New Roman"/>
        <family val="1"/>
      </rPr>
      <t>Vl. Hr. Imp</t>
    </r>
  </si>
  <si>
    <r>
      <rPr>
        <b/>
        <sz val="9"/>
        <rFont val="Times New Roman"/>
        <family val="1"/>
      </rPr>
      <t>Custo Horário</t>
    </r>
  </si>
  <si>
    <t>(A)Total:</t>
  </si>
  <si>
    <r>
      <rPr>
        <b/>
        <sz val="9"/>
        <rFont val="Times New Roman"/>
        <family val="1"/>
      </rPr>
      <t>(B)Mão-de-Obra</t>
    </r>
  </si>
  <si>
    <r>
      <rPr>
        <b/>
        <sz val="9"/>
        <rFont val="Times New Roman"/>
        <family val="1"/>
      </rPr>
      <t>Eq. Salarial</t>
    </r>
  </si>
  <si>
    <r>
      <rPr>
        <b/>
        <sz val="9"/>
        <rFont val="Times New Roman"/>
        <family val="1"/>
      </rPr>
      <t>Encargos(%)</t>
    </r>
  </si>
  <si>
    <r>
      <rPr>
        <b/>
        <sz val="9"/>
        <rFont val="Times New Roman"/>
        <family val="1"/>
      </rPr>
      <t>Sal/Hora</t>
    </r>
  </si>
  <si>
    <r>
      <rPr>
        <b/>
        <sz val="9"/>
        <rFont val="Times New Roman"/>
        <family val="1"/>
      </rPr>
      <t>Consumo</t>
    </r>
  </si>
  <si>
    <t>Servente</t>
  </si>
  <si>
    <t>(B)Total:</t>
  </si>
  <si>
    <r>
      <rPr>
        <b/>
        <sz val="9"/>
        <rFont val="Times New Roman"/>
        <family val="1"/>
      </rPr>
      <t>(C)Itens de Incidência</t>
    </r>
  </si>
  <si>
    <r>
      <rPr>
        <b/>
        <sz val="9"/>
        <rFont val="Times New Roman"/>
        <family val="1"/>
      </rPr>
      <t>%</t>
    </r>
  </si>
  <si>
    <r>
      <rPr>
        <b/>
        <sz val="9"/>
        <rFont val="Times New Roman"/>
        <family val="1"/>
      </rPr>
      <t>M. O.</t>
    </r>
  </si>
  <si>
    <r>
      <rPr>
        <b/>
        <sz val="9"/>
        <rFont val="Times New Roman"/>
        <family val="1"/>
      </rPr>
      <t>Equip.</t>
    </r>
  </si>
  <si>
    <r>
      <rPr>
        <b/>
        <sz val="9"/>
        <rFont val="Times New Roman"/>
        <family val="1"/>
      </rPr>
      <t>Mat.</t>
    </r>
  </si>
  <si>
    <r>
      <rPr>
        <b/>
        <sz val="9"/>
        <rFont val="Times New Roman"/>
        <family val="1"/>
      </rPr>
      <t>Custo</t>
    </r>
  </si>
  <si>
    <t>(C)Total:</t>
  </si>
  <si>
    <r>
      <rPr>
        <b/>
        <sz val="9"/>
        <rFont val="Times New Roman"/>
        <family val="1"/>
      </rPr>
      <t>Custo Horário da Execução (A) + (B) + (C)</t>
    </r>
  </si>
  <si>
    <r>
      <rPr>
        <b/>
        <sz val="9"/>
        <rFont val="Times New Roman"/>
        <family val="1"/>
      </rPr>
      <t>(D) Produção da Equipe</t>
    </r>
  </si>
  <si>
    <r>
      <rPr>
        <b/>
        <sz val="9"/>
        <rFont val="Times New Roman"/>
        <family val="1"/>
      </rPr>
      <t>(E) Custo Unitário da Execução [(A) + (B) + (C)] / (D)</t>
    </r>
  </si>
  <si>
    <r>
      <rPr>
        <b/>
        <sz val="9"/>
        <rFont val="Times New Roman"/>
        <family val="1"/>
      </rPr>
      <t>(F)Materiais</t>
    </r>
  </si>
  <si>
    <r>
      <rPr>
        <b/>
        <sz val="9"/>
        <rFont val="Times New Roman"/>
        <family val="1"/>
      </rPr>
      <t>Unid.</t>
    </r>
  </si>
  <si>
    <t>Custo Unitário</t>
  </si>
  <si>
    <r>
      <rPr>
        <b/>
        <sz val="9"/>
        <rFont val="Times New Roman"/>
        <family val="1"/>
      </rPr>
      <t>Custo Unitário</t>
    </r>
  </si>
  <si>
    <t>(F)Total:</t>
  </si>
  <si>
    <r>
      <rPr>
        <b/>
        <sz val="9"/>
        <rFont val="Times New Roman"/>
        <family val="1"/>
      </rPr>
      <t>(G)Serviços</t>
    </r>
  </si>
  <si>
    <t>(G)Total:</t>
  </si>
  <si>
    <r>
      <rPr>
        <b/>
        <sz val="9"/>
        <rFont val="Times New Roman"/>
        <family val="1"/>
      </rPr>
      <t>(H)Itens de Transporte</t>
    </r>
  </si>
  <si>
    <t>XP</t>
  </si>
  <si>
    <t>XR</t>
  </si>
  <si>
    <r>
      <rPr>
        <b/>
        <sz val="9"/>
        <rFont val="Times New Roman"/>
        <family val="1"/>
      </rPr>
      <t>Custo Unit.</t>
    </r>
  </si>
  <si>
    <t>(H)Total:</t>
  </si>
  <si>
    <r>
      <rPr>
        <b/>
        <sz val="9"/>
        <rFont val="Times New Roman"/>
        <family val="1"/>
      </rPr>
      <t>Custo Direto Total (E) + (F) + (G) + (H)</t>
    </r>
  </si>
  <si>
    <r>
      <rPr>
        <b/>
        <sz val="9"/>
        <rFont val="Times New Roman"/>
        <family val="1"/>
      </rPr>
      <t>Preço Unitário Total</t>
    </r>
  </si>
  <si>
    <r>
      <rPr>
        <b/>
        <sz val="9"/>
        <rFont val="Times New Roman"/>
        <family val="1"/>
      </rPr>
      <t>Fórmula</t>
    </r>
  </si>
  <si>
    <t>Ut.Pr</t>
  </si>
  <si>
    <t>5 ENERGIA 18,30 15,08</t>
  </si>
  <si>
    <t>Unidade: Ud</t>
  </si>
  <si>
    <t>Serviço: 100390 - Administração Local</t>
  </si>
  <si>
    <t>ADMINISTRAÇÃO LOCAL</t>
  </si>
  <si>
    <t>Adminstração Local</t>
  </si>
  <si>
    <t>Vb.</t>
  </si>
  <si>
    <t>Almoxarife</t>
  </si>
  <si>
    <t>Auxiliar de administração</t>
  </si>
  <si>
    <t>Auxiliar de topografia</t>
  </si>
  <si>
    <t>Engenheiro Junior</t>
  </si>
  <si>
    <t>Topógrafo</t>
  </si>
  <si>
    <t>Vigia</t>
  </si>
  <si>
    <t>Aluguel mensal de mobiliário - escritório</t>
  </si>
  <si>
    <t>Aluguel computador com : Processador 2,80 GHz , Memória RAM 4,00GB, Sistema Operacional 32 Bits, Windows com Pacote Office e Impressora Jato de Tinta</t>
  </si>
  <si>
    <t>Estaçao total LEICA TC-800</t>
  </si>
  <si>
    <r>
      <t xml:space="preserve">* De acordo com a RESOLUÇÃO SETOP 02/2016, a composição da </t>
    </r>
    <r>
      <rPr>
        <b/>
        <u/>
        <sz val="10"/>
        <color rgb="FF000000"/>
        <rFont val="Times New Roman"/>
        <family val="1"/>
      </rPr>
      <t>Administração Local</t>
    </r>
    <r>
      <rPr>
        <sz val="10"/>
        <color rgb="FF000000"/>
        <rFont val="Times New Roman"/>
        <family val="1"/>
      </rPr>
      <t xml:space="preserve"> para as obras públicas rodoviárias não podem ultrapassar o valor de 6,99% do valor total da obra</t>
    </r>
  </si>
  <si>
    <t>Unidade: M2</t>
  </si>
  <si>
    <t>Tonon Projetos - Consultoria e Topografia LTDA</t>
  </si>
  <si>
    <t>Unidade: UD</t>
  </si>
  <si>
    <t>L</t>
  </si>
  <si>
    <t xml:space="preserve">
</t>
  </si>
  <si>
    <t xml:space="preserve">BDI: </t>
  </si>
  <si>
    <t>Fonte de dados:</t>
  </si>
  <si>
    <t xml:space="preserve">TOTAL: </t>
  </si>
  <si>
    <t>BDI :23,32%</t>
  </si>
  <si>
    <t>Data Base : outubro/2018</t>
  </si>
  <si>
    <t xml:space="preserve">DER/ES </t>
  </si>
  <si>
    <t>Orgão:</t>
  </si>
  <si>
    <t>Serviços:</t>
  </si>
  <si>
    <t>Encargos horista (DER/ES):</t>
  </si>
  <si>
    <t>Encargos mensalista (DER/ES):</t>
  </si>
  <si>
    <t>Data base (DER/ES):</t>
  </si>
  <si>
    <t>Referencial de preço Sem Desoneração</t>
  </si>
  <si>
    <t>-</t>
  </si>
  <si>
    <t>Subtotal</t>
  </si>
  <si>
    <t>Custo unitário direto total</t>
  </si>
  <si>
    <t>BDI (%)</t>
  </si>
  <si>
    <t>Custo total com BDI</t>
  </si>
  <si>
    <t>Serviço: 41500 -  Placa de obra nas dimensões de 3,0 x 6,0 m, padrão DER-ES</t>
  </si>
  <si>
    <t>Custo Adotado</t>
  </si>
  <si>
    <t>Serviço: 41530 -  Refeitório c/ paredes chapa de comp. 12mm e pont. 8x8cm, piso ciment. e cob. telhas fibroc. 6mm,
incl. ponto de luz e cx. de insp. (1,21m²/func/turno)</t>
  </si>
  <si>
    <t>Serviço: 41498 - Barracão com sanitário, em chapa compensada 12 mm e pont. 8x8cm, piso cimentado e cobertura
em telha de fibroc. 6mm, incl. ponto de luz e cx. Inspeção</t>
  </si>
  <si>
    <t>Caminhão tanque L 1319/48 PBT=12,9t (6.000L)</t>
  </si>
  <si>
    <t>Conjunto moto bomba diam. 4"</t>
  </si>
  <si>
    <t xml:space="preserve">Ferramentas manuais </t>
  </si>
  <si>
    <t>x</t>
  </si>
  <si>
    <t>Prefeitura Municipal de João Neiva - ES</t>
  </si>
  <si>
    <t>Elaboração de Projeto de Reforma da Ponte de Ferro</t>
  </si>
  <si>
    <t>Serviço:  40402 -  Hidrojateamento de superfícies metálicas</t>
  </si>
  <si>
    <t>Esmerilhadeira Angular 7" marca de referência BOSCH - 1755 ou equivalente</t>
  </si>
  <si>
    <t xml:space="preserve">Conjunto moto bomba diam. 4" </t>
  </si>
  <si>
    <t>Máquina de hidrojateamento</t>
  </si>
  <si>
    <t>Desengraxante alcalino (Solupan)</t>
  </si>
  <si>
    <t>Escova de Aço 18 x 6 cm</t>
  </si>
  <si>
    <t>Hidrojateamento de superfícies metálicas</t>
  </si>
  <si>
    <t xml:space="preserve">LIMPEZA </t>
  </si>
  <si>
    <t xml:space="preserve">Limpeza em superfície de concreto com jateamento d'água sob pressão </t>
  </si>
  <si>
    <t>Serviço:102069  -Limpeza em superfície de concreto com jateamento d'água sob pressão</t>
  </si>
  <si>
    <t>1.2</t>
  </si>
  <si>
    <t>1.3</t>
  </si>
  <si>
    <t>Limpeza e preparo de superfície de aço em Vias Urbanas</t>
  </si>
  <si>
    <t>Serviço: 43009 -  Limpeza e preparo de superfície de aço em Vias Urbanas</t>
  </si>
  <si>
    <t>Compressor de ar XA 187/400 PCM, ATLAS ou equivalente</t>
  </si>
  <si>
    <t>Máquina de jateamento de areia</t>
  </si>
  <si>
    <t>Oficial</t>
  </si>
  <si>
    <t>2.3</t>
  </si>
  <si>
    <t>2.4</t>
  </si>
  <si>
    <t>2.5</t>
  </si>
  <si>
    <t>GOVERNO DO ESTADO DO ESPÍRITO SANTO
Secretaria de Estado de Mobilidade e Infraestrutura - SEMOBI
Departamento de Edificações e de Rodovias do Estado do Espírito Santo - DER-ES
Relatório de Composição de Preços Unitários do Orçamento</t>
  </si>
  <si>
    <t>Planilha: 1 - TABELA CUSTOS LABOR/CT-UFES PADRÃO DER FEVEREIRO/2020(LS=157,27; BDI=0%)</t>
  </si>
  <si>
    <t>Item: 190418 - Pintura de superfície metálica com uma demão de primer Epoxi e duas demãos de tinta à base de Epoxi                                    Unidade: m2
Base: LABOR                                                  Código Base: 190418                                                                Fonte: LABOR Versão: 1</t>
  </si>
  <si>
    <t>AJUDANTE (LABOR)</t>
  </si>
  <si>
    <t>PINTOR (LABOR)</t>
  </si>
  <si>
    <t xml:space="preserve"> MÃO DE OBRA</t>
  </si>
  <si>
    <t>unid.</t>
  </si>
  <si>
    <t>Codigo</t>
  </si>
  <si>
    <t>Coefic.</t>
  </si>
  <si>
    <t>C.Prod.</t>
  </si>
  <si>
    <t>Pr. Prod.</t>
  </si>
  <si>
    <t>Pr. Improd.</t>
  </si>
  <si>
    <t>Pr. Unit.</t>
  </si>
  <si>
    <t>Fator Ac.</t>
  </si>
  <si>
    <t>Subtotal:</t>
  </si>
  <si>
    <t>MATERIAL</t>
  </si>
  <si>
    <t>PRIMER A BASE DE EPOXI (LABOR)</t>
  </si>
  <si>
    <t>SOLVENTE PARA TINTA A BASE DE EPOXI (LABOR)</t>
  </si>
  <si>
    <t>TINTA EPOXI PARA ACABAMENTO (LABOR)</t>
  </si>
  <si>
    <t>TRINCHA 2" (LABOR)</t>
  </si>
  <si>
    <t>UM</t>
  </si>
  <si>
    <t>DISCRIMINAÇÃO</t>
  </si>
  <si>
    <t>TAXA (%)</t>
  </si>
  <si>
    <t>VALORES</t>
  </si>
  <si>
    <t>Mão-de-Obra (A)</t>
  </si>
  <si>
    <t>Materiais (B)</t>
  </si>
  <si>
    <t>Equipamentos (C)</t>
  </si>
  <si>
    <t>Produção da Equipe (D)</t>
  </si>
  <si>
    <t>Custo Horário Total (A+C)</t>
  </si>
  <si>
    <t>Custo Unitário da Execução [ (A/D) + (C/D) ] = E</t>
  </si>
  <si>
    <t>Custo Direto Total (B+E)</t>
  </si>
  <si>
    <t>Bonificação e Despesas Indiretas - BDI</t>
  </si>
  <si>
    <t>CUSTO UNITÁRIO (Adotado)</t>
  </si>
  <si>
    <t>RESUMO</t>
  </si>
  <si>
    <t>Pintura de superfície metálica com uma demão de primer Epoxi e duas demãos de tinta à base de Epoxi</t>
  </si>
  <si>
    <t>31,60 m</t>
  </si>
  <si>
    <t xml:space="preserve">Soldador com Encargos Complementares </t>
  </si>
  <si>
    <t>Servente com Encargos Complementares</t>
  </si>
  <si>
    <t>UNIDADE</t>
  </si>
  <si>
    <t>MÃO DE OBRA</t>
  </si>
  <si>
    <t>H</t>
  </si>
  <si>
    <t xml:space="preserve">COEFICIENTE </t>
  </si>
  <si>
    <t>PREÇO UNIT.</t>
  </si>
  <si>
    <t>Chapa de aço Grossa, ASTM A36, E=7/8"(22,23) 174,28 KG/M²</t>
  </si>
  <si>
    <t>KG</t>
  </si>
  <si>
    <t>QUANTIDADE</t>
  </si>
  <si>
    <t>VALOR TOTAL</t>
  </si>
  <si>
    <t>Custo Total de Mão de Obra:</t>
  </si>
  <si>
    <t>COMP. 1</t>
  </si>
  <si>
    <t xml:space="preserve">88317 SINAPI </t>
  </si>
  <si>
    <t>88316 SINAPI</t>
  </si>
  <si>
    <t>1335 SINAPI</t>
  </si>
  <si>
    <t>Unidade: m</t>
  </si>
  <si>
    <t>Custo total de Material:</t>
  </si>
  <si>
    <t xml:space="preserve">Recuperação de Alma de Pilar </t>
  </si>
  <si>
    <t>Recuperação de Alma de Pilar</t>
  </si>
  <si>
    <t xml:space="preserve">RECUPERAÇÃO DA ESTRUTURA </t>
  </si>
  <si>
    <t>4.1</t>
  </si>
  <si>
    <t>4.2</t>
  </si>
  <si>
    <t>4.3</t>
  </si>
  <si>
    <t>5.1</t>
  </si>
  <si>
    <t>10998 SINAPI</t>
  </si>
  <si>
    <t xml:space="preserve">ELETRODO REVESTIDO AWS - E-6010, DIAMETRO IGUAL A 4,00 MM </t>
  </si>
  <si>
    <t>Barracão com sanitário, em chapa compensada 12 mm e pont. 8x8 cm, piso cimentado e cobertura em telha de fibroc. 6 mm, incl. Ponto de luz e cx. Inspeção -  (Escritório)</t>
  </si>
  <si>
    <t xml:space="preserve">Recuperação do Perfil Superior da Ponte </t>
  </si>
  <si>
    <t>COMP. 2</t>
  </si>
  <si>
    <t>40598 SINAPI</t>
  </si>
  <si>
    <t>PERFIL UDC ("U" DOBRADO DE CHAPA) SIMPLES DE ACO LAMINADO, GALVANIZADO, ASTM A36, 127 X 50 MM, E= 3 MM</t>
  </si>
  <si>
    <t>APARELHO PARA CORTE E SOLDA OXI-ACETILENO SOBRE RODAS, INCLUSIVE CILINDROS  E MAÇARICOS - CHP DIURNO. AF_12/2015</t>
  </si>
  <si>
    <t>92717 SINAPI</t>
  </si>
  <si>
    <t>CHP</t>
  </si>
  <si>
    <t>92716 SINAPI</t>
  </si>
  <si>
    <t>Remoção de Guarda-corpo</t>
  </si>
  <si>
    <t>COMP. 3</t>
  </si>
  <si>
    <t>Pintura com tinta à base de resinas acrílicas, marcas de referência Suvinil, Coral ou Metalatex, sobre piso de concreto, a duas demãos</t>
  </si>
  <si>
    <t>Item: 190602 - Pintura com tinta à base de resinas acrílicas, marcas de referência Suvinil, Coral ou Metalatex, sobre piso de concreto, a duas demãos                             Unidade: m2
Base: LABOR                                                  Código Base: 190418                                                                Fonte: LABOR Versão: 1</t>
  </si>
  <si>
    <t>TINTA A BASE DE EMULSAO ACRILICA (PARA PISOS) (LABOR)</t>
  </si>
  <si>
    <t>Item: 020355 - Aluguel mensal container sanitário, incl porta, básc, 2 ptos luz, 1 pto aterram., 3vasos, 3lavatórios, calha mictório, 6 chuveiros (1 eletrico), torn.,registros, piso comp. Naval pintado, cert NR18 e laudo descontaminação                             Unidade: m2
Base: LABOR                                                  Código Base: 190418                                                                Fonte: LABOR Versão: 1</t>
  </si>
  <si>
    <t>ALUGUEL CONTAINER SANITARIO COLET 6X2.40X2.40M (LABOR)</t>
  </si>
  <si>
    <t>ms</t>
  </si>
  <si>
    <t>Data base (SINAPI/ES):</t>
  </si>
  <si>
    <t>102069 DER/ES</t>
  </si>
  <si>
    <t>Serviço: 41403 -  Passarela metálica p/ pontes rodoviárias com 1,0m de largura, piso em chapa xadrez esp 1/4", em
perfis laminados, inclusive pintura</t>
  </si>
  <si>
    <t>Caminhão carroceria L 1319 PBT=13,9t (TOCO 8,0t)</t>
  </si>
  <si>
    <t>Guindauto 6t, Madal-Palfinger ou equivalente</t>
  </si>
  <si>
    <t>Encarregado O.A.E.</t>
  </si>
  <si>
    <t>Montador</t>
  </si>
  <si>
    <t xml:space="preserve">Servente </t>
  </si>
  <si>
    <t xml:space="preserve">Cantoneira de aço seção - 2" X 2" x 1/8" </t>
  </si>
  <si>
    <t>Cantoneira de aço seçao - 3" X 3" X 3/8"</t>
  </si>
  <si>
    <t xml:space="preserve">Chapa de aço 3/8" </t>
  </si>
  <si>
    <t>Chapa xadrez espessura=1/4"</t>
  </si>
  <si>
    <t>Eletrodo para soldas - OK 4804</t>
  </si>
  <si>
    <t>Perfil metálico seção I</t>
  </si>
  <si>
    <t>Custo Direto Total (E) + (F) + (G) + (H)</t>
  </si>
  <si>
    <t>Pintura em estrutura metálica com tinta epoxídica  inclusive primer</t>
  </si>
  <si>
    <t>Passarela metálica p/ pontes rodoviárias com 1,0m de largura, piso em chapa xadrez esp 1/4", em perfis laminados, inclusive pintura</t>
  </si>
  <si>
    <t>M</t>
  </si>
  <si>
    <t>COMP. 5</t>
  </si>
  <si>
    <t>2.6</t>
  </si>
  <si>
    <t xml:space="preserve">Piso passarela metálica </t>
  </si>
  <si>
    <t>2.7</t>
  </si>
  <si>
    <t>COMP. 4</t>
  </si>
  <si>
    <t xml:space="preserve">Guarda corpo Passarela metálica </t>
  </si>
  <si>
    <t xml:space="preserve">Serviço: COMP. 4 -  Guarda corpo Passarela metálica </t>
  </si>
  <si>
    <t>PERFIL "U" ENRIJECIDO 200 X 75 X 25 X 2,65MM (7,92KG/M)</t>
  </si>
  <si>
    <t>TELA ARAME GALV. MALHA # 1" QUADRADA - FIO N.12 BWG</t>
  </si>
  <si>
    <t>M²</t>
  </si>
  <si>
    <t>3.4</t>
  </si>
  <si>
    <t>3.5</t>
  </si>
  <si>
    <t>PEDREIRO (LABOR)</t>
  </si>
  <si>
    <t>SERVENTE (LABOR)</t>
  </si>
  <si>
    <t>AREIA LAVADA MEDIA (LABOR)</t>
  </si>
  <si>
    <t>BRITA 2 (LABOR)</t>
  </si>
  <si>
    <t>CIMENTO PORTLAND CP III - 40 (LABOR)</t>
  </si>
  <si>
    <t>PEDRA DE MAO (RACHAO) (LABOR)</t>
  </si>
  <si>
    <t>M³</t>
  </si>
  <si>
    <t>Fornecimento, preparo e aplicação de concreto ciclópico Fck=15MPa com 30% de pedra de mão</t>
  </si>
  <si>
    <t>Fôrma de chapa compensada resinada 12mm, levando-se em conta a utilização 3 vezes (incluido o material, corte,montagem, escoramento e desfôrma)</t>
  </si>
  <si>
    <t>CARPINTEIRO (LABOR)</t>
  </si>
  <si>
    <t xml:space="preserve">CHAPA COMPENSADA RESINADA ESP. 12MM (LABOR) </t>
  </si>
  <si>
    <t>DESMOLDANTE PARA FORMAS (LABOR)</t>
  </si>
  <si>
    <t>PREGO 18X27 (LABOR)</t>
  </si>
  <si>
    <t xml:space="preserve">SARRAFO DE MADEIRA PINUS 10 X 2.5CM (LABOR) </t>
  </si>
  <si>
    <t>ELÉTRICO</t>
  </si>
  <si>
    <t>5.2</t>
  </si>
  <si>
    <t>5.3</t>
  </si>
  <si>
    <t>5.4</t>
  </si>
  <si>
    <t>6.1</t>
  </si>
  <si>
    <t xml:space="preserve">SINAPI/ES </t>
  </si>
  <si>
    <t>Rele fotoeletrico p/ comando de iluminação externa 220V/1000W - fornecimento  e isntalação</t>
  </si>
  <si>
    <t>3.6</t>
  </si>
  <si>
    <t>3.7</t>
  </si>
  <si>
    <t>Escavação manual em material de 1a. categoria, até 1.50 m de profundidade</t>
  </si>
  <si>
    <t>Item: 030101 -  Escavação manual em material de 1a. categoria, até 1.50 m de profundidade                               Unidade: m³
Base: LABOR                                                  Código Base: 030101                                                          Fonte: LABOR Versão: 1</t>
  </si>
  <si>
    <t>Item: 030208 - Aterro manual para regularização do terreno em argila, inclusive adensamento manual e fornecimento do material (máximo de 100m3)                                 Unidade: m³
Base: LABOR                                                  Código Base: 030208                                                             Fonte: LABOR Versão: 1</t>
  </si>
  <si>
    <t>BARRO PARA ATERRO (LABOR)</t>
  </si>
  <si>
    <t>Fornecimento, preparo e aplicação de concreto Fck=20 MPa (brita 1 e 2) - (5% de perdas já incluído no custo)</t>
  </si>
  <si>
    <t>Item: 040235 - Fôrma de chapa compensada resinada 12mm, levando-se em conta a utilização 3 vezes (incluido o material, corte,montagem, escoramento e desfôrma)                  Unidade: m³
Base: LABOR                                                  Código Base: 040235                                                             Fonte: LABOR Versão: 1</t>
  </si>
  <si>
    <t>BRITA 1 (LABOR)</t>
  </si>
  <si>
    <t>BETONEIRA 320 L (E301) (LABOR)</t>
  </si>
  <si>
    <t>Aterro manual para regularização do terreno em argila, inclusive adensamento manual e fornecimento do material (máximo de 100m3)</t>
  </si>
  <si>
    <t xml:space="preserve">CANTEIRO DE OBRAS </t>
  </si>
  <si>
    <t>4.4</t>
  </si>
  <si>
    <t>4.5</t>
  </si>
  <si>
    <t>Item: 151336 - Disjuntor DR bipolar 16A a 25A, corrente nominal 30 mA                  Unidade: und
Base: LABOR                                                  Código Base: 15336                                                            Fonte: LABOR Versão: 1</t>
  </si>
  <si>
    <t>ELETRICISTA (LABOR)</t>
  </si>
  <si>
    <t>DISPOSITIVO INTERRUPTOR DR BIPOLAR 25A OU 40A
OU 63A - 30 MA (LABOR)</t>
  </si>
  <si>
    <t>Disjuntor DR bipolar 16A a 25A, corrente nominal 30 mA</t>
  </si>
  <si>
    <t>Ponto padrão de interruptor de 1 tecla intermediário - considerando eletroduto PVC rígido de 3/4" inclusive conexões (3.3m), fio isolado PVC de 2.5mm2 (15.8m) e caixa estampada 4x2" (1 und)</t>
  </si>
  <si>
    <t xml:space="preserve">INSTALAÇÃO DA PASSARELA </t>
  </si>
  <si>
    <t>Refletor com Holofote Led 200 w</t>
  </si>
  <si>
    <t>Suporte para refletor Led 60 cm</t>
  </si>
  <si>
    <t>4.6</t>
  </si>
  <si>
    <t>40402     DER/ES</t>
  </si>
  <si>
    <t>4.7</t>
  </si>
  <si>
    <t>Isolador de Porcelana tipo roldana com rack 3 x 16, instalação</t>
  </si>
  <si>
    <t>41135    DER/ES</t>
  </si>
  <si>
    <t>Cabo de cobre termoplástico, com isolamento para 1000V, seção de 10 mm2</t>
  </si>
  <si>
    <t>5.5</t>
  </si>
  <si>
    <t>5.6</t>
  </si>
  <si>
    <t>Serviço: 41501 -  Rede de água c/ padrão de entrada d'água diâm. 3/4" conf. CESAN, incl. tubos e conexões p/
aliment., distrib., extravas. e limp., cons. o padrão a 25m</t>
  </si>
  <si>
    <t>Serviço: 41503 - Rede de luz, incl. padrão entr. energia trifás. cabo ligação até barracões, quadro distrib., disj. e
chave de força, cons. 20m entre padrão entr.e QDG</t>
  </si>
  <si>
    <t>Serviço: COMP. 6 -  Instalação de Refletores de LED DE 200 W com suporte metálico de 0,60 m.</t>
  </si>
  <si>
    <t xml:space="preserve">Eletricista </t>
  </si>
  <si>
    <t>COTAÇÃO</t>
  </si>
  <si>
    <t>Instalação de Refletores de LED DE 200 W com suporte metálico de 0,60 m.</t>
  </si>
  <si>
    <t>COMP. 6</t>
  </si>
  <si>
    <t>Quadro de distribuição de energia, de embutir, com 3 divisões modulares, sem barramento</t>
  </si>
  <si>
    <t>150312 IOPES/ES</t>
  </si>
  <si>
    <t>41503    DER/ES</t>
  </si>
  <si>
    <t>41501    DER/ES</t>
  </si>
  <si>
    <t>Rede de luz, incl. padrão entr. energia trifás. cabo ligação até barracões, quadro distrib., disj. E chave de força, cons. 20m entre padrão entr.e QDG</t>
  </si>
  <si>
    <t xml:space="preserve"> Rede de água c/ padrão de entrada d'água diâm. 3/4" conf. CESAN, incl. tubos e conexões p/ aliment., distrib., extravas. e limp., cons. o padrão a 25m</t>
  </si>
  <si>
    <t>Aluguel de container tipo sanitário com 3 vasos sanitários, lavatório, mictório, 5 chuveiros, 2 venezianas e piso especial</t>
  </si>
  <si>
    <t>41530    DER/ES</t>
  </si>
  <si>
    <t>41498    DER/ES</t>
  </si>
  <si>
    <t>41500    DER/ES</t>
  </si>
  <si>
    <t>Data Base :Novembro/2019</t>
  </si>
  <si>
    <t xml:space="preserve">88316 SINAPI </t>
  </si>
  <si>
    <t>Data base (IOPES/ES):</t>
  </si>
  <si>
    <t>IOPES/ES</t>
  </si>
  <si>
    <t>Orçamento: 955301 - TABELA CUSTOS LABOR/CT-UFES PADRÃO DER FEVEREIRO/2020(LS=157,27; BDI=0%)
Órgão Cliente: DER-ES              Órgão Gerente:DER-ES                                   Data Base: Novembro/2019</t>
  </si>
  <si>
    <t>23,,72</t>
  </si>
  <si>
    <t>Item: 040202 - Fornecimento, preparo e aplicação de concreto ciclópico Fck=15MPa com 30% de pedra de mão                                 Unidade: m³
Base: LABOR                                                  Código Base: 040202                                                             Fonte: LABOR Versão: 1</t>
  </si>
  <si>
    <t>Orçamento: 040202 - TABELA CUSTOS LABOR/CT-UFES PADRÃO DER FEVEREIRO/2020(LS=157,27; BDI=0%)
Órgão Cliente: DER-ES              Órgão Gerente:DER-ES                                   Data Base: Novembro/2019</t>
  </si>
  <si>
    <t>Data Base : Novembro/2019</t>
  </si>
  <si>
    <t>190418 IOPES/ES</t>
  </si>
  <si>
    <t>43009   DER/ES</t>
  </si>
  <si>
    <t>190602 IOPES/ES</t>
  </si>
  <si>
    <t>41403   DER/ES</t>
  </si>
  <si>
    <t xml:space="preserve"> 040202 IOPES/ES</t>
  </si>
  <si>
    <t xml:space="preserve"> 030101 IOPES/ES</t>
  </si>
  <si>
    <t xml:space="preserve"> 030208 IOPES/ES</t>
  </si>
  <si>
    <t xml:space="preserve"> 040235 IOPES/ES</t>
  </si>
  <si>
    <t>83399   SINAPI</t>
  </si>
  <si>
    <t xml:space="preserve"> 151336 IOPES/ES</t>
  </si>
  <si>
    <t xml:space="preserve"> 151820 IOPES/ES</t>
  </si>
  <si>
    <t>151420    IOPES/ES</t>
  </si>
  <si>
    <t>BDI(%):</t>
  </si>
  <si>
    <t>Data base:</t>
  </si>
  <si>
    <t>Valores em reais (R$) Unidade: m</t>
  </si>
  <si>
    <t>020355 IOPES/ES</t>
  </si>
  <si>
    <t>Item: 040238 - Fôrma de chapa compensada resinada 12mm, levando-se em conta a utilização 3 vezes (incluido o material, corte,montagem, escoramento e desfôrma)                  Unidade: m²
Base: LABOR                                                  Código Base: 040238                                                             Fonte: LABOR Versão: 1</t>
  </si>
  <si>
    <t xml:space="preserve"> 040238 IOPES/ES</t>
  </si>
  <si>
    <t xml:space="preserve">Reforma de Ponte de Ferro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</si>
</sst>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8" formatCode="&quot;R$&quot;\ #,##0.00;[Red]\-&quot;R$&quot;\ #,##0.00"/>
    <numFmt numFmtId="43" formatCode="_-* #,##0.00_-;\-* #,##0.00_-;_-* &quot;-&quot;??_-;_-@_-"/>
    <numFmt numFmtId="164" formatCode="#,##0.000"/>
    <numFmt numFmtId="165" formatCode="0.000"/>
    <numFmt numFmtId="166" formatCode="_(* #,##0.00_);_(* \(#,##0.00\);_(* &quot;-&quot;??_);_(@_)"/>
    <numFmt numFmtId="167" formatCode="#,##0.0000;#,##0.0000"/>
    <numFmt numFmtId="168" formatCode="#,##0.00;#,##0.00"/>
    <numFmt numFmtId="169" formatCode="###0;###0"/>
    <numFmt numFmtId="170" formatCode="#,##0.000;#,##0.000"/>
    <numFmt numFmtId="171" formatCode="0.0000"/>
    <numFmt numFmtId="172" formatCode="#,##0.0000"/>
    <numFmt numFmtId="173" formatCode="0.00000"/>
  </numFmts>
  <fonts count="3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.5"/>
      <color indexed="8"/>
      <name val="Times New Roman"/>
      <family val="1"/>
    </font>
    <font>
      <sz val="10"/>
      <color rgb="FF000000"/>
      <name val="Times New Roman"/>
      <family val="1"/>
    </font>
    <font>
      <sz val="10.5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sz val="9"/>
      <color rgb="FF000000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9"/>
      <color theme="1"/>
      <name val="Times New Roman"/>
      <family val="1"/>
    </font>
    <font>
      <b/>
      <u/>
      <sz val="10"/>
      <color rgb="FF000000"/>
      <name val="Times New Roman"/>
      <family val="1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rgb="FF002060"/>
      <name val="Arial Black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4"/>
      <color theme="1"/>
      <name val="Arial Black"/>
      <family val="2"/>
    </font>
    <font>
      <b/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8">
    <xf numFmtId="0" fontId="0" fillId="0" borderId="0"/>
    <xf numFmtId="0" fontId="3" fillId="0" borderId="0"/>
    <xf numFmtId="166" fontId="3" fillId="0" borderId="0" applyFont="0" applyFill="0" applyBorder="0" applyAlignment="0" applyProtection="0"/>
    <xf numFmtId="0" fontId="4" fillId="0" borderId="0"/>
    <xf numFmtId="0" fontId="6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</cellStyleXfs>
  <cellXfs count="7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165" fontId="0" fillId="0" borderId="1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164" fontId="1" fillId="0" borderId="3" xfId="0" applyNumberFormat="1" applyFont="1" applyBorder="1" applyAlignment="1">
      <alignment horizontal="center" vertical="center"/>
    </xf>
    <xf numFmtId="0" fontId="6" fillId="2" borderId="0" xfId="4" applyFill="1" applyBorder="1" applyAlignment="1">
      <alignment horizontal="left" vertical="top"/>
    </xf>
    <xf numFmtId="0" fontId="11" fillId="3" borderId="15" xfId="4" applyFont="1" applyFill="1" applyBorder="1" applyAlignment="1">
      <alignment horizontal="left" vertical="top"/>
    </xf>
    <xf numFmtId="0" fontId="11" fillId="3" borderId="16" xfId="4" applyFont="1" applyFill="1" applyBorder="1" applyAlignment="1">
      <alignment horizontal="center" vertical="top" wrapText="1"/>
    </xf>
    <xf numFmtId="0" fontId="11" fillId="0" borderId="0" xfId="4" applyFont="1" applyFill="1" applyBorder="1" applyAlignment="1">
      <alignment horizontal="left" vertical="center"/>
    </xf>
    <xf numFmtId="169" fontId="11" fillId="0" borderId="16" xfId="4" applyNumberFormat="1" applyFont="1" applyFill="1" applyBorder="1" applyAlignment="1">
      <alignment horizontal="center" vertical="top"/>
    </xf>
    <xf numFmtId="168" fontId="11" fillId="0" borderId="26" xfId="4" applyNumberFormat="1" applyFont="1" applyFill="1" applyBorder="1" applyAlignment="1">
      <alignment horizontal="right" vertical="center"/>
    </xf>
    <xf numFmtId="0" fontId="11" fillId="0" borderId="21" xfId="4" applyFont="1" applyFill="1" applyBorder="1" applyAlignment="1">
      <alignment horizontal="right" vertical="center"/>
    </xf>
    <xf numFmtId="168" fontId="15" fillId="0" borderId="21" xfId="4" applyNumberFormat="1" applyFont="1" applyFill="1" applyBorder="1" applyAlignment="1">
      <alignment horizontal="right" vertical="center"/>
    </xf>
    <xf numFmtId="0" fontId="11" fillId="3" borderId="28" xfId="4" applyFont="1" applyFill="1" applyBorder="1" applyAlignment="1">
      <alignment horizontal="left" vertical="top"/>
    </xf>
    <xf numFmtId="0" fontId="11" fillId="3" borderId="29" xfId="4" applyFont="1" applyFill="1" applyBorder="1" applyAlignment="1">
      <alignment horizontal="center" vertical="top" wrapText="1"/>
    </xf>
    <xf numFmtId="0" fontId="11" fillId="3" borderId="15" xfId="4" applyFont="1" applyFill="1" applyBorder="1" applyAlignment="1">
      <alignment horizontal="left" vertical="center"/>
    </xf>
    <xf numFmtId="0" fontId="11" fillId="3" borderId="16" xfId="4" applyFont="1" applyFill="1" applyBorder="1" applyAlignment="1">
      <alignment horizontal="center" vertical="center" wrapText="1"/>
    </xf>
    <xf numFmtId="168" fontId="6" fillId="2" borderId="0" xfId="4" applyNumberFormat="1" applyFill="1" applyBorder="1" applyAlignment="1">
      <alignment horizontal="right" vertical="top"/>
    </xf>
    <xf numFmtId="0" fontId="6" fillId="2" borderId="0" xfId="4" applyFont="1" applyFill="1" applyBorder="1" applyAlignment="1">
      <alignment horizontal="left" vertical="top"/>
    </xf>
    <xf numFmtId="4" fontId="6" fillId="2" borderId="0" xfId="4" applyNumberFormat="1" applyFill="1" applyBorder="1" applyAlignment="1">
      <alignment horizontal="left" vertical="top"/>
    </xf>
    <xf numFmtId="8" fontId="6" fillId="2" borderId="0" xfId="4" applyNumberFormat="1" applyFill="1" applyBorder="1" applyAlignment="1">
      <alignment horizontal="left" vertical="top"/>
    </xf>
    <xf numFmtId="8" fontId="16" fillId="2" borderId="0" xfId="4" applyNumberFormat="1" applyFont="1" applyFill="1" applyBorder="1" applyAlignment="1">
      <alignment horizontal="left" vertical="top"/>
    </xf>
    <xf numFmtId="0" fontId="14" fillId="0" borderId="1" xfId="5" applyFont="1" applyBorder="1" applyAlignment="1">
      <alignment horizontal="center" vertical="top"/>
    </xf>
    <xf numFmtId="0" fontId="11" fillId="3" borderId="35" xfId="4" applyFont="1" applyFill="1" applyBorder="1" applyAlignment="1">
      <alignment horizontal="left" vertical="top"/>
    </xf>
    <xf numFmtId="0" fontId="11" fillId="3" borderId="36" xfId="4" applyFont="1" applyFill="1" applyBorder="1" applyAlignment="1">
      <alignment horizontal="center" vertical="top" wrapText="1"/>
    </xf>
    <xf numFmtId="0" fontId="12" fillId="3" borderId="23" xfId="4" applyFont="1" applyFill="1" applyBorder="1" applyAlignment="1">
      <alignment horizontal="right" vertical="top"/>
    </xf>
    <xf numFmtId="0" fontId="12" fillId="3" borderId="36" xfId="4" applyFont="1" applyFill="1" applyBorder="1" applyAlignment="1">
      <alignment horizontal="right" vertical="top"/>
    </xf>
    <xf numFmtId="0" fontId="11" fillId="3" borderId="37" xfId="4" applyFont="1" applyFill="1" applyBorder="1" applyAlignment="1">
      <alignment horizontal="right" vertical="top"/>
    </xf>
    <xf numFmtId="168" fontId="15" fillId="0" borderId="18" xfId="4" applyNumberFormat="1" applyFont="1" applyFill="1" applyBorder="1" applyAlignment="1">
      <alignment horizontal="right" vertical="center"/>
    </xf>
    <xf numFmtId="0" fontId="6" fillId="0" borderId="0" xfId="4" applyFill="1" applyBorder="1" applyAlignment="1">
      <alignment horizontal="left" vertical="top"/>
    </xf>
    <xf numFmtId="0" fontId="11" fillId="3" borderId="47" xfId="4" applyFont="1" applyFill="1" applyBorder="1" applyAlignment="1">
      <alignment horizontal="left" vertical="center"/>
    </xf>
    <xf numFmtId="0" fontId="11" fillId="0" borderId="51" xfId="4" applyFont="1" applyFill="1" applyBorder="1" applyAlignment="1">
      <alignment horizontal="left" vertical="center"/>
    </xf>
    <xf numFmtId="0" fontId="11" fillId="0" borderId="33" xfId="4" applyFont="1" applyFill="1" applyBorder="1" applyAlignment="1">
      <alignment horizontal="left" vertical="center"/>
    </xf>
    <xf numFmtId="0" fontId="11" fillId="0" borderId="50" xfId="4" applyFont="1" applyFill="1" applyBorder="1" applyAlignment="1">
      <alignment horizontal="left" vertical="center"/>
    </xf>
    <xf numFmtId="0" fontId="11" fillId="3" borderId="52" xfId="4" applyFont="1" applyFill="1" applyBorder="1" applyAlignment="1">
      <alignment horizontal="left" vertical="center"/>
    </xf>
    <xf numFmtId="0" fontId="11" fillId="0" borderId="52" xfId="4" applyFont="1" applyFill="1" applyBorder="1" applyAlignment="1">
      <alignment horizontal="left" vertical="center"/>
    </xf>
    <xf numFmtId="0" fontId="11" fillId="0" borderId="42" xfId="4" applyFont="1" applyFill="1" applyBorder="1" applyAlignment="1">
      <alignment horizontal="left" vertical="center"/>
    </xf>
    <xf numFmtId="0" fontId="11" fillId="0" borderId="55" xfId="4" applyFont="1" applyFill="1" applyBorder="1" applyAlignment="1">
      <alignment horizontal="left" vertical="center"/>
    </xf>
    <xf numFmtId="0" fontId="11" fillId="0" borderId="49" xfId="4" applyFont="1" applyFill="1" applyBorder="1" applyAlignment="1">
      <alignment horizontal="right" vertical="center"/>
    </xf>
    <xf numFmtId="168" fontId="15" fillId="0" borderId="50" xfId="4" applyNumberFormat="1" applyFont="1" applyFill="1" applyBorder="1" applyAlignment="1">
      <alignment horizontal="right" vertical="center"/>
    </xf>
    <xf numFmtId="0" fontId="11" fillId="3" borderId="45" xfId="4" applyFont="1" applyFill="1" applyBorder="1" applyAlignment="1">
      <alignment horizontal="left" vertical="center"/>
    </xf>
    <xf numFmtId="0" fontId="11" fillId="3" borderId="1" xfId="4" applyFont="1" applyFill="1" applyBorder="1" applyAlignment="1">
      <alignment horizontal="center" vertical="center" wrapText="1"/>
    </xf>
    <xf numFmtId="0" fontId="11" fillId="0" borderId="43" xfId="4" applyFont="1" applyFill="1" applyBorder="1" applyAlignment="1">
      <alignment horizontal="left" vertical="center"/>
    </xf>
    <xf numFmtId="0" fontId="11" fillId="0" borderId="11" xfId="4" applyFont="1" applyFill="1" applyBorder="1" applyAlignment="1">
      <alignment horizontal="left" vertical="center"/>
    </xf>
    <xf numFmtId="0" fontId="11" fillId="0" borderId="61" xfId="4" applyFont="1" applyFill="1" applyBorder="1" applyAlignment="1">
      <alignment horizontal="left" vertical="center"/>
    </xf>
    <xf numFmtId="0" fontId="11" fillId="4" borderId="15" xfId="4" applyFont="1" applyFill="1" applyBorder="1" applyAlignment="1">
      <alignment horizontal="center" vertical="center"/>
    </xf>
    <xf numFmtId="0" fontId="11" fillId="3" borderId="36" xfId="4" applyFont="1" applyFill="1" applyBorder="1" applyAlignment="1">
      <alignment horizontal="center" vertical="center" wrapText="1"/>
    </xf>
    <xf numFmtId="0" fontId="12" fillId="3" borderId="23" xfId="4" applyFont="1" applyFill="1" applyBorder="1" applyAlignment="1">
      <alignment horizontal="center" vertical="center"/>
    </xf>
    <xf numFmtId="0" fontId="12" fillId="3" borderId="36" xfId="4" applyFont="1" applyFill="1" applyBorder="1" applyAlignment="1">
      <alignment horizontal="center" vertical="center"/>
    </xf>
    <xf numFmtId="0" fontId="11" fillId="3" borderId="62" xfId="4" applyFont="1" applyFill="1" applyBorder="1" applyAlignment="1">
      <alignment horizontal="center" vertical="center"/>
    </xf>
    <xf numFmtId="0" fontId="11" fillId="0" borderId="63" xfId="4" applyFont="1" applyFill="1" applyBorder="1" applyAlignment="1">
      <alignment horizontal="left" vertical="center"/>
    </xf>
    <xf numFmtId="0" fontId="11" fillId="0" borderId="47" xfId="4" applyFont="1" applyFill="1" applyBorder="1" applyAlignment="1">
      <alignment horizontal="left" vertical="center"/>
    </xf>
    <xf numFmtId="0" fontId="11" fillId="0" borderId="23" xfId="4" applyFont="1" applyFill="1" applyBorder="1" applyAlignment="1">
      <alignment horizontal="center" vertical="center" wrapText="1"/>
    </xf>
    <xf numFmtId="0" fontId="11" fillId="3" borderId="64" xfId="4" applyFont="1" applyFill="1" applyBorder="1" applyAlignment="1">
      <alignment horizontal="left" vertical="center"/>
    </xf>
    <xf numFmtId="0" fontId="11" fillId="3" borderId="24" xfId="4" applyFont="1" applyFill="1" applyBorder="1" applyAlignment="1">
      <alignment horizontal="center" vertical="center" wrapText="1"/>
    </xf>
    <xf numFmtId="0" fontId="6" fillId="2" borderId="0" xfId="4" applyFill="1" applyBorder="1" applyAlignment="1">
      <alignment vertical="center"/>
    </xf>
    <xf numFmtId="0" fontId="11" fillId="0" borderId="1" xfId="4" applyFont="1" applyFill="1" applyBorder="1" applyAlignment="1">
      <alignment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1" fillId="3" borderId="16" xfId="4" applyFont="1" applyFill="1" applyBorder="1" applyAlignment="1">
      <alignment horizontal="center" vertical="center"/>
    </xf>
    <xf numFmtId="0" fontId="11" fillId="3" borderId="24" xfId="4" applyFont="1" applyFill="1" applyBorder="1" applyAlignment="1">
      <alignment horizontal="center" vertical="center"/>
    </xf>
    <xf numFmtId="0" fontId="11" fillId="3" borderId="23" xfId="4" applyFont="1" applyFill="1" applyBorder="1" applyAlignment="1">
      <alignment horizontal="center" vertical="center"/>
    </xf>
    <xf numFmtId="0" fontId="11" fillId="0" borderId="23" xfId="4" applyFont="1" applyFill="1" applyBorder="1" applyAlignment="1">
      <alignment horizontal="center" vertical="center"/>
    </xf>
    <xf numFmtId="0" fontId="5" fillId="0" borderId="9" xfId="3" applyFont="1" applyBorder="1" applyAlignment="1">
      <alignment vertical="center"/>
    </xf>
    <xf numFmtId="0" fontId="6" fillId="2" borderId="0" xfId="4" applyFill="1" applyAlignment="1">
      <alignment horizontal="left" vertical="top"/>
    </xf>
    <xf numFmtId="0" fontId="13" fillId="0" borderId="15" xfId="4" applyFont="1" applyBorder="1" applyAlignment="1">
      <alignment horizontal="left" vertical="center" wrapText="1"/>
    </xf>
    <xf numFmtId="0" fontId="11" fillId="0" borderId="13" xfId="4" applyFont="1" applyBorder="1" applyAlignment="1">
      <alignment horizontal="left" vertical="center"/>
    </xf>
    <xf numFmtId="0" fontId="11" fillId="0" borderId="0" xfId="4" applyFont="1" applyAlignment="1">
      <alignment horizontal="center" vertical="center"/>
    </xf>
    <xf numFmtId="0" fontId="11" fillId="0" borderId="0" xfId="4" applyFont="1" applyAlignment="1">
      <alignment horizontal="left" vertical="center"/>
    </xf>
    <xf numFmtId="0" fontId="11" fillId="0" borderId="14" xfId="4" applyFont="1" applyBorder="1" applyAlignment="1">
      <alignment horizontal="left" vertical="center"/>
    </xf>
    <xf numFmtId="0" fontId="11" fillId="0" borderId="15" xfId="4" applyFont="1" applyBorder="1" applyAlignment="1">
      <alignment horizontal="left" vertical="center"/>
    </xf>
    <xf numFmtId="169" fontId="11" fillId="0" borderId="16" xfId="4" applyNumberFormat="1" applyFont="1" applyBorder="1" applyAlignment="1">
      <alignment horizontal="center" vertical="top"/>
    </xf>
    <xf numFmtId="168" fontId="11" fillId="0" borderId="26" xfId="4" applyNumberFormat="1" applyFont="1" applyBorder="1" applyAlignment="1">
      <alignment horizontal="right" vertical="center"/>
    </xf>
    <xf numFmtId="0" fontId="11" fillId="0" borderId="20" xfId="4" applyFont="1" applyBorder="1" applyAlignment="1">
      <alignment horizontal="right" vertical="center"/>
    </xf>
    <xf numFmtId="0" fontId="11" fillId="0" borderId="21" xfId="4" applyFont="1" applyBorder="1" applyAlignment="1">
      <alignment horizontal="right" vertical="center"/>
    </xf>
    <xf numFmtId="168" fontId="15" fillId="0" borderId="21" xfId="4" applyNumberFormat="1" applyFont="1" applyBorder="1" applyAlignment="1">
      <alignment horizontal="right" vertical="center"/>
    </xf>
    <xf numFmtId="168" fontId="15" fillId="0" borderId="27" xfId="4" applyNumberFormat="1" applyFont="1" applyBorder="1" applyAlignment="1">
      <alignment horizontal="right" vertical="center"/>
    </xf>
    <xf numFmtId="0" fontId="6" fillId="2" borderId="0" xfId="4" applyFill="1" applyAlignment="1">
      <alignment horizontal="left" vertical="center"/>
    </xf>
    <xf numFmtId="168" fontId="6" fillId="2" borderId="0" xfId="4" applyNumberFormat="1" applyFill="1" applyAlignment="1">
      <alignment horizontal="right" vertical="top"/>
    </xf>
    <xf numFmtId="0" fontId="6" fillId="2" borderId="0" xfId="4" applyFill="1" applyAlignment="1">
      <alignment horizontal="center" vertical="top"/>
    </xf>
    <xf numFmtId="4" fontId="6" fillId="2" borderId="0" xfId="4" applyNumberFormat="1" applyFill="1" applyAlignment="1">
      <alignment horizontal="left" vertical="top"/>
    </xf>
    <xf numFmtId="8" fontId="6" fillId="2" borderId="0" xfId="4" applyNumberFormat="1" applyFill="1" applyAlignment="1">
      <alignment horizontal="left" vertical="top"/>
    </xf>
    <xf numFmtId="8" fontId="6" fillId="2" borderId="0" xfId="4" applyNumberFormat="1" applyFill="1" applyAlignment="1">
      <alignment horizontal="center" vertical="top"/>
    </xf>
    <xf numFmtId="8" fontId="16" fillId="2" borderId="0" xfId="4" applyNumberFormat="1" applyFont="1" applyFill="1" applyAlignment="1">
      <alignment horizontal="left" vertical="top"/>
    </xf>
    <xf numFmtId="0" fontId="6" fillId="0" borderId="0" xfId="4" applyAlignment="1">
      <alignment horizontal="left" vertical="top"/>
    </xf>
    <xf numFmtId="0" fontId="11" fillId="0" borderId="47" xfId="4" applyFont="1" applyBorder="1" applyAlignment="1">
      <alignment horizontal="left" vertical="center"/>
    </xf>
    <xf numFmtId="0" fontId="11" fillId="0" borderId="23" xfId="4" applyFont="1" applyBorder="1" applyAlignment="1">
      <alignment horizontal="center" vertical="center" wrapText="1"/>
    </xf>
    <xf numFmtId="0" fontId="11" fillId="0" borderId="52" xfId="4" applyFont="1" applyBorder="1" applyAlignment="1">
      <alignment horizontal="left" vertical="center"/>
    </xf>
    <xf numFmtId="0" fontId="11" fillId="0" borderId="51" xfId="4" applyFont="1" applyBorder="1" applyAlignment="1">
      <alignment horizontal="left" vertical="center"/>
    </xf>
    <xf numFmtId="0" fontId="11" fillId="0" borderId="33" xfId="4" applyFont="1" applyBorder="1" applyAlignment="1">
      <alignment horizontal="left" vertical="center"/>
    </xf>
    <xf numFmtId="0" fontId="11" fillId="0" borderId="42" xfId="4" applyFont="1" applyBorder="1" applyAlignment="1">
      <alignment horizontal="left" vertical="center"/>
    </xf>
    <xf numFmtId="0" fontId="11" fillId="0" borderId="55" xfId="4" applyFont="1" applyBorder="1" applyAlignment="1">
      <alignment horizontal="left" vertical="center"/>
    </xf>
    <xf numFmtId="0" fontId="11" fillId="0" borderId="49" xfId="4" applyFont="1" applyBorder="1" applyAlignment="1">
      <alignment horizontal="right" vertical="center"/>
    </xf>
    <xf numFmtId="168" fontId="15" fillId="0" borderId="18" xfId="4" applyNumberFormat="1" applyFont="1" applyBorder="1" applyAlignment="1">
      <alignment horizontal="right" vertical="center"/>
    </xf>
    <xf numFmtId="168" fontId="15" fillId="0" borderId="50" xfId="4" applyNumberFormat="1" applyFont="1" applyBorder="1" applyAlignment="1">
      <alignment horizontal="right" vertical="center"/>
    </xf>
    <xf numFmtId="0" fontId="11" fillId="0" borderId="43" xfId="4" applyFont="1" applyBorder="1" applyAlignment="1">
      <alignment horizontal="left" vertical="center"/>
    </xf>
    <xf numFmtId="0" fontId="11" fillId="0" borderId="11" xfId="4" applyFont="1" applyBorder="1" applyAlignment="1">
      <alignment horizontal="left" vertical="center"/>
    </xf>
    <xf numFmtId="0" fontId="11" fillId="0" borderId="61" xfId="4" applyFont="1" applyBorder="1" applyAlignment="1">
      <alignment horizontal="left" vertical="center"/>
    </xf>
    <xf numFmtId="0" fontId="11" fillId="0" borderId="50" xfId="4" applyFont="1" applyBorder="1" applyAlignment="1">
      <alignment horizontal="left" vertical="center"/>
    </xf>
    <xf numFmtId="0" fontId="11" fillId="0" borderId="63" xfId="4" applyFont="1" applyBorder="1" applyAlignment="1">
      <alignment horizontal="left" vertical="center"/>
    </xf>
    <xf numFmtId="168" fontId="6" fillId="2" borderId="0" xfId="4" applyNumberFormat="1" applyFill="1" applyAlignment="1">
      <alignment horizontal="left" vertical="top"/>
    </xf>
    <xf numFmtId="0" fontId="0" fillId="0" borderId="45" xfId="0" applyBorder="1" applyAlignment="1">
      <alignment horizontal="center" vertical="center"/>
    </xf>
    <xf numFmtId="4" fontId="1" fillId="0" borderId="46" xfId="0" applyNumberFormat="1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9" fillId="0" borderId="45" xfId="0" applyFont="1" applyFill="1" applyBorder="1" applyAlignment="1">
      <alignment horizontal="center"/>
    </xf>
    <xf numFmtId="4" fontId="1" fillId="0" borderId="61" xfId="0" applyNumberFormat="1" applyFont="1" applyBorder="1" applyAlignment="1">
      <alignment horizontal="center" vertical="center"/>
    </xf>
    <xf numFmtId="0" fontId="0" fillId="0" borderId="45" xfId="0" applyFill="1" applyBorder="1" applyAlignment="1">
      <alignment horizontal="center" vertical="center"/>
    </xf>
    <xf numFmtId="0" fontId="0" fillId="0" borderId="45" xfId="0" applyBorder="1" applyAlignment="1">
      <alignment horizontal="center" vertical="center" wrapText="1"/>
    </xf>
    <xf numFmtId="4" fontId="0" fillId="0" borderId="46" xfId="0" applyNumberFormat="1" applyFill="1" applyBorder="1" applyAlignment="1">
      <alignment horizontal="center" vertical="center"/>
    </xf>
    <xf numFmtId="0" fontId="0" fillId="0" borderId="45" xfId="0" applyFill="1" applyBorder="1" applyAlignment="1">
      <alignment horizontal="center"/>
    </xf>
    <xf numFmtId="4" fontId="1" fillId="0" borderId="46" xfId="0" applyNumberFormat="1" applyFont="1" applyFill="1" applyBorder="1" applyAlignment="1">
      <alignment horizontal="center" vertical="center"/>
    </xf>
    <xf numFmtId="0" fontId="6" fillId="2" borderId="8" xfId="4" applyFill="1" applyBorder="1" applyAlignment="1">
      <alignment horizontal="left" vertical="top"/>
    </xf>
    <xf numFmtId="0" fontId="6" fillId="2" borderId="9" xfId="4" applyFill="1" applyBorder="1" applyAlignment="1">
      <alignment horizontal="center" vertical="top"/>
    </xf>
    <xf numFmtId="0" fontId="6" fillId="2" borderId="9" xfId="4" applyFill="1" applyBorder="1" applyAlignment="1">
      <alignment horizontal="left" vertical="top"/>
    </xf>
    <xf numFmtId="0" fontId="6" fillId="2" borderId="7" xfId="4" applyFill="1" applyBorder="1" applyAlignment="1">
      <alignment horizontal="left" vertical="top"/>
    </xf>
    <xf numFmtId="0" fontId="0" fillId="0" borderId="0" xfId="0" applyAlignment="1">
      <alignment horizontal="left" vertical="center"/>
    </xf>
    <xf numFmtId="0" fontId="6" fillId="2" borderId="0" xfId="4" applyFill="1" applyAlignment="1">
      <alignment horizontal="left" vertical="top" wrapText="1"/>
    </xf>
    <xf numFmtId="4" fontId="0" fillId="0" borderId="0" xfId="0" applyNumberFormat="1"/>
    <xf numFmtId="165" fontId="0" fillId="0" borderId="1" xfId="0" applyNumberForma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10" fontId="0" fillId="0" borderId="5" xfId="0" applyNumberFormat="1" applyBorder="1" applyAlignment="1">
      <alignment horizontal="center" vertical="center"/>
    </xf>
    <xf numFmtId="10" fontId="0" fillId="0" borderId="4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164" fontId="1" fillId="0" borderId="3" xfId="0" applyNumberFormat="1" applyFont="1" applyFill="1" applyBorder="1" applyAlignment="1">
      <alignment horizontal="center" vertical="center"/>
    </xf>
    <xf numFmtId="4" fontId="1" fillId="0" borderId="61" xfId="0" applyNumberFormat="1" applyFont="1" applyFill="1" applyBorder="1" applyAlignment="1">
      <alignment horizontal="center" vertical="center"/>
    </xf>
    <xf numFmtId="4" fontId="1" fillId="0" borderId="78" xfId="0" applyNumberFormat="1" applyFont="1" applyBorder="1"/>
    <xf numFmtId="4" fontId="0" fillId="0" borderId="0" xfId="0" applyNumberFormat="1" applyAlignment="1">
      <alignment horizontal="center" vertical="center"/>
    </xf>
    <xf numFmtId="0" fontId="11" fillId="3" borderId="16" xfId="4" applyFont="1" applyFill="1" applyBorder="1" applyAlignment="1">
      <alignment horizontal="center" vertical="center"/>
    </xf>
    <xf numFmtId="167" fontId="11" fillId="0" borderId="16" xfId="4" applyNumberFormat="1" applyFont="1" applyBorder="1" applyAlignment="1">
      <alignment horizontal="right" vertical="top"/>
    </xf>
    <xf numFmtId="0" fontId="11" fillId="3" borderId="24" xfId="4" applyFont="1" applyFill="1" applyBorder="1" applyAlignment="1">
      <alignment horizontal="right" vertical="top"/>
    </xf>
    <xf numFmtId="0" fontId="11" fillId="3" borderId="16" xfId="4" applyFont="1" applyFill="1" applyBorder="1" applyAlignment="1">
      <alignment horizontal="right" vertical="top"/>
    </xf>
    <xf numFmtId="0" fontId="11" fillId="0" borderId="21" xfId="4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17" fontId="0" fillId="0" borderId="1" xfId="0" applyNumberFormat="1" applyBorder="1" applyAlignment="1">
      <alignment horizontal="center"/>
    </xf>
    <xf numFmtId="0" fontId="5" fillId="0" borderId="0" xfId="3" applyFont="1" applyAlignment="1">
      <alignment vertical="center"/>
    </xf>
    <xf numFmtId="0" fontId="28" fillId="0" borderId="41" xfId="0" applyFont="1" applyBorder="1"/>
    <xf numFmtId="0" fontId="28" fillId="0" borderId="0" xfId="0" applyFont="1"/>
    <xf numFmtId="0" fontId="28" fillId="0" borderId="0" xfId="0" applyFont="1" applyAlignment="1">
      <alignment vertical="center"/>
    </xf>
    <xf numFmtId="2" fontId="28" fillId="0" borderId="0" xfId="0" applyNumberFormat="1" applyFont="1" applyAlignment="1">
      <alignment horizontal="center" vertical="center"/>
    </xf>
    <xf numFmtId="0" fontId="27" fillId="0" borderId="85" xfId="0" applyFont="1" applyBorder="1"/>
    <xf numFmtId="0" fontId="27" fillId="0" borderId="84" xfId="0" applyFont="1" applyBorder="1" applyAlignment="1">
      <alignment horizontal="center"/>
    </xf>
    <xf numFmtId="0" fontId="27" fillId="0" borderId="84" xfId="0" applyFont="1" applyBorder="1"/>
    <xf numFmtId="0" fontId="28" fillId="0" borderId="82" xfId="0" applyFont="1" applyBorder="1"/>
    <xf numFmtId="0" fontId="28" fillId="0" borderId="83" xfId="0" applyFont="1" applyBorder="1"/>
    <xf numFmtId="0" fontId="28" fillId="0" borderId="83" xfId="0" applyFont="1" applyBorder="1" applyAlignment="1">
      <alignment horizontal="right"/>
    </xf>
    <xf numFmtId="172" fontId="27" fillId="0" borderId="78" xfId="0" applyNumberFormat="1" applyFont="1" applyBorder="1" applyAlignment="1">
      <alignment horizontal="right" vertical="center"/>
    </xf>
    <xf numFmtId="0" fontId="28" fillId="0" borderId="41" xfId="0" applyFont="1" applyBorder="1" applyAlignment="1">
      <alignment horizontal="center" vertical="center"/>
    </xf>
    <xf numFmtId="171" fontId="28" fillId="0" borderId="42" xfId="0" applyNumberFormat="1" applyFont="1" applyBorder="1" applyAlignment="1">
      <alignment horizontal="right"/>
    </xf>
    <xf numFmtId="0" fontId="27" fillId="0" borderId="41" xfId="0" applyFont="1" applyBorder="1"/>
    <xf numFmtId="0" fontId="27" fillId="0" borderId="0" xfId="0" applyFont="1"/>
    <xf numFmtId="4" fontId="27" fillId="0" borderId="42" xfId="0" applyNumberFormat="1" applyFont="1" applyBorder="1" applyAlignment="1">
      <alignment horizontal="right"/>
    </xf>
    <xf numFmtId="10" fontId="27" fillId="0" borderId="42" xfId="0" applyNumberFormat="1" applyFont="1" applyBorder="1" applyAlignment="1">
      <alignment horizontal="right"/>
    </xf>
    <xf numFmtId="0" fontId="0" fillId="0" borderId="41" xfId="0" applyBorder="1" applyAlignment="1">
      <alignment horizontal="right"/>
    </xf>
    <xf numFmtId="43" fontId="27" fillId="0" borderId="42" xfId="7" applyFont="1" applyBorder="1" applyAlignment="1">
      <alignment horizontal="right"/>
    </xf>
    <xf numFmtId="0" fontId="6" fillId="2" borderId="82" xfId="4" applyFill="1" applyBorder="1" applyAlignment="1">
      <alignment vertical="top"/>
    </xf>
    <xf numFmtId="0" fontId="6" fillId="2" borderId="83" xfId="4" applyFill="1" applyBorder="1" applyAlignment="1">
      <alignment vertical="top"/>
    </xf>
    <xf numFmtId="0" fontId="5" fillId="0" borderId="83" xfId="3" applyFont="1" applyBorder="1" applyAlignment="1">
      <alignment vertical="center"/>
    </xf>
    <xf numFmtId="0" fontId="5" fillId="0" borderId="78" xfId="3" applyFont="1" applyBorder="1" applyAlignment="1">
      <alignment vertical="center"/>
    </xf>
    <xf numFmtId="0" fontId="6" fillId="2" borderId="0" xfId="4" applyFill="1" applyAlignment="1">
      <alignment vertical="top"/>
    </xf>
    <xf numFmtId="0" fontId="28" fillId="0" borderId="0" xfId="0" applyFont="1" applyBorder="1" applyAlignment="1">
      <alignment vertical="center" wrapText="1"/>
    </xf>
    <xf numFmtId="171" fontId="28" fillId="0" borderId="0" xfId="0" applyNumberFormat="1" applyFont="1" applyBorder="1" applyAlignment="1">
      <alignment horizontal="center" vertical="center"/>
    </xf>
    <xf numFmtId="0" fontId="27" fillId="0" borderId="0" xfId="0" applyFont="1" applyBorder="1"/>
    <xf numFmtId="0" fontId="27" fillId="0" borderId="0" xfId="0" applyFont="1" applyBorder="1" applyAlignment="1">
      <alignment horizontal="right"/>
    </xf>
    <xf numFmtId="0" fontId="28" fillId="0" borderId="0" xfId="0" applyFont="1" applyBorder="1" applyAlignment="1">
      <alignment horizontal="right"/>
    </xf>
    <xf numFmtId="171" fontId="28" fillId="0" borderId="42" xfId="0" applyNumberFormat="1" applyFont="1" applyBorder="1" applyAlignment="1">
      <alignment horizontal="right" vertical="center"/>
    </xf>
    <xf numFmtId="0" fontId="28" fillId="0" borderId="0" xfId="0" applyFont="1" applyBorder="1" applyAlignment="1">
      <alignment wrapText="1"/>
    </xf>
    <xf numFmtId="0" fontId="11" fillId="3" borderId="16" xfId="4" applyFont="1" applyFill="1" applyBorder="1" applyAlignment="1">
      <alignment horizontal="center" vertical="center"/>
    </xf>
    <xf numFmtId="0" fontId="11" fillId="3" borderId="24" xfId="4" applyFont="1" applyFill="1" applyBorder="1" applyAlignment="1">
      <alignment horizontal="center" vertical="center"/>
    </xf>
    <xf numFmtId="0" fontId="11" fillId="3" borderId="23" xfId="4" applyFont="1" applyFill="1" applyBorder="1" applyAlignment="1">
      <alignment horizontal="center" vertical="center"/>
    </xf>
    <xf numFmtId="0" fontId="11" fillId="0" borderId="23" xfId="4" applyFont="1" applyBorder="1" applyAlignment="1">
      <alignment horizontal="center" vertical="center"/>
    </xf>
    <xf numFmtId="2" fontId="0" fillId="0" borderId="3" xfId="0" applyNumberForma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0" fillId="0" borderId="46" xfId="0" applyBorder="1" applyAlignment="1">
      <alignment horizontal="center" vertical="center" wrapText="1"/>
    </xf>
    <xf numFmtId="10" fontId="0" fillId="0" borderId="46" xfId="0" applyNumberFormat="1" applyBorder="1" applyAlignment="1">
      <alignment horizontal="center"/>
    </xf>
    <xf numFmtId="17" fontId="0" fillId="0" borderId="46" xfId="0" applyNumberFormat="1" applyBorder="1" applyAlignment="1">
      <alignment horizontal="center"/>
    </xf>
    <xf numFmtId="0" fontId="0" fillId="0" borderId="46" xfId="0" applyBorder="1" applyAlignment="1">
      <alignment horizontal="center" vertical="center"/>
    </xf>
    <xf numFmtId="0" fontId="6" fillId="2" borderId="1" xfId="4" applyFill="1" applyBorder="1" applyAlignment="1">
      <alignment horizontal="left" vertical="top" wrapText="1"/>
    </xf>
    <xf numFmtId="0" fontId="6" fillId="2" borderId="1" xfId="4" applyFill="1" applyBorder="1" applyAlignment="1">
      <alignment horizontal="center" vertical="top"/>
    </xf>
    <xf numFmtId="0" fontId="11" fillId="3" borderId="16" xfId="4" applyFont="1" applyFill="1" applyBorder="1" applyAlignment="1">
      <alignment horizontal="center" vertical="center"/>
    </xf>
    <xf numFmtId="0" fontId="11" fillId="3" borderId="24" xfId="4" applyFont="1" applyFill="1" applyBorder="1" applyAlignment="1">
      <alignment horizontal="center" vertical="center"/>
    </xf>
    <xf numFmtId="0" fontId="11" fillId="0" borderId="23" xfId="4" applyFont="1" applyBorder="1" applyAlignment="1">
      <alignment horizontal="center" vertical="center"/>
    </xf>
    <xf numFmtId="0" fontId="11" fillId="3" borderId="23" xfId="4" applyFont="1" applyFill="1" applyBorder="1" applyAlignment="1">
      <alignment horizontal="center" vertical="center"/>
    </xf>
    <xf numFmtId="171" fontId="6" fillId="2" borderId="1" xfId="4" applyNumberFormat="1" applyFill="1" applyBorder="1" applyAlignment="1">
      <alignment horizontal="right" vertical="top"/>
    </xf>
    <xf numFmtId="0" fontId="6" fillId="2" borderId="1" xfId="4" applyFill="1" applyBorder="1" applyAlignment="1">
      <alignment horizontal="center" vertical="center"/>
    </xf>
    <xf numFmtId="171" fontId="6" fillId="2" borderId="1" xfId="4" applyNumberFormat="1" applyFill="1" applyBorder="1" applyAlignment="1">
      <alignment horizontal="right" vertical="center"/>
    </xf>
    <xf numFmtId="0" fontId="6" fillId="2" borderId="1" xfId="4" applyFill="1" applyBorder="1" applyAlignment="1">
      <alignment horizontal="left" vertical="center" wrapText="1"/>
    </xf>
    <xf numFmtId="0" fontId="11" fillId="0" borderId="1" xfId="4" applyFont="1" applyFill="1" applyBorder="1" applyAlignment="1">
      <alignment horizontal="left" vertical="top"/>
    </xf>
    <xf numFmtId="0" fontId="11" fillId="0" borderId="1" xfId="4" applyFont="1" applyFill="1" applyBorder="1" applyAlignment="1">
      <alignment horizontal="center" vertical="top" wrapText="1"/>
    </xf>
    <xf numFmtId="0" fontId="11" fillId="0" borderId="1" xfId="4" applyFont="1" applyFill="1" applyBorder="1" applyAlignment="1">
      <alignment horizontal="center" vertical="top"/>
    </xf>
    <xf numFmtId="167" fontId="11" fillId="0" borderId="16" xfId="4" applyNumberFormat="1" applyFont="1" applyBorder="1" applyAlignment="1">
      <alignment horizontal="right" vertical="top"/>
    </xf>
    <xf numFmtId="171" fontId="6" fillId="2" borderId="1" xfId="4" applyNumberFormat="1" applyFill="1" applyBorder="1" applyAlignment="1">
      <alignment horizontal="right" vertical="center"/>
    </xf>
    <xf numFmtId="0" fontId="28" fillId="0" borderId="83" xfId="0" applyFont="1" applyBorder="1" applyAlignment="1">
      <alignment horizontal="right"/>
    </xf>
    <xf numFmtId="0" fontId="28" fillId="0" borderId="0" xfId="0" applyFont="1" applyAlignment="1">
      <alignment horizontal="right"/>
    </xf>
    <xf numFmtId="0" fontId="27" fillId="0" borderId="86" xfId="0" applyFont="1" applyBorder="1" applyAlignment="1">
      <alignment horizontal="right"/>
    </xf>
    <xf numFmtId="0" fontId="27" fillId="0" borderId="84" xfId="0" applyFont="1" applyBorder="1" applyAlignment="1">
      <alignment horizontal="center"/>
    </xf>
    <xf numFmtId="0" fontId="27" fillId="0" borderId="84" xfId="0" applyFont="1" applyBorder="1"/>
    <xf numFmtId="0" fontId="28" fillId="0" borderId="0" xfId="0" applyFont="1" applyBorder="1" applyAlignment="1">
      <alignment horizontal="center"/>
    </xf>
    <xf numFmtId="0" fontId="28" fillId="0" borderId="42" xfId="0" applyFont="1" applyBorder="1" applyAlignment="1">
      <alignment horizontal="right"/>
    </xf>
    <xf numFmtId="0" fontId="27" fillId="0" borderId="0" xfId="0" applyFont="1" applyBorder="1" applyAlignment="1">
      <alignment horizontal="center"/>
    </xf>
    <xf numFmtId="0" fontId="27" fillId="0" borderId="42" xfId="0" applyFont="1" applyBorder="1" applyAlignment="1">
      <alignment horizontal="right"/>
    </xf>
    <xf numFmtId="0" fontId="28" fillId="0" borderId="0" xfId="0" applyFont="1" applyAlignment="1">
      <alignment horizontal="center"/>
    </xf>
    <xf numFmtId="0" fontId="11" fillId="3" borderId="89" xfId="4" applyFont="1" applyFill="1" applyBorder="1" applyAlignment="1">
      <alignment horizontal="left" vertical="top"/>
    </xf>
    <xf numFmtId="0" fontId="11" fillId="3" borderId="24" xfId="4" applyFont="1" applyFill="1" applyBorder="1" applyAlignment="1">
      <alignment horizontal="center" vertical="top" wrapText="1"/>
    </xf>
    <xf numFmtId="0" fontId="11" fillId="3" borderId="24" xfId="4" applyFont="1" applyFill="1" applyBorder="1" applyAlignment="1">
      <alignment horizontal="center" vertical="top"/>
    </xf>
    <xf numFmtId="0" fontId="23" fillId="0" borderId="79" xfId="0" applyFont="1" applyBorder="1" applyAlignment="1">
      <alignment wrapText="1"/>
    </xf>
    <xf numFmtId="0" fontId="27" fillId="0" borderId="84" xfId="0" applyFont="1" applyBorder="1" applyAlignment="1"/>
    <xf numFmtId="0" fontId="28" fillId="0" borderId="0" xfId="0" applyFont="1" applyAlignment="1"/>
    <xf numFmtId="0" fontId="27" fillId="0" borderId="0" xfId="0" applyFont="1" applyBorder="1" applyAlignment="1"/>
    <xf numFmtId="0" fontId="28" fillId="0" borderId="11" xfId="0" applyFont="1" applyBorder="1" applyAlignment="1"/>
    <xf numFmtId="172" fontId="28" fillId="0" borderId="11" xfId="0" applyNumberFormat="1" applyFont="1" applyBorder="1" applyAlignment="1">
      <alignment horizontal="right"/>
    </xf>
    <xf numFmtId="0" fontId="28" fillId="0" borderId="44" xfId="0" applyFont="1" applyBorder="1" applyAlignment="1"/>
    <xf numFmtId="0" fontId="27" fillId="0" borderId="41" xfId="0" applyFont="1" applyBorder="1" applyAlignment="1">
      <alignment horizontal="left"/>
    </xf>
    <xf numFmtId="0" fontId="27" fillId="0" borderId="0" xfId="0" applyFont="1" applyBorder="1" applyAlignment="1">
      <alignment horizontal="left"/>
    </xf>
    <xf numFmtId="0" fontId="27" fillId="0" borderId="42" xfId="0" applyFont="1" applyBorder="1" applyAlignment="1"/>
    <xf numFmtId="0" fontId="28" fillId="0" borderId="11" xfId="0" applyFont="1" applyBorder="1" applyAlignment="1">
      <alignment horizontal="center"/>
    </xf>
    <xf numFmtId="172" fontId="28" fillId="0" borderId="44" xfId="0" applyNumberFormat="1" applyFont="1" applyBorder="1" applyAlignment="1">
      <alignment horizontal="right"/>
    </xf>
    <xf numFmtId="4" fontId="28" fillId="0" borderId="42" xfId="0" applyNumberFormat="1" applyFont="1" applyBorder="1" applyAlignment="1">
      <alignment horizontal="right"/>
    </xf>
    <xf numFmtId="0" fontId="27" fillId="0" borderId="83" xfId="0" applyFont="1" applyBorder="1" applyAlignment="1"/>
    <xf numFmtId="0" fontId="27" fillId="0" borderId="73" xfId="0" applyFont="1" applyBorder="1" applyAlignment="1"/>
    <xf numFmtId="0" fontId="27" fillId="0" borderId="74" xfId="0" applyFont="1" applyBorder="1" applyAlignment="1"/>
    <xf numFmtId="0" fontId="27" fillId="0" borderId="78" xfId="0" applyFont="1" applyBorder="1" applyAlignment="1"/>
    <xf numFmtId="0" fontId="27" fillId="0" borderId="72" xfId="0" applyFont="1" applyBorder="1" applyAlignment="1"/>
    <xf numFmtId="0" fontId="27" fillId="0" borderId="41" xfId="0" applyFont="1" applyBorder="1" applyAlignment="1"/>
    <xf numFmtId="0" fontId="27" fillId="0" borderId="82" xfId="0" applyFont="1" applyBorder="1" applyAlignment="1"/>
    <xf numFmtId="0" fontId="27" fillId="0" borderId="95" xfId="0" applyFont="1" applyBorder="1" applyAlignment="1"/>
    <xf numFmtId="0" fontId="27" fillId="0" borderId="96" xfId="0" applyFont="1" applyBorder="1" applyAlignment="1"/>
    <xf numFmtId="0" fontId="27" fillId="0" borderId="85" xfId="0" applyFont="1" applyBorder="1" applyAlignment="1"/>
    <xf numFmtId="0" fontId="27" fillId="0" borderId="93" xfId="0" applyFont="1" applyBorder="1" applyAlignment="1"/>
    <xf numFmtId="10" fontId="6" fillId="2" borderId="94" xfId="4" applyNumberFormat="1" applyFill="1" applyBorder="1" applyAlignment="1">
      <alignment horizontal="center" vertical="top"/>
    </xf>
    <xf numFmtId="2" fontId="27" fillId="0" borderId="42" xfId="0" applyNumberFormat="1" applyFont="1" applyBorder="1" applyAlignment="1"/>
    <xf numFmtId="2" fontId="27" fillId="0" borderId="78" xfId="0" applyNumberFormat="1" applyFont="1" applyBorder="1" applyAlignment="1"/>
    <xf numFmtId="10" fontId="27" fillId="0" borderId="95" xfId="0" applyNumberFormat="1" applyFont="1" applyBorder="1" applyAlignment="1"/>
    <xf numFmtId="0" fontId="27" fillId="0" borderId="86" xfId="0" applyFont="1" applyBorder="1" applyAlignment="1"/>
    <xf numFmtId="0" fontId="27" fillId="0" borderId="86" xfId="0" applyFont="1" applyBorder="1" applyAlignment="1">
      <alignment horizontal="right"/>
    </xf>
    <xf numFmtId="0" fontId="28" fillId="0" borderId="83" xfId="0" applyFont="1" applyBorder="1" applyAlignment="1">
      <alignment horizontal="right"/>
    </xf>
    <xf numFmtId="0" fontId="27" fillId="0" borderId="0" xfId="0" applyFont="1" applyAlignment="1">
      <alignment horizontal="right"/>
    </xf>
    <xf numFmtId="0" fontId="27" fillId="0" borderId="73" xfId="0" applyFont="1" applyBorder="1" applyAlignment="1">
      <alignment horizontal="center"/>
    </xf>
    <xf numFmtId="0" fontId="28" fillId="0" borderId="0" xfId="0" applyFont="1" applyAlignment="1">
      <alignment horizontal="right"/>
    </xf>
    <xf numFmtId="0" fontId="27" fillId="0" borderId="84" xfId="0" applyFont="1" applyBorder="1" applyAlignment="1">
      <alignment horizontal="center"/>
    </xf>
    <xf numFmtId="0" fontId="27" fillId="0" borderId="84" xfId="0" applyFont="1" applyBorder="1"/>
    <xf numFmtId="0" fontId="28" fillId="0" borderId="42" xfId="0" applyFont="1" applyBorder="1" applyAlignment="1">
      <alignment horizontal="right"/>
    </xf>
    <xf numFmtId="0" fontId="28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/>
    </xf>
    <xf numFmtId="0" fontId="27" fillId="0" borderId="0" xfId="0" applyFont="1" applyBorder="1" applyAlignment="1">
      <alignment horizontal="center"/>
    </xf>
    <xf numFmtId="0" fontId="28" fillId="0" borderId="0" xfId="0" applyFont="1" applyAlignment="1">
      <alignment horizontal="center"/>
    </xf>
    <xf numFmtId="0" fontId="27" fillId="0" borderId="83" xfId="0" applyFont="1" applyBorder="1" applyAlignment="1">
      <alignment horizontal="center"/>
    </xf>
    <xf numFmtId="0" fontId="11" fillId="3" borderId="23" xfId="4" applyFont="1" applyFill="1" applyBorder="1" applyAlignment="1">
      <alignment horizontal="center" vertical="center"/>
    </xf>
    <xf numFmtId="0" fontId="11" fillId="3" borderId="24" xfId="4" applyFont="1" applyFill="1" applyBorder="1" applyAlignment="1">
      <alignment horizontal="center" vertical="center"/>
    </xf>
    <xf numFmtId="0" fontId="11" fillId="0" borderId="23" xfId="4" applyFont="1" applyBorder="1" applyAlignment="1">
      <alignment horizontal="center" vertical="center"/>
    </xf>
    <xf numFmtId="0" fontId="28" fillId="0" borderId="83" xfId="0" applyFont="1" applyBorder="1" applyAlignment="1">
      <alignment horizontal="right"/>
    </xf>
    <xf numFmtId="0" fontId="27" fillId="0" borderId="86" xfId="0" applyFont="1" applyBorder="1" applyAlignment="1">
      <alignment horizontal="right"/>
    </xf>
    <xf numFmtId="0" fontId="27" fillId="0" borderId="84" xfId="0" applyFont="1" applyBorder="1" applyAlignment="1">
      <alignment horizontal="center"/>
    </xf>
    <xf numFmtId="0" fontId="27" fillId="0" borderId="84" xfId="0" applyFont="1" applyBorder="1"/>
    <xf numFmtId="0" fontId="28" fillId="0" borderId="0" xfId="0" applyFont="1" applyBorder="1" applyAlignment="1">
      <alignment horizontal="left" vertical="center" wrapText="1"/>
    </xf>
    <xf numFmtId="4" fontId="27" fillId="0" borderId="78" xfId="0" applyNumberFormat="1" applyFont="1" applyBorder="1" applyAlignment="1">
      <alignment horizontal="right" vertical="center"/>
    </xf>
    <xf numFmtId="2" fontId="27" fillId="0" borderId="42" xfId="0" applyNumberFormat="1" applyFont="1" applyBorder="1" applyAlignment="1">
      <alignment horizontal="right"/>
    </xf>
    <xf numFmtId="2" fontId="28" fillId="0" borderId="44" xfId="0" applyNumberFormat="1" applyFont="1" applyBorder="1" applyAlignment="1"/>
    <xf numFmtId="0" fontId="28" fillId="0" borderId="83" xfId="0" applyFont="1" applyBorder="1" applyAlignment="1">
      <alignment horizontal="right"/>
    </xf>
    <xf numFmtId="0" fontId="27" fillId="0" borderId="84" xfId="0" applyFont="1" applyBorder="1" applyAlignment="1">
      <alignment horizontal="center"/>
    </xf>
    <xf numFmtId="0" fontId="27" fillId="0" borderId="84" xfId="0" applyFont="1" applyBorder="1"/>
    <xf numFmtId="0" fontId="27" fillId="0" borderId="86" xfId="0" applyFont="1" applyBorder="1" applyAlignment="1">
      <alignment horizontal="right"/>
    </xf>
    <xf numFmtId="0" fontId="11" fillId="0" borderId="1" xfId="4" applyFont="1" applyFill="1" applyBorder="1" applyAlignment="1">
      <alignment horizontal="left" vertical="center"/>
    </xf>
    <xf numFmtId="0" fontId="11" fillId="0" borderId="1" xfId="4" applyFont="1" applyFill="1" applyBorder="1" applyAlignment="1">
      <alignment horizontal="center" vertical="center"/>
    </xf>
    <xf numFmtId="0" fontId="11" fillId="0" borderId="1" xfId="4" applyFont="1" applyFill="1" applyBorder="1" applyAlignment="1">
      <alignment horizontal="left" vertical="center" wrapText="1"/>
    </xf>
    <xf numFmtId="171" fontId="11" fillId="0" borderId="1" xfId="4" applyNumberFormat="1" applyFont="1" applyFill="1" applyBorder="1" applyAlignment="1">
      <alignment horizontal="center" vertical="center"/>
    </xf>
    <xf numFmtId="0" fontId="11" fillId="3" borderId="23" xfId="4" applyFont="1" applyFill="1" applyBorder="1" applyAlignment="1">
      <alignment horizontal="center" vertical="center" wrapText="1"/>
    </xf>
    <xf numFmtId="0" fontId="11" fillId="0" borderId="60" xfId="4" applyFont="1" applyFill="1" applyBorder="1" applyAlignment="1">
      <alignment horizontal="left" vertical="center"/>
    </xf>
    <xf numFmtId="0" fontId="11" fillId="0" borderId="5" xfId="4" applyFont="1" applyFill="1" applyBorder="1" applyAlignment="1">
      <alignment horizontal="center" vertical="center" wrapText="1"/>
    </xf>
    <xf numFmtId="0" fontId="15" fillId="3" borderId="1" xfId="4" applyFont="1" applyFill="1" applyBorder="1" applyAlignment="1">
      <alignment vertical="center"/>
    </xf>
    <xf numFmtId="0" fontId="11" fillId="0" borderId="60" xfId="4" applyFont="1" applyFill="1" applyBorder="1" applyAlignment="1">
      <alignment horizontal="left" vertical="center" wrapText="1"/>
    </xf>
    <xf numFmtId="0" fontId="28" fillId="0" borderId="83" xfId="0" applyFont="1" applyBorder="1" applyAlignment="1">
      <alignment horizontal="right"/>
    </xf>
    <xf numFmtId="0" fontId="27" fillId="0" borderId="84" xfId="0" applyFont="1" applyBorder="1" applyAlignment="1">
      <alignment horizontal="center"/>
    </xf>
    <xf numFmtId="0" fontId="27" fillId="0" borderId="84" xfId="0" applyFont="1" applyBorder="1"/>
    <xf numFmtId="0" fontId="27" fillId="0" borderId="86" xfId="0" applyFont="1" applyBorder="1" applyAlignment="1">
      <alignment horizontal="right"/>
    </xf>
    <xf numFmtId="0" fontId="11" fillId="3" borderId="16" xfId="4" applyFont="1" applyFill="1" applyBorder="1" applyAlignment="1">
      <alignment horizontal="center" vertical="center"/>
    </xf>
    <xf numFmtId="0" fontId="11" fillId="3" borderId="24" xfId="4" applyFont="1" applyFill="1" applyBorder="1" applyAlignment="1">
      <alignment horizontal="center" vertical="center"/>
    </xf>
    <xf numFmtId="0" fontId="11" fillId="0" borderId="23" xfId="4" applyFont="1" applyBorder="1" applyAlignment="1">
      <alignment horizontal="center" vertical="center"/>
    </xf>
    <xf numFmtId="0" fontId="11" fillId="3" borderId="23" xfId="4" applyFont="1" applyFill="1" applyBorder="1" applyAlignment="1">
      <alignment horizontal="center" vertical="center"/>
    </xf>
    <xf numFmtId="2" fontId="11" fillId="0" borderId="1" xfId="4" applyNumberFormat="1" applyFont="1" applyFill="1" applyBorder="1" applyAlignment="1">
      <alignment horizontal="center" vertical="center"/>
    </xf>
    <xf numFmtId="0" fontId="11" fillId="3" borderId="23" xfId="4" applyFont="1" applyFill="1" applyBorder="1" applyAlignment="1">
      <alignment horizontal="center" vertical="center"/>
    </xf>
    <xf numFmtId="0" fontId="27" fillId="0" borderId="84" xfId="0" applyFont="1" applyBorder="1" applyAlignment="1">
      <alignment horizontal="center"/>
    </xf>
    <xf numFmtId="0" fontId="27" fillId="0" borderId="84" xfId="0" applyFont="1" applyBorder="1"/>
    <xf numFmtId="0" fontId="28" fillId="0" borderId="0" xfId="0" applyFont="1" applyBorder="1" applyAlignment="1">
      <alignment horizontal="center" vertical="center"/>
    </xf>
    <xf numFmtId="0" fontId="28" fillId="0" borderId="83" xfId="0" applyFont="1" applyBorder="1" applyAlignment="1">
      <alignment horizontal="right"/>
    </xf>
    <xf numFmtId="0" fontId="11" fillId="0" borderId="1" xfId="4" applyFont="1" applyFill="1" applyBorder="1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2" fillId="5" borderId="46" xfId="0" applyFont="1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0" fillId="2" borderId="93" xfId="4" applyFont="1" applyFill="1" applyBorder="1" applyAlignment="1">
      <alignment horizontal="center" vertical="center"/>
    </xf>
    <xf numFmtId="0" fontId="25" fillId="0" borderId="85" xfId="0" applyFont="1" applyBorder="1" applyAlignment="1">
      <alignment vertical="center" wrapText="1"/>
    </xf>
    <xf numFmtId="0" fontId="25" fillId="0" borderId="84" xfId="0" applyFont="1" applyBorder="1" applyAlignment="1">
      <alignment horizontal="right" vertical="center" wrapText="1"/>
    </xf>
    <xf numFmtId="10" fontId="25" fillId="0" borderId="84" xfId="0" applyNumberFormat="1" applyFont="1" applyBorder="1" applyAlignment="1">
      <alignment horizontal="left" vertical="center" wrapText="1"/>
    </xf>
    <xf numFmtId="17" fontId="25" fillId="0" borderId="84" xfId="0" applyNumberFormat="1" applyFont="1" applyBorder="1" applyAlignment="1">
      <alignment horizontal="left" vertical="center" wrapText="1"/>
    </xf>
    <xf numFmtId="0" fontId="28" fillId="0" borderId="0" xfId="0" applyFont="1" applyBorder="1"/>
    <xf numFmtId="0" fontId="28" fillId="0" borderId="0" xfId="0" applyFont="1" applyBorder="1" applyAlignment="1">
      <alignment vertical="center"/>
    </xf>
    <xf numFmtId="2" fontId="28" fillId="0" borderId="0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87" xfId="0" applyBorder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1" fillId="0" borderId="87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/>
    </xf>
    <xf numFmtId="0" fontId="0" fillId="0" borderId="61" xfId="0" applyFill="1" applyBorder="1" applyAlignment="1">
      <alignment horizontal="center"/>
    </xf>
    <xf numFmtId="0" fontId="0" fillId="0" borderId="1" xfId="0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0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0" fontId="1" fillId="0" borderId="72" xfId="0" applyFont="1" applyBorder="1" applyAlignment="1">
      <alignment horizontal="center" vertical="center"/>
    </xf>
    <xf numFmtId="0" fontId="1" fillId="0" borderId="9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98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" fillId="0" borderId="76" xfId="0" applyFont="1" applyBorder="1" applyAlignment="1">
      <alignment horizontal="right"/>
    </xf>
    <xf numFmtId="0" fontId="2" fillId="0" borderId="77" xfId="0" applyFont="1" applyBorder="1" applyAlignment="1">
      <alignment horizontal="right"/>
    </xf>
    <xf numFmtId="0" fontId="0" fillId="0" borderId="1" xfId="0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7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1" fillId="0" borderId="88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60" xfId="0" applyFont="1" applyFill="1" applyBorder="1" applyAlignment="1">
      <alignment horizontal="center" vertical="center"/>
    </xf>
    <xf numFmtId="0" fontId="2" fillId="5" borderId="7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top"/>
    </xf>
    <xf numFmtId="0" fontId="20" fillId="0" borderId="2" xfId="0" applyFont="1" applyFill="1" applyBorder="1" applyAlignment="1">
      <alignment horizontal="left" vertical="top"/>
    </xf>
    <xf numFmtId="164" fontId="1" fillId="0" borderId="2" xfId="0" applyNumberFormat="1" applyFont="1" applyFill="1" applyBorder="1" applyAlignment="1">
      <alignment horizontal="center" vertical="center"/>
    </xf>
    <xf numFmtId="164" fontId="1" fillId="0" borderId="4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2" fillId="5" borderId="46" xfId="0" applyFont="1" applyFill="1" applyBorder="1" applyAlignment="1">
      <alignment horizontal="center"/>
    </xf>
    <xf numFmtId="0" fontId="19" fillId="0" borderId="3" xfId="0" applyFont="1" applyFill="1" applyBorder="1" applyAlignment="1">
      <alignment horizontal="center" vertical="center"/>
    </xf>
    <xf numFmtId="0" fontId="19" fillId="0" borderId="61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6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39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1" fillId="0" borderId="2" xfId="4" applyFont="1" applyFill="1" applyBorder="1" applyAlignment="1">
      <alignment horizontal="right" vertical="top"/>
    </xf>
    <xf numFmtId="0" fontId="11" fillId="0" borderId="3" xfId="4" applyFont="1" applyFill="1" applyBorder="1" applyAlignment="1">
      <alignment horizontal="right" vertical="top"/>
    </xf>
    <xf numFmtId="0" fontId="11" fillId="0" borderId="4" xfId="4" applyFont="1" applyFill="1" applyBorder="1" applyAlignment="1">
      <alignment horizontal="right" vertical="top"/>
    </xf>
    <xf numFmtId="0" fontId="11" fillId="0" borderId="2" xfId="4" applyFont="1" applyFill="1" applyBorder="1" applyAlignment="1">
      <alignment horizontal="center" vertical="top"/>
    </xf>
    <xf numFmtId="0" fontId="11" fillId="0" borderId="4" xfId="4" applyFont="1" applyFill="1" applyBorder="1" applyAlignment="1">
      <alignment horizontal="center" vertical="top"/>
    </xf>
    <xf numFmtId="171" fontId="11" fillId="0" borderId="2" xfId="4" applyNumberFormat="1" applyFont="1" applyFill="1" applyBorder="1" applyAlignment="1">
      <alignment horizontal="center" vertical="top"/>
    </xf>
    <xf numFmtId="171" fontId="11" fillId="0" borderId="3" xfId="4" applyNumberFormat="1" applyFont="1" applyFill="1" applyBorder="1" applyAlignment="1">
      <alignment horizontal="center" vertical="top"/>
    </xf>
    <xf numFmtId="171" fontId="11" fillId="0" borderId="4" xfId="4" applyNumberFormat="1" applyFont="1" applyFill="1" applyBorder="1" applyAlignment="1">
      <alignment horizontal="center" vertical="top"/>
    </xf>
    <xf numFmtId="167" fontId="11" fillId="0" borderId="16" xfId="4" applyNumberFormat="1" applyFont="1" applyBorder="1" applyAlignment="1">
      <alignment horizontal="right" vertical="top"/>
    </xf>
    <xf numFmtId="167" fontId="11" fillId="0" borderId="18" xfId="4" applyNumberFormat="1" applyFont="1" applyBorder="1" applyAlignment="1">
      <alignment horizontal="right" vertical="top"/>
    </xf>
    <xf numFmtId="2" fontId="11" fillId="0" borderId="2" xfId="4" applyNumberFormat="1" applyFont="1" applyFill="1" applyBorder="1" applyAlignment="1">
      <alignment horizontal="center" vertical="top"/>
    </xf>
    <xf numFmtId="2" fontId="11" fillId="0" borderId="4" xfId="4" applyNumberFormat="1" applyFont="1" applyFill="1" applyBorder="1" applyAlignment="1">
      <alignment horizontal="center" vertical="top"/>
    </xf>
    <xf numFmtId="2" fontId="11" fillId="0" borderId="2" xfId="4" applyNumberFormat="1" applyFont="1" applyFill="1" applyBorder="1" applyAlignment="1">
      <alignment horizontal="right" vertical="top"/>
    </xf>
    <xf numFmtId="2" fontId="11" fillId="0" borderId="3" xfId="4" applyNumberFormat="1" applyFont="1" applyFill="1" applyBorder="1" applyAlignment="1">
      <alignment horizontal="right" vertical="top"/>
    </xf>
    <xf numFmtId="2" fontId="11" fillId="0" borderId="4" xfId="4" applyNumberFormat="1" applyFont="1" applyFill="1" applyBorder="1" applyAlignment="1">
      <alignment horizontal="right" vertical="top"/>
    </xf>
    <xf numFmtId="167" fontId="11" fillId="0" borderId="17" xfId="4" applyNumberFormat="1" applyFont="1" applyBorder="1" applyAlignment="1">
      <alignment horizontal="right" vertical="top"/>
    </xf>
    <xf numFmtId="168" fontId="11" fillId="0" borderId="16" xfId="4" applyNumberFormat="1" applyFont="1" applyBorder="1" applyAlignment="1">
      <alignment horizontal="right" vertical="top"/>
    </xf>
    <xf numFmtId="168" fontId="11" fillId="0" borderId="17" xfId="4" applyNumberFormat="1" applyFont="1" applyBorder="1" applyAlignment="1">
      <alignment horizontal="right" vertical="top"/>
    </xf>
    <xf numFmtId="168" fontId="11" fillId="0" borderId="18" xfId="4" applyNumberFormat="1" applyFont="1" applyBorder="1" applyAlignment="1">
      <alignment horizontal="right" vertical="top"/>
    </xf>
    <xf numFmtId="168" fontId="11" fillId="0" borderId="19" xfId="4" applyNumberFormat="1" applyFont="1" applyBorder="1" applyAlignment="1">
      <alignment horizontal="right" vertical="top"/>
    </xf>
    <xf numFmtId="0" fontId="11" fillId="3" borderId="29" xfId="4" applyFont="1" applyFill="1" applyBorder="1" applyAlignment="1">
      <alignment horizontal="center" vertical="top"/>
    </xf>
    <xf numFmtId="0" fontId="11" fillId="3" borderId="30" xfId="4" applyFont="1" applyFill="1" applyBorder="1" applyAlignment="1">
      <alignment horizontal="center" vertical="top"/>
    </xf>
    <xf numFmtId="0" fontId="15" fillId="3" borderId="3" xfId="4" applyFont="1" applyFill="1" applyBorder="1" applyAlignment="1">
      <alignment horizontal="right" vertical="top"/>
    </xf>
    <xf numFmtId="0" fontId="11" fillId="3" borderId="29" xfId="4" applyFont="1" applyFill="1" applyBorder="1" applyAlignment="1">
      <alignment horizontal="right" vertical="top"/>
    </xf>
    <xf numFmtId="0" fontId="11" fillId="3" borderId="3" xfId="4" applyFont="1" applyFill="1" applyBorder="1" applyAlignment="1">
      <alignment horizontal="right" vertical="top"/>
    </xf>
    <xf numFmtId="0" fontId="11" fillId="3" borderId="30" xfId="4" applyFont="1" applyFill="1" applyBorder="1" applyAlignment="1">
      <alignment horizontal="right" vertical="top"/>
    </xf>
    <xf numFmtId="0" fontId="11" fillId="3" borderId="4" xfId="4" applyFont="1" applyFill="1" applyBorder="1" applyAlignment="1">
      <alignment horizontal="right" vertical="top"/>
    </xf>
    <xf numFmtId="0" fontId="11" fillId="3" borderId="24" xfId="4" applyFont="1" applyFill="1" applyBorder="1" applyAlignment="1">
      <alignment horizontal="center" vertical="top"/>
    </xf>
    <xf numFmtId="0" fontId="11" fillId="3" borderId="25" xfId="4" applyFont="1" applyFill="1" applyBorder="1" applyAlignment="1">
      <alignment horizontal="center" vertical="top"/>
    </xf>
    <xf numFmtId="0" fontId="11" fillId="3" borderId="53" xfId="4" applyFont="1" applyFill="1" applyBorder="1" applyAlignment="1">
      <alignment horizontal="center" vertical="top"/>
    </xf>
    <xf numFmtId="0" fontId="15" fillId="0" borderId="13" xfId="4" applyFont="1" applyBorder="1" applyAlignment="1">
      <alignment horizontal="right" vertical="center"/>
    </xf>
    <xf numFmtId="0" fontId="15" fillId="0" borderId="0" xfId="4" applyFont="1" applyAlignment="1">
      <alignment horizontal="right" vertical="center"/>
    </xf>
    <xf numFmtId="0" fontId="15" fillId="0" borderId="31" xfId="4" applyFont="1" applyBorder="1" applyAlignment="1">
      <alignment horizontal="right" vertical="center"/>
    </xf>
    <xf numFmtId="168" fontId="15" fillId="3" borderId="32" xfId="4" applyNumberFormat="1" applyFont="1" applyFill="1" applyBorder="1" applyAlignment="1">
      <alignment horizontal="right" vertical="center"/>
    </xf>
    <xf numFmtId="168" fontId="15" fillId="3" borderId="33" xfId="4" applyNumberFormat="1" applyFont="1" applyFill="1" applyBorder="1" applyAlignment="1">
      <alignment horizontal="right" vertical="center"/>
    </xf>
    <xf numFmtId="168" fontId="15" fillId="3" borderId="34" xfId="4" applyNumberFormat="1" applyFont="1" applyFill="1" applyBorder="1" applyAlignment="1">
      <alignment horizontal="right" vertical="center"/>
    </xf>
    <xf numFmtId="0" fontId="11" fillId="3" borderId="2" xfId="4" applyFont="1" applyFill="1" applyBorder="1" applyAlignment="1">
      <alignment horizontal="center" vertical="center"/>
    </xf>
    <xf numFmtId="0" fontId="11" fillId="3" borderId="4" xfId="4" applyFont="1" applyFill="1" applyBorder="1" applyAlignment="1">
      <alignment horizontal="center" vertical="center"/>
    </xf>
    <xf numFmtId="0" fontId="15" fillId="3" borderId="2" xfId="4" applyFont="1" applyFill="1" applyBorder="1" applyAlignment="1">
      <alignment horizontal="right" vertical="center"/>
    </xf>
    <xf numFmtId="0" fontId="15" fillId="3" borderId="3" xfId="4" applyFont="1" applyFill="1" applyBorder="1" applyAlignment="1">
      <alignment horizontal="right" vertical="center"/>
    </xf>
    <xf numFmtId="0" fontId="15" fillId="3" borderId="4" xfId="4" applyFont="1" applyFill="1" applyBorder="1" applyAlignment="1">
      <alignment horizontal="right" vertical="center"/>
    </xf>
    <xf numFmtId="0" fontId="11" fillId="3" borderId="2" xfId="4" applyFont="1" applyFill="1" applyBorder="1" applyAlignment="1">
      <alignment horizontal="right" vertical="center"/>
    </xf>
    <xf numFmtId="0" fontId="11" fillId="3" borderId="3" xfId="4" applyFont="1" applyFill="1" applyBorder="1" applyAlignment="1">
      <alignment horizontal="right" vertical="center"/>
    </xf>
    <xf numFmtId="0" fontId="11" fillId="3" borderId="4" xfId="4" applyFont="1" applyFill="1" applyBorder="1" applyAlignment="1">
      <alignment horizontal="right" vertical="center"/>
    </xf>
    <xf numFmtId="0" fontId="11" fillId="3" borderId="1" xfId="4" applyFont="1" applyFill="1" applyBorder="1" applyAlignment="1">
      <alignment horizontal="right" vertical="center"/>
    </xf>
    <xf numFmtId="0" fontId="11" fillId="0" borderId="59" xfId="4" applyFont="1" applyBorder="1" applyAlignment="1">
      <alignment horizontal="right" vertical="center"/>
    </xf>
    <xf numFmtId="0" fontId="11" fillId="0" borderId="53" xfId="4" applyFont="1" applyBorder="1" applyAlignment="1">
      <alignment horizontal="right" vertical="center"/>
    </xf>
    <xf numFmtId="168" fontId="15" fillId="3" borderId="24" xfId="4" applyNumberFormat="1" applyFont="1" applyFill="1" applyBorder="1" applyAlignment="1">
      <alignment horizontal="right" vertical="center"/>
    </xf>
    <xf numFmtId="168" fontId="15" fillId="3" borderId="53" xfId="4" applyNumberFormat="1" applyFont="1" applyFill="1" applyBorder="1" applyAlignment="1">
      <alignment horizontal="right" vertical="center"/>
    </xf>
    <xf numFmtId="168" fontId="15" fillId="3" borderId="69" xfId="4" applyNumberFormat="1" applyFont="1" applyFill="1" applyBorder="1" applyAlignment="1">
      <alignment horizontal="right" vertical="center"/>
    </xf>
    <xf numFmtId="0" fontId="15" fillId="0" borderId="20" xfId="4" applyFont="1" applyBorder="1" applyAlignment="1">
      <alignment horizontal="right" vertical="center"/>
    </xf>
    <xf numFmtId="0" fontId="15" fillId="0" borderId="21" xfId="4" applyFont="1" applyBorder="1" applyAlignment="1">
      <alignment horizontal="right" vertical="center"/>
    </xf>
    <xf numFmtId="0" fontId="11" fillId="3" borderId="23" xfId="4" applyFont="1" applyFill="1" applyBorder="1" applyAlignment="1">
      <alignment horizontal="right" vertical="top"/>
    </xf>
    <xf numFmtId="0" fontId="11" fillId="3" borderId="21" xfId="4" applyFont="1" applyFill="1" applyBorder="1" applyAlignment="1">
      <alignment horizontal="right" vertical="top"/>
    </xf>
    <xf numFmtId="0" fontId="11" fillId="3" borderId="22" xfId="4" applyFont="1" applyFill="1" applyBorder="1" applyAlignment="1">
      <alignment horizontal="right" vertical="top"/>
    </xf>
    <xf numFmtId="0" fontId="11" fillId="3" borderId="24" xfId="4" applyFont="1" applyFill="1" applyBorder="1" applyAlignment="1">
      <alignment horizontal="right" vertical="top"/>
    </xf>
    <xf numFmtId="0" fontId="15" fillId="0" borderId="8" xfId="4" applyFont="1" applyBorder="1" applyAlignment="1">
      <alignment horizontal="right" vertical="center"/>
    </xf>
    <xf numFmtId="0" fontId="15" fillId="0" borderId="9" xfId="4" applyFont="1" applyBorder="1" applyAlignment="1">
      <alignment horizontal="right" vertical="center"/>
    </xf>
    <xf numFmtId="168" fontId="15" fillId="3" borderId="2" xfId="4" applyNumberFormat="1" applyFont="1" applyFill="1" applyBorder="1" applyAlignment="1">
      <alignment horizontal="right" vertical="center"/>
    </xf>
    <xf numFmtId="168" fontId="15" fillId="3" borderId="3" xfId="4" applyNumberFormat="1" applyFont="1" applyFill="1" applyBorder="1" applyAlignment="1">
      <alignment horizontal="right" vertical="center"/>
    </xf>
    <xf numFmtId="168" fontId="15" fillId="3" borderId="4" xfId="4" applyNumberFormat="1" applyFont="1" applyFill="1" applyBorder="1" applyAlignment="1">
      <alignment horizontal="right" vertical="center"/>
    </xf>
    <xf numFmtId="0" fontId="11" fillId="0" borderId="26" xfId="4" applyFont="1" applyBorder="1" applyAlignment="1">
      <alignment horizontal="right" vertical="center"/>
    </xf>
    <xf numFmtId="0" fontId="11" fillId="0" borderId="18" xfId="4" applyFont="1" applyBorder="1" applyAlignment="1">
      <alignment horizontal="right" vertical="center"/>
    </xf>
    <xf numFmtId="168" fontId="15" fillId="3" borderId="16" xfId="4" applyNumberFormat="1" applyFont="1" applyFill="1" applyBorder="1" applyAlignment="1">
      <alignment horizontal="right" vertical="center"/>
    </xf>
    <xf numFmtId="168" fontId="15" fillId="3" borderId="18" xfId="4" applyNumberFormat="1" applyFont="1" applyFill="1" applyBorder="1" applyAlignment="1">
      <alignment horizontal="right" vertical="center"/>
    </xf>
    <xf numFmtId="168" fontId="15" fillId="3" borderId="19" xfId="4" applyNumberFormat="1" applyFont="1" applyFill="1" applyBorder="1" applyAlignment="1">
      <alignment horizontal="right" vertical="center"/>
    </xf>
    <xf numFmtId="0" fontId="12" fillId="0" borderId="26" xfId="4" applyFont="1" applyBorder="1" applyAlignment="1">
      <alignment horizontal="right" vertical="center"/>
    </xf>
    <xf numFmtId="0" fontId="12" fillId="0" borderId="18" xfId="4" applyFont="1" applyBorder="1" applyAlignment="1">
      <alignment horizontal="right" vertical="center"/>
    </xf>
    <xf numFmtId="0" fontId="11" fillId="0" borderId="17" xfId="4" applyFont="1" applyBorder="1" applyAlignment="1">
      <alignment horizontal="right" vertical="center"/>
    </xf>
    <xf numFmtId="167" fontId="15" fillId="3" borderId="18" xfId="4" applyNumberFormat="1" applyFont="1" applyFill="1" applyBorder="1" applyAlignment="1">
      <alignment horizontal="right" vertical="center"/>
    </xf>
    <xf numFmtId="167" fontId="15" fillId="3" borderId="19" xfId="4" applyNumberFormat="1" applyFont="1" applyFill="1" applyBorder="1" applyAlignment="1">
      <alignment horizontal="right" vertical="center"/>
    </xf>
    <xf numFmtId="168" fontId="11" fillId="0" borderId="2" xfId="4" applyNumberFormat="1" applyFont="1" applyBorder="1" applyAlignment="1">
      <alignment horizontal="right" vertical="center"/>
    </xf>
    <xf numFmtId="168" fontId="11" fillId="0" borderId="4" xfId="4" applyNumberFormat="1" applyFont="1" applyBorder="1" applyAlignment="1">
      <alignment horizontal="right" vertical="center"/>
    </xf>
    <xf numFmtId="167" fontId="11" fillId="0" borderId="16" xfId="4" applyNumberFormat="1" applyFont="1" applyBorder="1" applyAlignment="1">
      <alignment horizontal="right" vertical="center"/>
    </xf>
    <xf numFmtId="167" fontId="11" fillId="0" borderId="18" xfId="4" applyNumberFormat="1" applyFont="1" applyBorder="1" applyAlignment="1">
      <alignment horizontal="right" vertical="center"/>
    </xf>
    <xf numFmtId="167" fontId="11" fillId="0" borderId="17" xfId="4" applyNumberFormat="1" applyFont="1" applyBorder="1" applyAlignment="1">
      <alignment horizontal="right" vertical="center"/>
    </xf>
    <xf numFmtId="168" fontId="11" fillId="0" borderId="16" xfId="4" applyNumberFormat="1" applyFont="1" applyBorder="1" applyAlignment="1">
      <alignment horizontal="right" vertical="center"/>
    </xf>
    <xf numFmtId="168" fontId="11" fillId="0" borderId="19" xfId="4" applyNumberFormat="1" applyFont="1" applyBorder="1" applyAlignment="1">
      <alignment horizontal="right" vertical="center"/>
    </xf>
    <xf numFmtId="0" fontId="15" fillId="0" borderId="22" xfId="4" applyFont="1" applyBorder="1" applyAlignment="1">
      <alignment horizontal="right" vertical="center"/>
    </xf>
    <xf numFmtId="0" fontId="11" fillId="3" borderId="53" xfId="4" applyFont="1" applyFill="1" applyBorder="1" applyAlignment="1">
      <alignment horizontal="right" vertical="top"/>
    </xf>
    <xf numFmtId="0" fontId="11" fillId="3" borderId="69" xfId="4" applyFont="1" applyFill="1" applyBorder="1" applyAlignment="1">
      <alignment horizontal="right" vertical="top"/>
    </xf>
    <xf numFmtId="0" fontId="15" fillId="0" borderId="0" xfId="4" applyFont="1" applyBorder="1" applyAlignment="1">
      <alignment horizontal="right" vertical="center"/>
    </xf>
    <xf numFmtId="0" fontId="11" fillId="3" borderId="25" xfId="4" applyFont="1" applyFill="1" applyBorder="1" applyAlignment="1">
      <alignment horizontal="right" vertical="top"/>
    </xf>
    <xf numFmtId="0" fontId="11" fillId="3" borderId="16" xfId="4" applyFont="1" applyFill="1" applyBorder="1" applyAlignment="1">
      <alignment horizontal="right" vertical="top"/>
    </xf>
    <xf numFmtId="0" fontId="11" fillId="3" borderId="18" xfId="4" applyFont="1" applyFill="1" applyBorder="1" applyAlignment="1">
      <alignment horizontal="right" vertical="top"/>
    </xf>
    <xf numFmtId="0" fontId="11" fillId="3" borderId="17" xfId="4" applyFont="1" applyFill="1" applyBorder="1" applyAlignment="1">
      <alignment horizontal="right" vertical="top"/>
    </xf>
    <xf numFmtId="0" fontId="11" fillId="3" borderId="19" xfId="4" applyFont="1" applyFill="1" applyBorder="1" applyAlignment="1">
      <alignment horizontal="right" vertical="top"/>
    </xf>
    <xf numFmtId="0" fontId="9" fillId="0" borderId="13" xfId="5" applyFont="1" applyBorder="1" applyAlignment="1">
      <alignment horizontal="center" vertical="center" wrapText="1"/>
    </xf>
    <xf numFmtId="0" fontId="9" fillId="0" borderId="0" xfId="5" applyFont="1" applyAlignment="1">
      <alignment horizontal="center" vertical="center" wrapText="1"/>
    </xf>
    <xf numFmtId="0" fontId="9" fillId="0" borderId="14" xfId="5" applyFont="1" applyBorder="1" applyAlignment="1">
      <alignment horizontal="center" vertical="center" wrapText="1"/>
    </xf>
    <xf numFmtId="0" fontId="10" fillId="0" borderId="13" xfId="5" applyFont="1" applyBorder="1" applyAlignment="1">
      <alignment horizontal="right" vertical="center"/>
    </xf>
    <xf numFmtId="0" fontId="10" fillId="0" borderId="0" xfId="5" applyFont="1" applyAlignment="1">
      <alignment horizontal="right" vertical="center"/>
    </xf>
    <xf numFmtId="0" fontId="10" fillId="0" borderId="14" xfId="5" applyFont="1" applyBorder="1" applyAlignment="1">
      <alignment horizontal="right" vertical="center"/>
    </xf>
    <xf numFmtId="0" fontId="11" fillId="3" borderId="16" xfId="4" applyFont="1" applyFill="1" applyBorder="1" applyAlignment="1">
      <alignment horizontal="right" vertical="center"/>
    </xf>
    <xf numFmtId="0" fontId="11" fillId="3" borderId="18" xfId="4" applyFont="1" applyFill="1" applyBorder="1" applyAlignment="1">
      <alignment horizontal="right" vertical="center"/>
    </xf>
    <xf numFmtId="0" fontId="11" fillId="3" borderId="16" xfId="4" applyFont="1" applyFill="1" applyBorder="1" applyAlignment="1">
      <alignment horizontal="center" vertical="center"/>
    </xf>
    <xf numFmtId="0" fontId="11" fillId="3" borderId="17" xfId="4" applyFont="1" applyFill="1" applyBorder="1" applyAlignment="1">
      <alignment horizontal="center" vertical="center"/>
    </xf>
    <xf numFmtId="0" fontId="11" fillId="3" borderId="18" xfId="4" applyFont="1" applyFill="1" applyBorder="1" applyAlignment="1">
      <alignment horizontal="center" vertical="center"/>
    </xf>
    <xf numFmtId="0" fontId="11" fillId="3" borderId="19" xfId="4" applyFont="1" applyFill="1" applyBorder="1" applyAlignment="1">
      <alignment horizontal="center" vertical="center"/>
    </xf>
    <xf numFmtId="0" fontId="8" fillId="0" borderId="1" xfId="5" applyFont="1" applyBorder="1" applyAlignment="1">
      <alignment horizontal="center" vertical="center" wrapText="1"/>
    </xf>
    <xf numFmtId="0" fontId="5" fillId="0" borderId="13" xfId="3" applyFont="1" applyBorder="1" applyAlignment="1">
      <alignment horizontal="center" vertical="center"/>
    </xf>
    <xf numFmtId="0" fontId="5" fillId="0" borderId="0" xfId="3" applyFont="1" applyAlignment="1">
      <alignment horizontal="center" vertical="center"/>
    </xf>
    <xf numFmtId="0" fontId="5" fillId="0" borderId="14" xfId="3" applyFont="1" applyBorder="1" applyAlignment="1">
      <alignment horizontal="center" vertical="center"/>
    </xf>
    <xf numFmtId="0" fontId="7" fillId="0" borderId="13" xfId="3" applyFont="1" applyBorder="1" applyAlignment="1">
      <alignment horizontal="left" vertical="center"/>
    </xf>
    <xf numFmtId="0" fontId="7" fillId="0" borderId="0" xfId="3" applyFont="1" applyAlignment="1">
      <alignment horizontal="left" vertical="center"/>
    </xf>
    <xf numFmtId="0" fontId="7" fillId="0" borderId="14" xfId="3" applyFont="1" applyBorder="1" applyAlignment="1">
      <alignment horizontal="left" vertical="center"/>
    </xf>
    <xf numFmtId="0" fontId="0" fillId="0" borderId="13" xfId="5" applyFont="1" applyBorder="1" applyAlignment="1">
      <alignment horizontal="right" vertical="center"/>
    </xf>
    <xf numFmtId="0" fontId="4" fillId="0" borderId="0" xfId="5" applyAlignment="1">
      <alignment horizontal="right" vertical="center"/>
    </xf>
    <xf numFmtId="0" fontId="4" fillId="0" borderId="14" xfId="5" applyBorder="1" applyAlignment="1">
      <alignment horizontal="right" vertical="center"/>
    </xf>
    <xf numFmtId="0" fontId="5" fillId="0" borderId="72" xfId="6" applyFont="1" applyBorder="1" applyAlignment="1">
      <alignment horizontal="center" vertical="center"/>
    </xf>
    <xf numFmtId="0" fontId="5" fillId="0" borderId="73" xfId="6" applyFont="1" applyBorder="1" applyAlignment="1">
      <alignment horizontal="center" vertical="center"/>
    </xf>
    <xf numFmtId="0" fontId="5" fillId="0" borderId="74" xfId="6" applyFont="1" applyBorder="1" applyAlignment="1">
      <alignment horizontal="center" vertical="center"/>
    </xf>
    <xf numFmtId="0" fontId="5" fillId="0" borderId="41" xfId="6" applyFont="1" applyBorder="1" applyAlignment="1">
      <alignment horizontal="center" vertical="center"/>
    </xf>
    <xf numFmtId="0" fontId="5" fillId="0" borderId="0" xfId="6" applyFont="1" applyAlignment="1">
      <alignment horizontal="center" vertical="center"/>
    </xf>
    <xf numFmtId="0" fontId="5" fillId="0" borderId="42" xfId="6" applyFont="1" applyBorder="1" applyAlignment="1">
      <alignment horizontal="center" vertical="center"/>
    </xf>
    <xf numFmtId="0" fontId="7" fillId="0" borderId="41" xfId="6" applyFont="1" applyBorder="1" applyAlignment="1">
      <alignment horizontal="left" vertical="center"/>
    </xf>
    <xf numFmtId="0" fontId="7" fillId="0" borderId="0" xfId="6" applyFont="1" applyAlignment="1">
      <alignment horizontal="left" vertical="center"/>
    </xf>
    <xf numFmtId="0" fontId="7" fillId="0" borderId="42" xfId="6" applyFont="1" applyBorder="1" applyAlignment="1">
      <alignment horizontal="left" vertical="center"/>
    </xf>
    <xf numFmtId="0" fontId="8" fillId="0" borderId="45" xfId="6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8" fillId="0" borderId="46" xfId="6" applyFont="1" applyBorder="1" applyAlignment="1">
      <alignment horizontal="center" vertical="center" wrapText="1"/>
    </xf>
    <xf numFmtId="171" fontId="6" fillId="2" borderId="1" xfId="4" applyNumberFormat="1" applyFill="1" applyBorder="1" applyAlignment="1">
      <alignment horizontal="right" vertical="center"/>
    </xf>
    <xf numFmtId="0" fontId="6" fillId="2" borderId="1" xfId="4" applyFill="1" applyBorder="1" applyAlignment="1">
      <alignment horizontal="right" vertical="center"/>
    </xf>
    <xf numFmtId="168" fontId="11" fillId="0" borderId="1" xfId="4" applyNumberFormat="1" applyFont="1" applyBorder="1" applyAlignment="1">
      <alignment horizontal="right" vertical="center"/>
    </xf>
    <xf numFmtId="0" fontId="9" fillId="0" borderId="41" xfId="6" applyFont="1" applyBorder="1" applyAlignment="1">
      <alignment horizontal="center" vertical="center" wrapText="1"/>
    </xf>
    <xf numFmtId="0" fontId="9" fillId="0" borderId="0" xfId="6" applyFont="1" applyAlignment="1">
      <alignment horizontal="center" vertical="center" wrapText="1"/>
    </xf>
    <xf numFmtId="0" fontId="9" fillId="0" borderId="42" xfId="6" applyFont="1" applyBorder="1" applyAlignment="1">
      <alignment horizontal="center" vertical="center" wrapText="1"/>
    </xf>
    <xf numFmtId="0" fontId="10" fillId="0" borderId="41" xfId="6" applyFont="1" applyBorder="1" applyAlignment="1">
      <alignment horizontal="right" vertical="center"/>
    </xf>
    <xf numFmtId="0" fontId="10" fillId="0" borderId="0" xfId="6" applyFont="1" applyAlignment="1">
      <alignment horizontal="right" vertical="center"/>
    </xf>
    <xf numFmtId="0" fontId="10" fillId="0" borderId="42" xfId="6" applyFont="1" applyBorder="1" applyAlignment="1">
      <alignment horizontal="right" vertical="center"/>
    </xf>
    <xf numFmtId="0" fontId="11" fillId="3" borderId="24" xfId="4" applyFont="1" applyFill="1" applyBorder="1" applyAlignment="1">
      <alignment horizontal="center" vertical="center"/>
    </xf>
    <xf numFmtId="0" fontId="11" fillId="3" borderId="53" xfId="4" applyFont="1" applyFill="1" applyBorder="1" applyAlignment="1">
      <alignment horizontal="center" vertical="center"/>
    </xf>
    <xf numFmtId="0" fontId="15" fillId="3" borderId="24" xfId="4" applyFont="1" applyFill="1" applyBorder="1" applyAlignment="1">
      <alignment horizontal="center" vertical="center"/>
    </xf>
    <xf numFmtId="0" fontId="15" fillId="3" borderId="53" xfId="4" applyFont="1" applyFill="1" applyBorder="1" applyAlignment="1">
      <alignment horizontal="center" vertical="center"/>
    </xf>
    <xf numFmtId="0" fontId="11" fillId="3" borderId="25" xfId="4" applyFont="1" applyFill="1" applyBorder="1" applyAlignment="1">
      <alignment horizontal="center" vertical="center"/>
    </xf>
    <xf numFmtId="0" fontId="11" fillId="3" borderId="54" xfId="4" applyFont="1" applyFill="1" applyBorder="1" applyAlignment="1">
      <alignment horizontal="center" vertical="center"/>
    </xf>
    <xf numFmtId="0" fontId="15" fillId="0" borderId="41" xfId="4" applyFont="1" applyBorder="1" applyAlignment="1">
      <alignment horizontal="right" vertical="center"/>
    </xf>
    <xf numFmtId="168" fontId="15" fillId="3" borderId="55" xfId="4" applyNumberFormat="1" applyFont="1" applyFill="1" applyBorder="1" applyAlignment="1">
      <alignment horizontal="right" vertical="center"/>
    </xf>
    <xf numFmtId="0" fontId="11" fillId="0" borderId="23" xfId="4" applyFont="1" applyBorder="1" applyAlignment="1">
      <alignment horizontal="center" vertical="center"/>
    </xf>
    <xf numFmtId="0" fontId="11" fillId="0" borderId="21" xfId="4" applyFont="1" applyBorder="1" applyAlignment="1">
      <alignment horizontal="center" vertical="center"/>
    </xf>
    <xf numFmtId="0" fontId="15" fillId="0" borderId="23" xfId="4" applyFont="1" applyBorder="1" applyAlignment="1">
      <alignment horizontal="center" vertical="center"/>
    </xf>
    <xf numFmtId="0" fontId="15" fillId="0" borderId="21" xfId="4" applyFont="1" applyBorder="1" applyAlignment="1">
      <alignment horizontal="center" vertical="center"/>
    </xf>
    <xf numFmtId="0" fontId="11" fillId="0" borderId="22" xfId="4" applyFont="1" applyBorder="1" applyAlignment="1">
      <alignment horizontal="center" vertical="center"/>
    </xf>
    <xf numFmtId="0" fontId="11" fillId="0" borderId="48" xfId="4" applyFont="1" applyBorder="1" applyAlignment="1">
      <alignment horizontal="center" vertical="center"/>
    </xf>
    <xf numFmtId="0" fontId="11" fillId="3" borderId="50" xfId="4" applyFont="1" applyFill="1" applyBorder="1" applyAlignment="1">
      <alignment horizontal="center" vertical="center"/>
    </xf>
    <xf numFmtId="168" fontId="11" fillId="0" borderId="50" xfId="4" applyNumberFormat="1" applyFont="1" applyBorder="1" applyAlignment="1">
      <alignment horizontal="right" vertical="center"/>
    </xf>
    <xf numFmtId="0" fontId="15" fillId="0" borderId="49" xfId="4" applyFont="1" applyBorder="1" applyAlignment="1">
      <alignment horizontal="right" vertical="center"/>
    </xf>
    <xf numFmtId="168" fontId="15" fillId="3" borderId="50" xfId="4" applyNumberFormat="1" applyFont="1" applyFill="1" applyBorder="1" applyAlignment="1">
      <alignment horizontal="right" vertical="center"/>
    </xf>
    <xf numFmtId="0" fontId="11" fillId="0" borderId="56" xfId="4" applyFont="1" applyBorder="1" applyAlignment="1">
      <alignment horizontal="right" vertical="center"/>
    </xf>
    <xf numFmtId="170" fontId="17" fillId="0" borderId="18" xfId="4" applyNumberFormat="1" applyFont="1" applyBorder="1" applyAlignment="1">
      <alignment horizontal="right" vertical="center"/>
    </xf>
    <xf numFmtId="170" fontId="17" fillId="0" borderId="50" xfId="4" applyNumberFormat="1" applyFont="1" applyBorder="1" applyAlignment="1">
      <alignment horizontal="right" vertical="center"/>
    </xf>
    <xf numFmtId="0" fontId="11" fillId="3" borderId="23" xfId="4" applyFont="1" applyFill="1" applyBorder="1" applyAlignment="1">
      <alignment horizontal="center" vertical="center"/>
    </xf>
    <xf numFmtId="0" fontId="11" fillId="3" borderId="22" xfId="4" applyFont="1" applyFill="1" applyBorder="1" applyAlignment="1">
      <alignment horizontal="center" vertical="center"/>
    </xf>
    <xf numFmtId="0" fontId="11" fillId="3" borderId="21" xfId="4" applyFont="1" applyFill="1" applyBorder="1" applyAlignment="1">
      <alignment horizontal="center" vertical="center"/>
    </xf>
    <xf numFmtId="0" fontId="11" fillId="3" borderId="48" xfId="4" applyFont="1" applyFill="1" applyBorder="1" applyAlignment="1">
      <alignment horizontal="center" vertical="center"/>
    </xf>
    <xf numFmtId="0" fontId="11" fillId="0" borderId="2" xfId="4" applyFont="1" applyFill="1" applyBorder="1" applyAlignment="1">
      <alignment horizontal="center" vertical="center"/>
    </xf>
    <xf numFmtId="0" fontId="11" fillId="0" borderId="4" xfId="4" applyFont="1" applyFill="1" applyBorder="1" applyAlignment="1">
      <alignment horizontal="center" vertical="center"/>
    </xf>
    <xf numFmtId="0" fontId="11" fillId="0" borderId="3" xfId="4" applyFont="1" applyFill="1" applyBorder="1" applyAlignment="1">
      <alignment horizontal="center" vertical="center"/>
    </xf>
    <xf numFmtId="0" fontId="11" fillId="3" borderId="1" xfId="4" applyFont="1" applyFill="1" applyBorder="1" applyAlignment="1">
      <alignment horizontal="center" vertical="center"/>
    </xf>
    <xf numFmtId="0" fontId="15" fillId="3" borderId="1" xfId="4" applyFont="1" applyFill="1" applyBorder="1" applyAlignment="1">
      <alignment horizontal="center" vertical="center"/>
    </xf>
    <xf numFmtId="0" fontId="11" fillId="3" borderId="46" xfId="4" applyFont="1" applyFill="1" applyBorder="1" applyAlignment="1">
      <alignment horizontal="center" vertical="center"/>
    </xf>
    <xf numFmtId="0" fontId="11" fillId="3" borderId="57" xfId="4" applyFont="1" applyFill="1" applyBorder="1" applyAlignment="1">
      <alignment horizontal="center" vertical="center"/>
    </xf>
    <xf numFmtId="0" fontId="11" fillId="3" borderId="58" xfId="4" applyFont="1" applyFill="1" applyBorder="1" applyAlignment="1">
      <alignment horizontal="center" vertical="center"/>
    </xf>
    <xf numFmtId="0" fontId="15" fillId="3" borderId="2" xfId="4" applyFont="1" applyFill="1" applyBorder="1" applyAlignment="1">
      <alignment horizontal="center" vertical="center"/>
    </xf>
    <xf numFmtId="0" fontId="15" fillId="3" borderId="3" xfId="4" applyFont="1" applyFill="1" applyBorder="1" applyAlignment="1">
      <alignment horizontal="center" vertical="center"/>
    </xf>
    <xf numFmtId="0" fontId="15" fillId="3" borderId="4" xfId="4" applyFont="1" applyFill="1" applyBorder="1" applyAlignment="1">
      <alignment horizontal="center" vertical="center"/>
    </xf>
    <xf numFmtId="0" fontId="11" fillId="3" borderId="3" xfId="4" applyFont="1" applyFill="1" applyBorder="1" applyAlignment="1">
      <alignment horizontal="center" vertical="center"/>
    </xf>
    <xf numFmtId="0" fontId="11" fillId="3" borderId="59" xfId="4" applyFont="1" applyFill="1" applyBorder="1" applyAlignment="1">
      <alignment horizontal="center" vertical="center"/>
    </xf>
    <xf numFmtId="0" fontId="15" fillId="0" borderId="60" xfId="4" applyFont="1" applyBorder="1" applyAlignment="1">
      <alignment horizontal="right" vertical="center"/>
    </xf>
    <xf numFmtId="0" fontId="15" fillId="0" borderId="5" xfId="4" applyFont="1" applyBorder="1" applyAlignment="1">
      <alignment horizontal="right" vertical="center"/>
    </xf>
    <xf numFmtId="168" fontId="15" fillId="3" borderId="1" xfId="4" applyNumberFormat="1" applyFont="1" applyFill="1" applyBorder="1" applyAlignment="1">
      <alignment horizontal="right" vertical="center"/>
    </xf>
    <xf numFmtId="168" fontId="15" fillId="3" borderId="46" xfId="4" applyNumberFormat="1" applyFont="1" applyFill="1" applyBorder="1" applyAlignment="1">
      <alignment horizontal="right" vertical="center"/>
    </xf>
    <xf numFmtId="0" fontId="12" fillId="0" borderId="56" xfId="4" applyFont="1" applyBorder="1" applyAlignment="1">
      <alignment horizontal="right" vertical="center"/>
    </xf>
    <xf numFmtId="0" fontId="11" fillId="0" borderId="65" xfId="4" applyFont="1" applyBorder="1" applyAlignment="1">
      <alignment horizontal="right" vertical="center"/>
    </xf>
    <xf numFmtId="0" fontId="11" fillId="0" borderId="66" xfId="4" applyFont="1" applyBorder="1" applyAlignment="1">
      <alignment horizontal="right" vertical="center"/>
    </xf>
    <xf numFmtId="168" fontId="15" fillId="3" borderId="67" xfId="4" applyNumberFormat="1" applyFont="1" applyFill="1" applyBorder="1" applyAlignment="1">
      <alignment horizontal="right" vertical="center"/>
    </xf>
    <xf numFmtId="168" fontId="15" fillId="3" borderId="66" xfId="4" applyNumberFormat="1" applyFont="1" applyFill="1" applyBorder="1" applyAlignment="1">
      <alignment horizontal="right" vertical="center"/>
    </xf>
    <xf numFmtId="168" fontId="15" fillId="3" borderId="68" xfId="4" applyNumberFormat="1" applyFont="1" applyFill="1" applyBorder="1" applyAlignment="1">
      <alignment horizontal="right" vertical="center"/>
    </xf>
    <xf numFmtId="171" fontId="6" fillId="2" borderId="1" xfId="4" applyNumberFormat="1" applyFill="1" applyBorder="1" applyAlignment="1">
      <alignment horizontal="right" vertical="top"/>
    </xf>
    <xf numFmtId="0" fontId="6" fillId="2" borderId="1" xfId="4" applyFill="1" applyBorder="1" applyAlignment="1">
      <alignment horizontal="right" vertical="top"/>
    </xf>
    <xf numFmtId="167" fontId="11" fillId="0" borderId="16" xfId="4" applyNumberFormat="1" applyFont="1" applyBorder="1" applyAlignment="1">
      <alignment horizontal="center" vertical="center"/>
    </xf>
    <xf numFmtId="167" fontId="11" fillId="0" borderId="17" xfId="4" applyNumberFormat="1" applyFont="1" applyBorder="1" applyAlignment="1">
      <alignment horizontal="center" vertical="center"/>
    </xf>
    <xf numFmtId="170" fontId="11" fillId="0" borderId="29" xfId="4" applyNumberFormat="1" applyFont="1" applyBorder="1" applyAlignment="1">
      <alignment horizontal="right" vertical="center"/>
    </xf>
    <xf numFmtId="170" fontId="11" fillId="0" borderId="3" xfId="4" applyNumberFormat="1" applyFont="1" applyBorder="1" applyAlignment="1">
      <alignment horizontal="right" vertical="center"/>
    </xf>
    <xf numFmtId="170" fontId="11" fillId="0" borderId="4" xfId="4" applyNumberFormat="1" applyFont="1" applyBorder="1" applyAlignment="1">
      <alignment horizontal="right" vertical="center"/>
    </xf>
    <xf numFmtId="170" fontId="14" fillId="0" borderId="2" xfId="4" applyNumberFormat="1" applyFont="1" applyBorder="1" applyAlignment="1">
      <alignment horizontal="right" vertical="center"/>
    </xf>
    <xf numFmtId="170" fontId="14" fillId="0" borderId="3" xfId="4" applyNumberFormat="1" applyFont="1" applyBorder="1" applyAlignment="1">
      <alignment horizontal="right" vertical="center"/>
    </xf>
    <xf numFmtId="168" fontId="11" fillId="0" borderId="46" xfId="4" applyNumberFormat="1" applyFont="1" applyBorder="1" applyAlignment="1">
      <alignment horizontal="right" vertical="center"/>
    </xf>
    <xf numFmtId="0" fontId="27" fillId="0" borderId="72" xfId="0" applyFont="1" applyBorder="1" applyAlignment="1">
      <alignment vertical="center"/>
    </xf>
    <xf numFmtId="0" fontId="27" fillId="0" borderId="73" xfId="0" applyFont="1" applyBorder="1" applyAlignment="1">
      <alignment vertical="center"/>
    </xf>
    <xf numFmtId="0" fontId="27" fillId="0" borderId="82" xfId="0" applyFont="1" applyBorder="1" applyAlignment="1">
      <alignment vertical="center"/>
    </xf>
    <xf numFmtId="0" fontId="27" fillId="0" borderId="83" xfId="0" applyFont="1" applyBorder="1" applyAlignment="1">
      <alignment vertical="center"/>
    </xf>
    <xf numFmtId="0" fontId="27" fillId="0" borderId="73" xfId="0" applyFont="1" applyBorder="1" applyAlignment="1">
      <alignment horizontal="center" vertical="center"/>
    </xf>
    <xf numFmtId="0" fontId="27" fillId="0" borderId="83" xfId="0" applyFont="1" applyBorder="1" applyAlignment="1">
      <alignment horizontal="center" vertical="center"/>
    </xf>
    <xf numFmtId="0" fontId="27" fillId="0" borderId="84" xfId="0" applyFont="1" applyBorder="1" applyAlignment="1">
      <alignment horizontal="center"/>
    </xf>
    <xf numFmtId="0" fontId="27" fillId="0" borderId="84" xfId="0" applyFont="1" applyBorder="1"/>
    <xf numFmtId="0" fontId="28" fillId="0" borderId="73" xfId="0" applyFont="1" applyBorder="1" applyAlignment="1">
      <alignment horizontal="center" vertical="center"/>
    </xf>
    <xf numFmtId="173" fontId="28" fillId="0" borderId="0" xfId="0" applyNumberFormat="1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horizontal="right"/>
    </xf>
    <xf numFmtId="0" fontId="27" fillId="0" borderId="83" xfId="0" applyFont="1" applyBorder="1" applyAlignment="1">
      <alignment horizontal="right"/>
    </xf>
    <xf numFmtId="0" fontId="28" fillId="0" borderId="83" xfId="0" applyFont="1" applyBorder="1" applyAlignment="1">
      <alignment horizontal="right"/>
    </xf>
    <xf numFmtId="0" fontId="26" fillId="0" borderId="84" xfId="0" applyFont="1" applyBorder="1" applyAlignment="1">
      <alignment horizontal="center" vertical="center" wrapText="1"/>
    </xf>
    <xf numFmtId="0" fontId="25" fillId="0" borderId="86" xfId="0" applyFont="1" applyBorder="1" applyAlignment="1">
      <alignment horizontal="center" vertical="center" wrapText="1"/>
    </xf>
    <xf numFmtId="0" fontId="27" fillId="0" borderId="74" xfId="0" applyFont="1" applyBorder="1" applyAlignment="1">
      <alignment horizontal="center" vertical="center"/>
    </xf>
    <xf numFmtId="0" fontId="27" fillId="0" borderId="78" xfId="0" applyFont="1" applyBorder="1" applyAlignment="1">
      <alignment horizontal="center" vertical="center"/>
    </xf>
    <xf numFmtId="0" fontId="25" fillId="0" borderId="84" xfId="0" applyFont="1" applyBorder="1" applyAlignment="1">
      <alignment horizontal="right" vertical="center" wrapText="1"/>
    </xf>
    <xf numFmtId="0" fontId="6" fillId="2" borderId="0" xfId="4" applyFill="1" applyAlignment="1">
      <alignment horizontal="center" vertical="top"/>
    </xf>
    <xf numFmtId="0" fontId="27" fillId="0" borderId="0" xfId="0" applyFont="1" applyAlignment="1">
      <alignment horizontal="right"/>
    </xf>
    <xf numFmtId="0" fontId="27" fillId="0" borderId="85" xfId="0" applyFont="1" applyBorder="1" applyAlignment="1">
      <alignment horizontal="right"/>
    </xf>
    <xf numFmtId="0" fontId="27" fillId="0" borderId="86" xfId="0" applyFont="1" applyBorder="1" applyAlignment="1">
      <alignment horizontal="right"/>
    </xf>
    <xf numFmtId="0" fontId="28" fillId="0" borderId="72" xfId="0" applyFont="1" applyBorder="1" applyAlignment="1">
      <alignment horizontal="left"/>
    </xf>
    <xf numFmtId="0" fontId="28" fillId="0" borderId="73" xfId="0" applyFont="1" applyBorder="1" applyAlignment="1">
      <alignment horizontal="left"/>
    </xf>
    <xf numFmtId="0" fontId="28" fillId="0" borderId="41" xfId="0" applyFont="1" applyBorder="1" applyAlignment="1">
      <alignment horizontal="left"/>
    </xf>
    <xf numFmtId="0" fontId="28" fillId="0" borderId="0" xfId="0" applyFont="1" applyBorder="1" applyAlignment="1">
      <alignment horizontal="left"/>
    </xf>
    <xf numFmtId="0" fontId="29" fillId="0" borderId="79" xfId="0" applyFont="1" applyBorder="1" applyAlignment="1">
      <alignment horizontal="left" wrapText="1"/>
    </xf>
    <xf numFmtId="0" fontId="29" fillId="0" borderId="80" xfId="0" applyFont="1" applyBorder="1" applyAlignment="1">
      <alignment horizontal="left" wrapText="1"/>
    </xf>
    <xf numFmtId="0" fontId="29" fillId="0" borderId="81" xfId="0" applyFont="1" applyBorder="1" applyAlignment="1">
      <alignment horizontal="left" wrapText="1"/>
    </xf>
    <xf numFmtId="0" fontId="24" fillId="0" borderId="90" xfId="0" applyFont="1" applyBorder="1" applyAlignment="1">
      <alignment horizontal="left" vertical="center" wrapText="1"/>
    </xf>
    <xf numFmtId="0" fontId="24" fillId="0" borderId="91" xfId="0" applyFont="1" applyBorder="1" applyAlignment="1">
      <alignment horizontal="left" vertical="center"/>
    </xf>
    <xf numFmtId="0" fontId="24" fillId="0" borderId="92" xfId="0" applyFont="1" applyBorder="1" applyAlignment="1">
      <alignment horizontal="left" vertical="center"/>
    </xf>
    <xf numFmtId="0" fontId="24" fillId="0" borderId="41" xfId="0" applyFont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0" fontId="24" fillId="0" borderId="42" xfId="0" applyFont="1" applyBorder="1" applyAlignment="1">
      <alignment horizontal="left" vertical="center"/>
    </xf>
    <xf numFmtId="0" fontId="24" fillId="0" borderId="82" xfId="0" applyFont="1" applyBorder="1" applyAlignment="1">
      <alignment horizontal="left" vertical="center"/>
    </xf>
    <xf numFmtId="0" fontId="24" fillId="0" borderId="83" xfId="0" applyFont="1" applyBorder="1" applyAlignment="1">
      <alignment horizontal="left" vertical="center"/>
    </xf>
    <xf numFmtId="0" fontId="24" fillId="0" borderId="78" xfId="0" applyFont="1" applyBorder="1" applyAlignment="1">
      <alignment horizontal="left" vertical="center"/>
    </xf>
    <xf numFmtId="0" fontId="27" fillId="0" borderId="72" xfId="0" applyFont="1" applyBorder="1" applyAlignment="1">
      <alignment horizontal="left" vertical="center"/>
    </xf>
    <xf numFmtId="0" fontId="27" fillId="0" borderId="73" xfId="0" applyFont="1" applyBorder="1" applyAlignment="1">
      <alignment horizontal="left" vertical="center"/>
    </xf>
    <xf numFmtId="0" fontId="27" fillId="0" borderId="74" xfId="0" applyFont="1" applyBorder="1" applyAlignment="1">
      <alignment horizontal="left" vertical="center"/>
    </xf>
    <xf numFmtId="0" fontId="27" fillId="0" borderId="82" xfId="0" applyFont="1" applyBorder="1" applyAlignment="1">
      <alignment horizontal="left" vertical="center"/>
    </xf>
    <xf numFmtId="0" fontId="27" fillId="0" borderId="83" xfId="0" applyFont="1" applyBorder="1" applyAlignment="1">
      <alignment horizontal="left" vertical="center"/>
    </xf>
    <xf numFmtId="0" fontId="27" fillId="0" borderId="78" xfId="0" applyFont="1" applyBorder="1" applyAlignment="1">
      <alignment horizontal="left" vertical="center"/>
    </xf>
    <xf numFmtId="0" fontId="28" fillId="0" borderId="72" xfId="0" applyFont="1" applyBorder="1" applyAlignment="1">
      <alignment horizontal="left" vertical="center" wrapText="1"/>
    </xf>
    <xf numFmtId="0" fontId="28" fillId="0" borderId="73" xfId="0" applyFont="1" applyBorder="1" applyAlignment="1">
      <alignment horizontal="left" vertical="center"/>
    </xf>
    <xf numFmtId="0" fontId="28" fillId="0" borderId="74" xfId="0" applyFont="1" applyBorder="1" applyAlignment="1">
      <alignment horizontal="left" vertical="center"/>
    </xf>
    <xf numFmtId="0" fontId="28" fillId="0" borderId="82" xfId="0" applyFont="1" applyBorder="1" applyAlignment="1">
      <alignment horizontal="left" vertical="center"/>
    </xf>
    <xf numFmtId="0" fontId="28" fillId="0" borderId="83" xfId="0" applyFont="1" applyBorder="1" applyAlignment="1">
      <alignment horizontal="left" vertical="center"/>
    </xf>
    <xf numFmtId="0" fontId="28" fillId="0" borderId="78" xfId="0" applyFont="1" applyBorder="1" applyAlignment="1">
      <alignment horizontal="left" vertical="center"/>
    </xf>
    <xf numFmtId="0" fontId="28" fillId="0" borderId="72" xfId="0" applyFont="1" applyBorder="1" applyAlignment="1">
      <alignment horizontal="left" wrapText="1"/>
    </xf>
    <xf numFmtId="2" fontId="11" fillId="0" borderId="2" xfId="4" applyNumberFormat="1" applyFont="1" applyFill="1" applyBorder="1" applyAlignment="1">
      <alignment horizontal="center" vertical="center"/>
    </xf>
    <xf numFmtId="2" fontId="11" fillId="0" borderId="3" xfId="4" applyNumberFormat="1" applyFont="1" applyFill="1" applyBorder="1" applyAlignment="1">
      <alignment horizontal="center" vertical="center"/>
    </xf>
    <xf numFmtId="2" fontId="11" fillId="0" borderId="4" xfId="4" applyNumberFormat="1" applyFont="1" applyFill="1" applyBorder="1" applyAlignment="1">
      <alignment horizontal="center" vertical="center"/>
    </xf>
    <xf numFmtId="2" fontId="11" fillId="0" borderId="2" xfId="4" applyNumberFormat="1" applyFont="1" applyFill="1" applyBorder="1" applyAlignment="1">
      <alignment horizontal="right" vertical="center"/>
    </xf>
    <xf numFmtId="2" fontId="11" fillId="0" borderId="4" xfId="4" applyNumberFormat="1" applyFont="1" applyFill="1" applyBorder="1" applyAlignment="1">
      <alignment horizontal="right" vertical="center"/>
    </xf>
    <xf numFmtId="171" fontId="11" fillId="0" borderId="2" xfId="4" applyNumberFormat="1" applyFont="1" applyFill="1" applyBorder="1" applyAlignment="1">
      <alignment horizontal="center" vertical="center"/>
    </xf>
    <xf numFmtId="171" fontId="11" fillId="0" borderId="3" xfId="4" applyNumberFormat="1" applyFont="1" applyFill="1" applyBorder="1" applyAlignment="1">
      <alignment horizontal="center" vertical="center"/>
    </xf>
    <xf numFmtId="171" fontId="11" fillId="0" borderId="4" xfId="4" applyNumberFormat="1" applyFont="1" applyFill="1" applyBorder="1" applyAlignment="1">
      <alignment horizontal="center" vertical="center"/>
    </xf>
    <xf numFmtId="0" fontId="11" fillId="0" borderId="2" xfId="4" applyFont="1" applyFill="1" applyBorder="1" applyAlignment="1">
      <alignment horizontal="right" vertical="center"/>
    </xf>
    <xf numFmtId="0" fontId="11" fillId="0" borderId="3" xfId="4" applyFont="1" applyFill="1" applyBorder="1" applyAlignment="1">
      <alignment horizontal="right" vertical="center"/>
    </xf>
    <xf numFmtId="0" fontId="11" fillId="0" borderId="4" xfId="4" applyFont="1" applyFill="1" applyBorder="1" applyAlignment="1">
      <alignment horizontal="right" vertical="center"/>
    </xf>
    <xf numFmtId="173" fontId="11" fillId="0" borderId="2" xfId="4" applyNumberFormat="1" applyFont="1" applyFill="1" applyBorder="1" applyAlignment="1">
      <alignment horizontal="center" vertical="center"/>
    </xf>
    <xf numFmtId="173" fontId="11" fillId="0" borderId="4" xfId="4" applyNumberFormat="1" applyFont="1" applyFill="1" applyBorder="1" applyAlignment="1">
      <alignment horizontal="center" vertical="center"/>
    </xf>
    <xf numFmtId="0" fontId="11" fillId="0" borderId="61" xfId="4" applyFont="1" applyFill="1" applyBorder="1" applyAlignment="1">
      <alignment horizontal="center" vertical="center"/>
    </xf>
    <xf numFmtId="0" fontId="11" fillId="0" borderId="59" xfId="4" applyFont="1" applyFill="1" applyBorder="1" applyAlignment="1">
      <alignment horizontal="center" vertical="center"/>
    </xf>
    <xf numFmtId="0" fontId="11" fillId="0" borderId="69" xfId="4" applyFont="1" applyFill="1" applyBorder="1" applyAlignment="1">
      <alignment horizontal="center" vertical="center"/>
    </xf>
    <xf numFmtId="0" fontId="15" fillId="0" borderId="2" xfId="4" applyFont="1" applyFill="1" applyBorder="1" applyAlignment="1">
      <alignment horizontal="center" vertical="center"/>
    </xf>
    <xf numFmtId="0" fontId="15" fillId="0" borderId="3" xfId="4" applyFont="1" applyFill="1" applyBorder="1" applyAlignment="1">
      <alignment horizontal="center" vertical="center"/>
    </xf>
    <xf numFmtId="0" fontId="15" fillId="0" borderId="4" xfId="4" applyFont="1" applyFill="1" applyBorder="1" applyAlignment="1">
      <alignment horizontal="center" vertical="center"/>
    </xf>
    <xf numFmtId="2" fontId="11" fillId="0" borderId="3" xfId="4" applyNumberFormat="1" applyFont="1" applyFill="1" applyBorder="1" applyAlignment="1">
      <alignment horizontal="right" vertical="center"/>
    </xf>
    <xf numFmtId="2" fontId="11" fillId="0" borderId="61" xfId="4" applyNumberFormat="1" applyFont="1" applyFill="1" applyBorder="1" applyAlignment="1">
      <alignment horizontal="right" vertical="center"/>
    </xf>
    <xf numFmtId="0" fontId="11" fillId="3" borderId="61" xfId="4" applyFont="1" applyFill="1" applyBorder="1" applyAlignment="1">
      <alignment horizontal="center" vertical="center"/>
    </xf>
    <xf numFmtId="0" fontId="11" fillId="0" borderId="61" xfId="4" applyFont="1" applyFill="1" applyBorder="1" applyAlignment="1">
      <alignment horizontal="right" vertical="center"/>
    </xf>
    <xf numFmtId="0" fontId="7" fillId="0" borderId="43" xfId="6" applyFont="1" applyBorder="1" applyAlignment="1">
      <alignment horizontal="right" vertical="center"/>
    </xf>
    <xf numFmtId="0" fontId="7" fillId="0" borderId="11" xfId="6" applyFont="1" applyBorder="1" applyAlignment="1">
      <alignment horizontal="right" vertical="center"/>
    </xf>
    <xf numFmtId="0" fontId="7" fillId="0" borderId="44" xfId="6" applyFont="1" applyBorder="1" applyAlignment="1">
      <alignment horizontal="right" vertical="center"/>
    </xf>
    <xf numFmtId="8" fontId="6" fillId="2" borderId="9" xfId="4" applyNumberFormat="1" applyFill="1" applyBorder="1" applyAlignment="1">
      <alignment horizontal="left" vertical="top" wrapText="1"/>
    </xf>
    <xf numFmtId="8" fontId="6" fillId="2" borderId="0" xfId="4" applyNumberFormat="1" applyFill="1" applyBorder="1" applyAlignment="1">
      <alignment horizontal="left" vertical="top" wrapText="1"/>
    </xf>
    <xf numFmtId="4" fontId="11" fillId="0" borderId="2" xfId="4" applyNumberFormat="1" applyFont="1" applyFill="1" applyBorder="1" applyAlignment="1">
      <alignment vertical="center"/>
    </xf>
    <xf numFmtId="4" fontId="11" fillId="0" borderId="3" xfId="4" applyNumberFormat="1" applyFont="1" applyFill="1" applyBorder="1" applyAlignment="1">
      <alignment vertical="center"/>
    </xf>
    <xf numFmtId="4" fontId="11" fillId="0" borderId="4" xfId="4" applyNumberFormat="1" applyFont="1" applyFill="1" applyBorder="1" applyAlignment="1">
      <alignment vertical="center"/>
    </xf>
    <xf numFmtId="171" fontId="11" fillId="0" borderId="2" xfId="4" applyNumberFormat="1" applyFont="1" applyFill="1" applyBorder="1" applyAlignment="1">
      <alignment vertical="center"/>
    </xf>
    <xf numFmtId="171" fontId="11" fillId="0" borderId="3" xfId="4" applyNumberFormat="1" applyFont="1" applyFill="1" applyBorder="1" applyAlignment="1">
      <alignment vertical="center"/>
    </xf>
    <xf numFmtId="171" fontId="11" fillId="0" borderId="4" xfId="4" applyNumberFormat="1" applyFont="1" applyFill="1" applyBorder="1" applyAlignment="1">
      <alignment vertical="center"/>
    </xf>
    <xf numFmtId="2" fontId="11" fillId="0" borderId="2" xfId="4" applyNumberFormat="1" applyFont="1" applyFill="1" applyBorder="1" applyAlignment="1">
      <alignment vertical="center"/>
    </xf>
    <xf numFmtId="2" fontId="11" fillId="0" borderId="3" xfId="4" applyNumberFormat="1" applyFont="1" applyFill="1" applyBorder="1" applyAlignment="1">
      <alignment vertical="center"/>
    </xf>
    <xf numFmtId="2" fontId="11" fillId="0" borderId="4" xfId="4" applyNumberFormat="1" applyFont="1" applyFill="1" applyBorder="1" applyAlignment="1">
      <alignment vertical="center"/>
    </xf>
    <xf numFmtId="0" fontId="11" fillId="0" borderId="71" xfId="4" applyFont="1" applyFill="1" applyBorder="1" applyAlignment="1">
      <alignment horizontal="right" vertical="center"/>
    </xf>
    <xf numFmtId="0" fontId="11" fillId="0" borderId="53" xfId="4" applyFont="1" applyFill="1" applyBorder="1" applyAlignment="1">
      <alignment horizontal="right" vertical="center"/>
    </xf>
    <xf numFmtId="168" fontId="15" fillId="3" borderId="54" xfId="4" applyNumberFormat="1" applyFont="1" applyFill="1" applyBorder="1" applyAlignment="1">
      <alignment horizontal="right" vertical="center"/>
    </xf>
    <xf numFmtId="0" fontId="11" fillId="0" borderId="56" xfId="4" applyFont="1" applyFill="1" applyBorder="1" applyAlignment="1">
      <alignment horizontal="right" vertical="center"/>
    </xf>
    <xf numFmtId="0" fontId="11" fillId="0" borderId="18" xfId="4" applyFont="1" applyFill="1" applyBorder="1" applyAlignment="1">
      <alignment horizontal="right" vertical="center"/>
    </xf>
    <xf numFmtId="0" fontId="12" fillId="0" borderId="56" xfId="4" applyFont="1" applyFill="1" applyBorder="1" applyAlignment="1">
      <alignment horizontal="right" vertical="center"/>
    </xf>
    <xf numFmtId="0" fontId="12" fillId="0" borderId="18" xfId="4" applyFont="1" applyFill="1" applyBorder="1" applyAlignment="1">
      <alignment horizontal="right" vertical="center"/>
    </xf>
    <xf numFmtId="0" fontId="15" fillId="0" borderId="60" xfId="4" applyFont="1" applyFill="1" applyBorder="1" applyAlignment="1">
      <alignment horizontal="right" vertical="center"/>
    </xf>
    <xf numFmtId="0" fontId="15" fillId="0" borderId="5" xfId="4" applyFont="1" applyFill="1" applyBorder="1" applyAlignment="1">
      <alignment horizontal="right" vertical="center"/>
    </xf>
    <xf numFmtId="167" fontId="11" fillId="0" borderId="16" xfId="4" applyNumberFormat="1" applyFont="1" applyFill="1" applyBorder="1" applyAlignment="1">
      <alignment horizontal="center" vertical="center"/>
    </xf>
    <xf numFmtId="167" fontId="11" fillId="0" borderId="17" xfId="4" applyNumberFormat="1" applyFont="1" applyFill="1" applyBorder="1" applyAlignment="1">
      <alignment horizontal="center" vertical="center"/>
    </xf>
    <xf numFmtId="170" fontId="11" fillId="0" borderId="29" xfId="4" applyNumberFormat="1" applyFont="1" applyFill="1" applyBorder="1" applyAlignment="1">
      <alignment horizontal="right" vertical="center"/>
    </xf>
    <xf numFmtId="170" fontId="11" fillId="0" borderId="3" xfId="4" applyNumberFormat="1" applyFont="1" applyFill="1" applyBorder="1" applyAlignment="1">
      <alignment horizontal="right" vertical="center"/>
    </xf>
    <xf numFmtId="170" fontId="11" fillId="0" borderId="4" xfId="4" applyNumberFormat="1" applyFont="1" applyFill="1" applyBorder="1" applyAlignment="1">
      <alignment horizontal="right" vertical="center"/>
    </xf>
    <xf numFmtId="170" fontId="14" fillId="0" borderId="2" xfId="4" applyNumberFormat="1" applyFont="1" applyFill="1" applyBorder="1" applyAlignment="1">
      <alignment horizontal="right" vertical="center"/>
    </xf>
    <xf numFmtId="170" fontId="14" fillId="0" borderId="3" xfId="4" applyNumberFormat="1" applyFont="1" applyFill="1" applyBorder="1" applyAlignment="1">
      <alignment horizontal="right" vertical="center"/>
    </xf>
    <xf numFmtId="168" fontId="11" fillId="0" borderId="1" xfId="4" applyNumberFormat="1" applyFont="1" applyFill="1" applyBorder="1" applyAlignment="1">
      <alignment horizontal="right" vertical="center"/>
    </xf>
    <xf numFmtId="168" fontId="11" fillId="0" borderId="46" xfId="4" applyNumberFormat="1" applyFont="1" applyFill="1" applyBorder="1" applyAlignment="1">
      <alignment horizontal="right" vertical="center"/>
    </xf>
    <xf numFmtId="167" fontId="11" fillId="0" borderId="16" xfId="4" applyNumberFormat="1" applyFont="1" applyFill="1" applyBorder="1" applyAlignment="1">
      <alignment horizontal="right" vertical="center"/>
    </xf>
    <xf numFmtId="167" fontId="11" fillId="0" borderId="18" xfId="4" applyNumberFormat="1" applyFont="1" applyFill="1" applyBorder="1" applyAlignment="1">
      <alignment horizontal="right" vertical="center"/>
    </xf>
    <xf numFmtId="167" fontId="11" fillId="0" borderId="17" xfId="4" applyNumberFormat="1" applyFont="1" applyFill="1" applyBorder="1" applyAlignment="1">
      <alignment horizontal="right" vertical="center"/>
    </xf>
    <xf numFmtId="168" fontId="11" fillId="0" borderId="16" xfId="4" applyNumberFormat="1" applyFont="1" applyFill="1" applyBorder="1" applyAlignment="1">
      <alignment horizontal="right" vertical="center"/>
    </xf>
    <xf numFmtId="168" fontId="11" fillId="0" borderId="50" xfId="4" applyNumberFormat="1" applyFont="1" applyFill="1" applyBorder="1" applyAlignment="1">
      <alignment horizontal="right" vertical="center"/>
    </xf>
    <xf numFmtId="0" fontId="15" fillId="0" borderId="49" xfId="4" applyFont="1" applyFill="1" applyBorder="1" applyAlignment="1">
      <alignment horizontal="right" vertical="center"/>
    </xf>
    <xf numFmtId="0" fontId="15" fillId="0" borderId="21" xfId="4" applyFont="1" applyFill="1" applyBorder="1" applyAlignment="1">
      <alignment horizontal="right" vertical="center"/>
    </xf>
    <xf numFmtId="0" fontId="15" fillId="0" borderId="0" xfId="4" applyFont="1" applyFill="1" applyBorder="1" applyAlignment="1">
      <alignment horizontal="right" vertical="center"/>
    </xf>
    <xf numFmtId="0" fontId="15" fillId="0" borderId="22" xfId="4" applyFont="1" applyFill="1" applyBorder="1" applyAlignment="1">
      <alignment horizontal="right" vertical="center"/>
    </xf>
    <xf numFmtId="0" fontId="11" fillId="0" borderId="17" xfId="4" applyFont="1" applyFill="1" applyBorder="1" applyAlignment="1">
      <alignment horizontal="right" vertical="center"/>
    </xf>
    <xf numFmtId="168" fontId="11" fillId="0" borderId="2" xfId="4" applyNumberFormat="1" applyFont="1" applyFill="1" applyBorder="1" applyAlignment="1">
      <alignment horizontal="right" vertical="center"/>
    </xf>
    <xf numFmtId="168" fontId="11" fillId="0" borderId="4" xfId="4" applyNumberFormat="1" applyFont="1" applyFill="1" applyBorder="1" applyAlignment="1">
      <alignment horizontal="right" vertical="center"/>
    </xf>
    <xf numFmtId="170" fontId="17" fillId="0" borderId="18" xfId="4" applyNumberFormat="1" applyFont="1" applyFill="1" applyBorder="1" applyAlignment="1">
      <alignment horizontal="right" vertical="center"/>
    </xf>
    <xf numFmtId="170" fontId="17" fillId="0" borderId="50" xfId="4" applyNumberFormat="1" applyFont="1" applyFill="1" applyBorder="1" applyAlignment="1">
      <alignment horizontal="right" vertical="center"/>
    </xf>
    <xf numFmtId="0" fontId="5" fillId="0" borderId="38" xfId="6" applyFont="1" applyFill="1" applyBorder="1" applyAlignment="1">
      <alignment horizontal="center" vertical="center"/>
    </xf>
    <xf numFmtId="0" fontId="5" fillId="0" borderId="39" xfId="6" applyFont="1" applyFill="1" applyBorder="1" applyAlignment="1">
      <alignment horizontal="center" vertical="center"/>
    </xf>
    <xf numFmtId="0" fontId="5" fillId="0" borderId="40" xfId="6" applyFont="1" applyFill="1" applyBorder="1" applyAlignment="1">
      <alignment horizontal="center" vertical="center"/>
    </xf>
    <xf numFmtId="0" fontId="7" fillId="0" borderId="41" xfId="6" applyFont="1" applyFill="1" applyBorder="1" applyAlignment="1">
      <alignment horizontal="left" vertical="center"/>
    </xf>
    <xf numFmtId="0" fontId="7" fillId="0" borderId="0" xfId="6" applyFont="1" applyFill="1" applyBorder="1" applyAlignment="1">
      <alignment horizontal="left" vertical="center"/>
    </xf>
    <xf numFmtId="0" fontId="7" fillId="0" borderId="42" xfId="6" applyFont="1" applyFill="1" applyBorder="1" applyAlignment="1">
      <alignment horizontal="left" vertical="center"/>
    </xf>
    <xf numFmtId="0" fontId="7" fillId="0" borderId="43" xfId="6" applyFont="1" applyFill="1" applyBorder="1" applyAlignment="1">
      <alignment horizontal="right" vertical="center"/>
    </xf>
    <xf numFmtId="0" fontId="7" fillId="0" borderId="11" xfId="6" applyFont="1" applyFill="1" applyBorder="1" applyAlignment="1">
      <alignment horizontal="right" vertical="center"/>
    </xf>
    <xf numFmtId="0" fontId="7" fillId="0" borderId="44" xfId="6" applyFont="1" applyFill="1" applyBorder="1" applyAlignment="1">
      <alignment horizontal="right" vertical="center"/>
    </xf>
    <xf numFmtId="0" fontId="8" fillId="0" borderId="45" xfId="6" applyFont="1" applyFill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8" fillId="0" borderId="46" xfId="6" applyFont="1" applyFill="1" applyBorder="1" applyAlignment="1">
      <alignment horizontal="center" vertical="center" wrapText="1"/>
    </xf>
    <xf numFmtId="0" fontId="11" fillId="0" borderId="23" xfId="4" applyFont="1" applyFill="1" applyBorder="1" applyAlignment="1">
      <alignment horizontal="center" vertical="center"/>
    </xf>
    <xf numFmtId="0" fontId="11" fillId="0" borderId="21" xfId="4" applyFont="1" applyFill="1" applyBorder="1" applyAlignment="1">
      <alignment horizontal="center" vertical="center"/>
    </xf>
    <xf numFmtId="0" fontId="15" fillId="0" borderId="23" xfId="4" applyFont="1" applyFill="1" applyBorder="1" applyAlignment="1">
      <alignment horizontal="center" vertical="center"/>
    </xf>
    <xf numFmtId="0" fontId="15" fillId="0" borderId="21" xfId="4" applyFont="1" applyFill="1" applyBorder="1" applyAlignment="1">
      <alignment horizontal="center" vertical="center"/>
    </xf>
    <xf numFmtId="0" fontId="11" fillId="0" borderId="22" xfId="4" applyFont="1" applyFill="1" applyBorder="1" applyAlignment="1">
      <alignment horizontal="center" vertical="center"/>
    </xf>
    <xf numFmtId="0" fontId="11" fillId="0" borderId="48" xfId="4" applyFont="1" applyFill="1" applyBorder="1" applyAlignment="1">
      <alignment horizontal="center" vertical="center"/>
    </xf>
    <xf numFmtId="0" fontId="9" fillId="0" borderId="41" xfId="6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horizontal="center" vertical="center" wrapText="1"/>
    </xf>
    <xf numFmtId="0" fontId="9" fillId="0" borderId="42" xfId="6" applyFont="1" applyFill="1" applyBorder="1" applyAlignment="1">
      <alignment horizontal="center" vertical="center" wrapText="1"/>
    </xf>
    <xf numFmtId="0" fontId="10" fillId="0" borderId="41" xfId="6" applyFont="1" applyFill="1" applyBorder="1" applyAlignment="1">
      <alignment horizontal="right" vertical="center"/>
    </xf>
    <xf numFmtId="0" fontId="10" fillId="0" borderId="0" xfId="6" applyFont="1" applyFill="1" applyBorder="1" applyAlignment="1">
      <alignment horizontal="right" vertical="center"/>
    </xf>
    <xf numFmtId="0" fontId="10" fillId="0" borderId="42" xfId="6" applyFont="1" applyFill="1" applyBorder="1" applyAlignment="1">
      <alignment horizontal="right" vertical="center"/>
    </xf>
  </cellXfs>
  <cellStyles count="8">
    <cellStyle name="Normal" xfId="0" builtinId="0"/>
    <cellStyle name="Normal 11" xfId="1" xr:uid="{00000000-0005-0000-0000-000001000000}"/>
    <cellStyle name="Normal 2" xfId="3" xr:uid="{00000000-0005-0000-0000-000002000000}"/>
    <cellStyle name="Normal 2 12" xfId="6" xr:uid="{00000000-0005-0000-0000-000003000000}"/>
    <cellStyle name="Normal 3" xfId="4" xr:uid="{00000000-0005-0000-0000-000004000000}"/>
    <cellStyle name="Normal 7" xfId="5" xr:uid="{00000000-0005-0000-0000-000005000000}"/>
    <cellStyle name="Separador de milhares 13" xfId="2" xr:uid="{00000000-0005-0000-0000-000006000000}"/>
    <cellStyle name="Vírgula" xfId="7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9" Type="http://schemas.openxmlformats.org/officeDocument/2006/relationships/externalLink" Target="externalLinks/externalLink14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9.xml"/><Relationship Id="rId42" Type="http://schemas.openxmlformats.org/officeDocument/2006/relationships/externalLink" Target="externalLinks/externalLink17.xml"/><Relationship Id="rId47" Type="http://schemas.openxmlformats.org/officeDocument/2006/relationships/externalLink" Target="externalLinks/externalLink22.xml"/><Relationship Id="rId50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4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7.xml"/><Relationship Id="rId37" Type="http://schemas.openxmlformats.org/officeDocument/2006/relationships/externalLink" Target="externalLinks/externalLink12.xml"/><Relationship Id="rId40" Type="http://schemas.openxmlformats.org/officeDocument/2006/relationships/externalLink" Target="externalLinks/externalLink15.xml"/><Relationship Id="rId45" Type="http://schemas.openxmlformats.org/officeDocument/2006/relationships/externalLink" Target="externalLinks/externalLink2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36" Type="http://schemas.openxmlformats.org/officeDocument/2006/relationships/externalLink" Target="externalLinks/externalLink11.xml"/><Relationship Id="rId49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6.xml"/><Relationship Id="rId44" Type="http://schemas.openxmlformats.org/officeDocument/2006/relationships/externalLink" Target="externalLinks/externalLink19.xml"/><Relationship Id="rId52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externalLink" Target="externalLinks/externalLink5.xml"/><Relationship Id="rId35" Type="http://schemas.openxmlformats.org/officeDocument/2006/relationships/externalLink" Target="externalLinks/externalLink10.xml"/><Relationship Id="rId43" Type="http://schemas.openxmlformats.org/officeDocument/2006/relationships/externalLink" Target="externalLinks/externalLink18.xml"/><Relationship Id="rId48" Type="http://schemas.openxmlformats.org/officeDocument/2006/relationships/externalLink" Target="externalLinks/externalLink23.xml"/><Relationship Id="rId8" Type="http://schemas.openxmlformats.org/officeDocument/2006/relationships/worksheet" Target="worksheets/sheet8.xml"/><Relationship Id="rId51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8.xml"/><Relationship Id="rId38" Type="http://schemas.openxmlformats.org/officeDocument/2006/relationships/externalLink" Target="externalLinks/externalLink13.xml"/><Relationship Id="rId46" Type="http://schemas.openxmlformats.org/officeDocument/2006/relationships/externalLink" Target="externalLinks/externalLink21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56029</xdr:colOff>
      <xdr:row>0</xdr:row>
      <xdr:rowOff>112058</xdr:rowOff>
    </xdr:from>
    <xdr:to>
      <xdr:col>0</xdr:col>
      <xdr:colOff>1120588</xdr:colOff>
      <xdr:row>0</xdr:row>
      <xdr:rowOff>1176617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90D3B00-6517-4A14-B6C4-400A8BB673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029" y="112058"/>
          <a:ext cx="1064559" cy="10645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56029</xdr:colOff>
      <xdr:row>0</xdr:row>
      <xdr:rowOff>112058</xdr:rowOff>
    </xdr:from>
    <xdr:to>
      <xdr:col>0</xdr:col>
      <xdr:colOff>1120588</xdr:colOff>
      <xdr:row>0</xdr:row>
      <xdr:rowOff>1176617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14DDC95-0628-40F9-90B0-5992EFC282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029" y="112058"/>
          <a:ext cx="1064559" cy="10645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56029</xdr:colOff>
      <xdr:row>0</xdr:row>
      <xdr:rowOff>112058</xdr:rowOff>
    </xdr:from>
    <xdr:to>
      <xdr:col>0</xdr:col>
      <xdr:colOff>1120588</xdr:colOff>
      <xdr:row>0</xdr:row>
      <xdr:rowOff>1176617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5563E9E-2541-4984-94AE-CACA7201B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029" y="112058"/>
          <a:ext cx="1064559" cy="106455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56029</xdr:colOff>
      <xdr:row>0</xdr:row>
      <xdr:rowOff>112058</xdr:rowOff>
    </xdr:from>
    <xdr:to>
      <xdr:col>0</xdr:col>
      <xdr:colOff>1120588</xdr:colOff>
      <xdr:row>0</xdr:row>
      <xdr:rowOff>1176617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0E045EF-6DBF-4DB1-8FA1-393D18F35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029" y="112058"/>
          <a:ext cx="1064559" cy="106455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56029</xdr:colOff>
      <xdr:row>0</xdr:row>
      <xdr:rowOff>112058</xdr:rowOff>
    </xdr:from>
    <xdr:to>
      <xdr:col>0</xdr:col>
      <xdr:colOff>1120588</xdr:colOff>
      <xdr:row>0</xdr:row>
      <xdr:rowOff>1176617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5AE26BF-DF03-4C70-B980-E8EFF6ED7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029" y="112058"/>
          <a:ext cx="1064559" cy="106455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56029</xdr:colOff>
      <xdr:row>0</xdr:row>
      <xdr:rowOff>112058</xdr:rowOff>
    </xdr:from>
    <xdr:to>
      <xdr:col>0</xdr:col>
      <xdr:colOff>1120588</xdr:colOff>
      <xdr:row>0</xdr:row>
      <xdr:rowOff>1176617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E291AAA-9F3A-470F-8DF4-0390A68873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029" y="112058"/>
          <a:ext cx="1064559" cy="106455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56029</xdr:colOff>
      <xdr:row>0</xdr:row>
      <xdr:rowOff>112058</xdr:rowOff>
    </xdr:from>
    <xdr:to>
      <xdr:col>0</xdr:col>
      <xdr:colOff>1120588</xdr:colOff>
      <xdr:row>0</xdr:row>
      <xdr:rowOff>1176617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D1359D9-CDD5-4FEB-A599-88F54343C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029" y="112058"/>
          <a:ext cx="1064559" cy="106455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56029</xdr:colOff>
      <xdr:row>0</xdr:row>
      <xdr:rowOff>112058</xdr:rowOff>
    </xdr:from>
    <xdr:to>
      <xdr:col>0</xdr:col>
      <xdr:colOff>1120588</xdr:colOff>
      <xdr:row>0</xdr:row>
      <xdr:rowOff>1176617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1A0C7F3-07AA-4543-B59F-D4F715A6C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029" y="112058"/>
          <a:ext cx="1064559" cy="106455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56029</xdr:colOff>
      <xdr:row>0</xdr:row>
      <xdr:rowOff>112058</xdr:rowOff>
    </xdr:from>
    <xdr:to>
      <xdr:col>0</xdr:col>
      <xdr:colOff>1120588</xdr:colOff>
      <xdr:row>0</xdr:row>
      <xdr:rowOff>1176617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01D7783-E3D2-4221-9FCD-A20A3A7E3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029" y="112058"/>
          <a:ext cx="1064559" cy="106455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co\c\Soercel-2000\DTE\CST\Or&#231;amento\SISTEMA%20EL&#201;TRICO%20LTQ\TOSHIBA\Planejamento\FERROSTA\PL-AQUAC\MAPA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nej\c\Keyloir%20Trabalhos\Zortea\Arquivos%20Oficiais\Completo\WINDOWS\TEMP\eap\Soercel-2000\DTE\CST\Or&#231;amento\SISTEMA%20EL&#201;TRICO%20LTQ\TOSHIBA\Planejamento\FERROSTA\PL-AQUAC\MAPA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p-11207\c\Sergio\Amazonas\Dom%20eliseu\Bm%208-abr-dom%20eliseu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86dx2\c\FERROSTA\PL-AQUAC\MAPA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Startup" Target="PLA/Works/MATRIZ/EAP/Curva%201%20folh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1\c\LECDEMOS\Hitaeng\PROJETOS\EMBASA\Ad-Feij&#227;o\BA-MENDES\Atrab1\LATIN\apg\Mc-APG\AT-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Ideally\Downloads\Documents%20and%20Settings\ivan\Meus%20documentos\Adolfo\Planejamento\Procedimentos\Planejamento\Revisado\Cronograma%20Financeir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atlas\DOCUME~1\LIDIAN~1\CONFIG~1\Temp\XPgrpwise\David%20Louren&#231;o\Painel%20de%20Controle%20-%20Nova%20Revis&#227;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m\doc%20or&#231;amento\CVRD-PM\Licita&#231;&#245;es\N1041\Or&#231;amento\Or&#231;amento%20CVRD1041%20Rev-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LANILHA%20CAIXA%20-%201\PLANILHA%20M&#218;LTIPLA%202%20v0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nejamento\MILPLAN%20(C)\DOCUME~1\Ricardo\LOCALS~1\Temp\Temporary%20Directory%201%20for%20Ata%20Eletronica%20-%20Prensa%20de%20Rolos%20-%20Sem%2046-06%20-%2013-11-06.zip\EAP%20-%20Prensa%20de%20Rolos%20-%20Sem%2045-06%20-%2006-11-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ONTRATACAO\Padroes\Formularios%20Orcamento\BDI%20e%20Adm.Local_04-02-2015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vrdvitsa02\dados\Documents%20and%20Settings\sergio.hossu\Application%20Data\Microsoft\Excel\Ata%20Eletronica%20-%2043143-06-Rev-14%20(version%201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vrdvitsa02\dados\DADOS\GEPOP\Montagem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D%201\Traco%20Forte\Pref.%20Guarapar&#237;\Creche\planilha%20cemei%20Maria%20Gama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ecucao\lobo%201\Renato%20Lobo\Or&#231;amento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usuario\Desktop\PLANILHA_TJFES_AUTOMSEG_06_01_10_final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FBSA00535\dyna01\ClaudioFerreira\Excel\OR960887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Atlas\Obras%202007-2008-2009\Obra%20195%20-%20Vale%20-%20Amplia&#231;&#227;o%20do%20p&#225;tio%20da%20moega%20de%20gusa\PLANEJAMENTO%20E%20CONTROLE%20195\Cronograma%20Obra%20195\Anexo%2001%20-%20EAP%20(Ok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TROLE\CONTROLE2\Se&#231;&#227;o%20T&#233;cnica\DIVERSOS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durb-db-01\PUB_GT\Emendas%20Parlamentares%202007-revisado%20SEDURB\TUCUM&#195;\MC\TEXTO\Or&#231;a%20e%20Compo%20CACHOEIRA%20DO%20COUTO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Atlas\Samarco%20-%20Planejamento\Outokumpu\1452Fverde_rev_3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gaciano/Desktop/Planilha%20AUT.%202012%20ES-35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EAP"/>
      <sheetName val="CURVA GERAL"/>
      <sheetName val="CURVAS - S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-Bm 8"/>
      <sheetName val="Bm 8"/>
      <sheetName val="Rede 8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EAP"/>
      <sheetName val="CURVA GERAL"/>
      <sheetName val="CURVA 40%"/>
      <sheetName val="CURVA 50% "/>
      <sheetName val="CURVA  60%"/>
      <sheetName val="CURVAS - 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>
        <row r="11">
          <cell r="F11">
            <v>1</v>
          </cell>
        </row>
        <row r="58">
          <cell r="AG58" t="e">
            <v>#DIV/0!</v>
          </cell>
        </row>
        <row r="60">
          <cell r="AE60" t="e">
            <v>#DIV/0!</v>
          </cell>
          <cell r="AF60" t="e">
            <v>#DIV/0!</v>
          </cell>
          <cell r="AG60" t="e">
            <v>#DIV/0!</v>
          </cell>
        </row>
        <row r="62">
          <cell r="AE62" t="e">
            <v>#DIV/0!</v>
          </cell>
          <cell r="AF62" t="e">
            <v>#DIV/0!</v>
          </cell>
          <cell r="AG62" t="e">
            <v>#DIV/0!</v>
          </cell>
        </row>
        <row r="64">
          <cell r="AE64" t="e">
            <v>#DIV/0!</v>
          </cell>
          <cell r="AF64" t="e">
            <v>#DIV/0!</v>
          </cell>
          <cell r="AG64" t="e">
            <v>#DIV/0!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"/>
      <sheetName val="KsKr"/>
      <sheetName val="Etapa Única"/>
      <sheetName val="Trans.2o. trecho"/>
      <sheetName val="ETA-Ma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4"/>
      <sheetName val="50"/>
      <sheetName val="40"/>
      <sheetName val="38"/>
      <sheetName val="financ"/>
    </sheetNames>
    <sheetDataSet>
      <sheetData sheetId="0"/>
      <sheetData sheetId="1"/>
      <sheetData sheetId="2"/>
      <sheetData sheetId="3">
        <row r="1">
          <cell r="B1">
            <v>100</v>
          </cell>
        </row>
        <row r="2">
          <cell r="B2">
            <v>37.869999999999997</v>
          </cell>
          <cell r="C2">
            <v>100</v>
          </cell>
        </row>
        <row r="3">
          <cell r="B3">
            <v>17.02</v>
          </cell>
          <cell r="C3">
            <v>66.48</v>
          </cell>
          <cell r="D3">
            <v>100</v>
          </cell>
        </row>
        <row r="4">
          <cell r="B4">
            <v>10.06</v>
          </cell>
          <cell r="C4">
            <v>37.869999999999997</v>
          </cell>
          <cell r="D4">
            <v>80.28</v>
          </cell>
          <cell r="E4">
            <v>100</v>
          </cell>
        </row>
        <row r="5">
          <cell r="B5">
            <v>6.69</v>
          </cell>
          <cell r="C5">
            <v>24.15</v>
          </cell>
          <cell r="D5">
            <v>54.64</v>
          </cell>
          <cell r="E5">
            <v>87.22</v>
          </cell>
          <cell r="F5">
            <v>100</v>
          </cell>
        </row>
        <row r="6">
          <cell r="B6">
            <v>4.7300000000000004</v>
          </cell>
          <cell r="C6">
            <v>17.02</v>
          </cell>
          <cell r="D6">
            <v>37.869999999999997</v>
          </cell>
          <cell r="E6">
            <v>66.48</v>
          </cell>
          <cell r="F6">
            <v>91.03</v>
          </cell>
          <cell r="G6">
            <v>100</v>
          </cell>
        </row>
        <row r="7">
          <cell r="B7">
            <v>3.48</v>
          </cell>
          <cell r="C7">
            <v>12.81</v>
          </cell>
          <cell r="D7">
            <v>27.7</v>
          </cell>
          <cell r="E7">
            <v>49.64</v>
          </cell>
          <cell r="F7">
            <v>74.62</v>
          </cell>
          <cell r="G7">
            <v>93.3</v>
          </cell>
          <cell r="H7">
            <v>100</v>
          </cell>
        </row>
        <row r="8">
          <cell r="B8">
            <v>2.62</v>
          </cell>
          <cell r="C8">
            <v>10.06</v>
          </cell>
          <cell r="D8">
            <v>21.3</v>
          </cell>
          <cell r="E8">
            <v>37.869999999999997</v>
          </cell>
          <cell r="F8">
            <v>59.08</v>
          </cell>
          <cell r="G8">
            <v>80.28</v>
          </cell>
          <cell r="H8">
            <v>94.74</v>
          </cell>
          <cell r="I8">
            <v>100</v>
          </cell>
        </row>
        <row r="9">
          <cell r="B9">
            <v>2.33</v>
          </cell>
          <cell r="C9">
            <v>8.1300000000000008</v>
          </cell>
          <cell r="D9">
            <v>17.02</v>
          </cell>
          <cell r="E9">
            <v>29.8</v>
          </cell>
          <cell r="F9">
            <v>46.92</v>
          </cell>
          <cell r="G9">
            <v>66.48</v>
          </cell>
          <cell r="H9">
            <v>84.3</v>
          </cell>
          <cell r="I9">
            <v>95.7</v>
          </cell>
          <cell r="J9">
            <v>100</v>
          </cell>
        </row>
        <row r="10">
          <cell r="B10">
            <v>2.1</v>
          </cell>
          <cell r="C10">
            <v>6.69</v>
          </cell>
          <cell r="D10">
            <v>14.01</v>
          </cell>
          <cell r="E10">
            <v>24.15</v>
          </cell>
          <cell r="F10">
            <v>37.869999999999997</v>
          </cell>
          <cell r="G10">
            <v>54.64</v>
          </cell>
          <cell r="H10">
            <v>72.23</v>
          </cell>
          <cell r="I10">
            <v>87.22</v>
          </cell>
          <cell r="J10">
            <v>96.37</v>
          </cell>
          <cell r="K10">
            <v>100</v>
          </cell>
        </row>
        <row r="11">
          <cell r="B11">
            <v>1.91</v>
          </cell>
          <cell r="C11">
            <v>5.6</v>
          </cell>
          <cell r="D11">
            <v>11.78</v>
          </cell>
          <cell r="E11">
            <v>20.07</v>
          </cell>
          <cell r="F11">
            <v>31.19</v>
          </cell>
          <cell r="G11">
            <v>45.21</v>
          </cell>
          <cell r="H11">
            <v>61.11</v>
          </cell>
          <cell r="I11">
            <v>76.73</v>
          </cell>
          <cell r="J11">
            <v>89.38</v>
          </cell>
          <cell r="K11">
            <v>96.85</v>
          </cell>
          <cell r="L11">
            <v>100</v>
          </cell>
        </row>
        <row r="12">
          <cell r="B12">
            <v>1.75</v>
          </cell>
          <cell r="C12">
            <v>4.7300000000000004</v>
          </cell>
          <cell r="D12">
            <v>10.06</v>
          </cell>
          <cell r="E12">
            <v>17.02</v>
          </cell>
          <cell r="F12">
            <v>26.19</v>
          </cell>
          <cell r="G12">
            <v>37.869999999999997</v>
          </cell>
          <cell r="H12">
            <v>51.71</v>
          </cell>
          <cell r="I12">
            <v>66.430000000000007</v>
          </cell>
          <cell r="J12">
            <v>80.28</v>
          </cell>
          <cell r="K12">
            <v>91.03</v>
          </cell>
          <cell r="L12">
            <v>97.21</v>
          </cell>
          <cell r="M12">
            <v>100</v>
          </cell>
        </row>
        <row r="13">
          <cell r="B13">
            <v>1.61</v>
          </cell>
          <cell r="C13">
            <v>4.04</v>
          </cell>
          <cell r="D13">
            <v>8.6999999999999993</v>
          </cell>
          <cell r="E13">
            <v>14.67</v>
          </cell>
          <cell r="F13">
            <v>22.37</v>
          </cell>
          <cell r="G13">
            <v>32.17</v>
          </cell>
          <cell r="H13">
            <v>44.05</v>
          </cell>
          <cell r="I13">
            <v>57.37</v>
          </cell>
          <cell r="J13">
            <v>70.92</v>
          </cell>
          <cell r="K13">
            <v>83.1</v>
          </cell>
          <cell r="L13">
            <v>92.3</v>
          </cell>
          <cell r="M13">
            <v>97.43</v>
          </cell>
          <cell r="N13">
            <v>100</v>
          </cell>
        </row>
        <row r="14">
          <cell r="B14">
            <v>1.5</v>
          </cell>
          <cell r="C14">
            <v>3.48</v>
          </cell>
          <cell r="D14">
            <v>7.6</v>
          </cell>
          <cell r="E14">
            <v>12.81</v>
          </cell>
          <cell r="F14">
            <v>19.39</v>
          </cell>
          <cell r="G14">
            <v>27.7</v>
          </cell>
          <cell r="H14">
            <v>37.869999999999997</v>
          </cell>
          <cell r="I14">
            <v>49.64</v>
          </cell>
          <cell r="J14">
            <v>62.26</v>
          </cell>
          <cell r="K14">
            <v>74.62</v>
          </cell>
          <cell r="L14">
            <v>85.37</v>
          </cell>
          <cell r="M14">
            <v>93.3</v>
          </cell>
          <cell r="N14">
            <v>97.61</v>
          </cell>
          <cell r="O14">
            <v>100</v>
          </cell>
        </row>
        <row r="15">
          <cell r="B15">
            <v>1.4</v>
          </cell>
          <cell r="C15">
            <v>3.01</v>
          </cell>
          <cell r="D15">
            <v>6.69</v>
          </cell>
          <cell r="E15">
            <v>11.31</v>
          </cell>
          <cell r="F15">
            <v>17.02</v>
          </cell>
          <cell r="G15">
            <v>24.15</v>
          </cell>
          <cell r="H15">
            <v>32.9</v>
          </cell>
          <cell r="I15">
            <v>43.2</v>
          </cell>
          <cell r="J15">
            <v>54.64</v>
          </cell>
          <cell r="K15">
            <v>66.48</v>
          </cell>
          <cell r="L15">
            <v>77.7</v>
          </cell>
          <cell r="M15">
            <v>87.22</v>
          </cell>
          <cell r="N15">
            <v>94.09</v>
          </cell>
          <cell r="O15">
            <v>97.77</v>
          </cell>
          <cell r="P15">
            <v>100</v>
          </cell>
        </row>
        <row r="16">
          <cell r="B16">
            <v>1.31</v>
          </cell>
          <cell r="C16">
            <v>2.62</v>
          </cell>
          <cell r="D16">
            <v>5.93</v>
          </cell>
          <cell r="E16">
            <v>10.06</v>
          </cell>
          <cell r="F16">
            <v>15.1</v>
          </cell>
          <cell r="G16">
            <v>21.3</v>
          </cell>
          <cell r="H16">
            <v>28.87</v>
          </cell>
          <cell r="I16">
            <v>37.869999999999997</v>
          </cell>
          <cell r="J16">
            <v>48.1</v>
          </cell>
          <cell r="K16">
            <v>59.08</v>
          </cell>
          <cell r="L16">
            <v>70.099999999999994</v>
          </cell>
          <cell r="M16">
            <v>80.28</v>
          </cell>
          <cell r="N16">
            <v>88.73</v>
          </cell>
          <cell r="O16">
            <v>94.74</v>
          </cell>
          <cell r="P16">
            <v>97.91</v>
          </cell>
          <cell r="Q16">
            <v>100</v>
          </cell>
        </row>
        <row r="17">
          <cell r="B17">
            <v>1.23</v>
          </cell>
          <cell r="C17">
            <v>2.4700000000000002</v>
          </cell>
          <cell r="D17">
            <v>5.29</v>
          </cell>
          <cell r="E17">
            <v>9.02</v>
          </cell>
          <cell r="F17">
            <v>13.51</v>
          </cell>
          <cell r="G17">
            <v>18.96</v>
          </cell>
          <cell r="H17">
            <v>25.58</v>
          </cell>
          <cell r="I17">
            <v>33.47</v>
          </cell>
          <cell r="J17">
            <v>42.56</v>
          </cell>
          <cell r="K17">
            <v>52.57</v>
          </cell>
          <cell r="L17">
            <v>63.01</v>
          </cell>
          <cell r="M17">
            <v>73.22</v>
          </cell>
          <cell r="N17">
            <v>82.46</v>
          </cell>
          <cell r="O17">
            <v>89.98</v>
          </cell>
          <cell r="P17">
            <v>95.26</v>
          </cell>
          <cell r="Q17">
            <v>98.03</v>
          </cell>
          <cell r="R17">
            <v>100</v>
          </cell>
        </row>
        <row r="18">
          <cell r="B18">
            <v>1.17</v>
          </cell>
          <cell r="C18">
            <v>2.33</v>
          </cell>
          <cell r="D18">
            <v>4.7300000000000004</v>
          </cell>
          <cell r="E18">
            <v>8.1300000000000008</v>
          </cell>
          <cell r="F18">
            <v>12.17</v>
          </cell>
          <cell r="G18">
            <v>17.02</v>
          </cell>
          <cell r="H18">
            <v>22.86</v>
          </cell>
          <cell r="I18">
            <v>29.8</v>
          </cell>
          <cell r="J18">
            <v>37.869999999999997</v>
          </cell>
          <cell r="K18">
            <v>46.92</v>
          </cell>
          <cell r="L18">
            <v>56.61</v>
          </cell>
          <cell r="M18">
            <v>66.48</v>
          </cell>
          <cell r="N18">
            <v>75.92</v>
          </cell>
          <cell r="O18">
            <v>84.3</v>
          </cell>
          <cell r="P18">
            <v>91.03</v>
          </cell>
          <cell r="Q18">
            <v>95.7</v>
          </cell>
          <cell r="R18">
            <v>98.14</v>
          </cell>
          <cell r="S18">
            <v>100</v>
          </cell>
        </row>
        <row r="19">
          <cell r="B19">
            <v>1.1000000000000001</v>
          </cell>
          <cell r="C19">
            <v>2.21</v>
          </cell>
          <cell r="D19">
            <v>4.26</v>
          </cell>
          <cell r="E19">
            <v>7.36</v>
          </cell>
          <cell r="F19">
            <v>11.04</v>
          </cell>
          <cell r="G19">
            <v>16.39</v>
          </cell>
          <cell r="H19">
            <v>20.58</v>
          </cell>
          <cell r="I19">
            <v>26.74</v>
          </cell>
          <cell r="J19">
            <v>33.92</v>
          </cell>
          <cell r="K19">
            <v>42.05</v>
          </cell>
          <cell r="L19">
            <v>50.94</v>
          </cell>
          <cell r="M19">
            <v>60.26</v>
          </cell>
          <cell r="N19">
            <v>69.53</v>
          </cell>
          <cell r="O19">
            <v>78.25</v>
          </cell>
          <cell r="P19">
            <v>85.87</v>
          </cell>
          <cell r="Q19">
            <v>91.91</v>
          </cell>
          <cell r="R19">
            <v>96.06</v>
          </cell>
          <cell r="S19">
            <v>98.24</v>
          </cell>
          <cell r="T19">
            <v>100</v>
          </cell>
        </row>
        <row r="20">
          <cell r="B20">
            <v>1.05</v>
          </cell>
          <cell r="C20">
            <v>2.1</v>
          </cell>
          <cell r="D20">
            <v>3.84</v>
          </cell>
          <cell r="E20">
            <v>6.69</v>
          </cell>
          <cell r="F20">
            <v>10.06</v>
          </cell>
          <cell r="G20">
            <v>14.01</v>
          </cell>
          <cell r="H20">
            <v>18.66</v>
          </cell>
          <cell r="I20">
            <v>24.15</v>
          </cell>
          <cell r="J20">
            <v>30.56</v>
          </cell>
          <cell r="K20">
            <v>37.869999999999997</v>
          </cell>
          <cell r="L20">
            <v>45.98</v>
          </cell>
          <cell r="M20">
            <v>54.64</v>
          </cell>
          <cell r="N20">
            <v>63.53</v>
          </cell>
          <cell r="O20">
            <v>72.23</v>
          </cell>
          <cell r="P20">
            <v>80.28</v>
          </cell>
          <cell r="Q20">
            <v>87.22</v>
          </cell>
          <cell r="R20">
            <v>92.66</v>
          </cell>
          <cell r="S20">
            <v>96.37</v>
          </cell>
          <cell r="T20">
            <v>98.33</v>
          </cell>
          <cell r="U20">
            <v>100</v>
          </cell>
        </row>
        <row r="21">
          <cell r="B21">
            <v>1</v>
          </cell>
          <cell r="C21">
            <v>2</v>
          </cell>
          <cell r="D21">
            <v>3.48</v>
          </cell>
          <cell r="E21">
            <v>6.11</v>
          </cell>
          <cell r="F21">
            <v>9.2100000000000009</v>
          </cell>
          <cell r="G21">
            <v>12.81</v>
          </cell>
          <cell r="H21">
            <v>17.02</v>
          </cell>
          <cell r="I21">
            <v>21.96</v>
          </cell>
          <cell r="J21">
            <v>27.7</v>
          </cell>
          <cell r="K21">
            <v>34.28</v>
          </cell>
          <cell r="L21">
            <v>41.65</v>
          </cell>
          <cell r="M21">
            <v>49.65</v>
          </cell>
          <cell r="N21">
            <v>58.02</v>
          </cell>
          <cell r="O21">
            <v>66.48</v>
          </cell>
          <cell r="P21">
            <v>74.62</v>
          </cell>
          <cell r="Q21">
            <v>82.05</v>
          </cell>
          <cell r="R21">
            <v>88.38</v>
          </cell>
          <cell r="S21">
            <v>93.3</v>
          </cell>
          <cell r="T21">
            <v>96.63</v>
          </cell>
          <cell r="U21">
            <v>98.41</v>
          </cell>
          <cell r="V21">
            <v>100</v>
          </cell>
        </row>
        <row r="22">
          <cell r="B22">
            <v>0.95</v>
          </cell>
          <cell r="C22">
            <v>1.91</v>
          </cell>
          <cell r="D22">
            <v>3.16</v>
          </cell>
          <cell r="E22">
            <v>5.6</v>
          </cell>
          <cell r="F22">
            <v>8.4700000000000006</v>
          </cell>
          <cell r="G22">
            <v>11.78</v>
          </cell>
          <cell r="H22">
            <v>15.61</v>
          </cell>
          <cell r="I22">
            <v>20.07</v>
          </cell>
          <cell r="J22">
            <v>25.25</v>
          </cell>
          <cell r="K22">
            <v>31.19</v>
          </cell>
          <cell r="L22">
            <v>37.869999999999997</v>
          </cell>
          <cell r="M22">
            <v>45.21</v>
          </cell>
          <cell r="N22">
            <v>53.04</v>
          </cell>
          <cell r="O22">
            <v>61.11</v>
          </cell>
          <cell r="P22">
            <v>69.12</v>
          </cell>
          <cell r="Q22">
            <v>76.73</v>
          </cell>
          <cell r="R22">
            <v>83.6</v>
          </cell>
          <cell r="S22">
            <v>89.38</v>
          </cell>
          <cell r="T22">
            <v>93.85</v>
          </cell>
          <cell r="U22">
            <v>96.85</v>
          </cell>
          <cell r="V22">
            <v>98.48</v>
          </cell>
          <cell r="W22">
            <v>100</v>
          </cell>
        </row>
        <row r="23">
          <cell r="B23">
            <v>0.91</v>
          </cell>
          <cell r="C23">
            <v>1.82</v>
          </cell>
          <cell r="D23">
            <v>2.87</v>
          </cell>
          <cell r="E23">
            <v>5.14</v>
          </cell>
          <cell r="F23">
            <v>7.81</v>
          </cell>
          <cell r="G23">
            <v>10.87</v>
          </cell>
          <cell r="H23">
            <v>14.38</v>
          </cell>
          <cell r="I23">
            <v>18.440000000000001</v>
          </cell>
          <cell r="J23">
            <v>23.14</v>
          </cell>
          <cell r="K23">
            <v>28.51</v>
          </cell>
          <cell r="L23">
            <v>34.590000000000003</v>
          </cell>
          <cell r="M23">
            <v>41.31</v>
          </cell>
          <cell r="N23">
            <v>48.57</v>
          </cell>
          <cell r="O23">
            <v>56.18</v>
          </cell>
          <cell r="P23">
            <v>63.92</v>
          </cell>
          <cell r="Q23">
            <v>71.5</v>
          </cell>
          <cell r="R23">
            <v>78.61</v>
          </cell>
          <cell r="S23">
            <v>84.96</v>
          </cell>
          <cell r="T23">
            <v>90.25</v>
          </cell>
          <cell r="U23">
            <v>94.32</v>
          </cell>
          <cell r="V23">
            <v>97.05</v>
          </cell>
          <cell r="W23">
            <v>98.55</v>
          </cell>
          <cell r="X23">
            <v>100</v>
          </cell>
        </row>
        <row r="24">
          <cell r="B24">
            <v>0.87</v>
          </cell>
          <cell r="C24">
            <v>1.75</v>
          </cell>
          <cell r="D24">
            <v>2.62</v>
          </cell>
          <cell r="E24">
            <v>4.7300000000000004</v>
          </cell>
          <cell r="F24">
            <v>7.22</v>
          </cell>
          <cell r="G24">
            <v>10.06</v>
          </cell>
          <cell r="H24">
            <v>13.3</v>
          </cell>
          <cell r="I24">
            <v>17.02</v>
          </cell>
          <cell r="J24">
            <v>21.3</v>
          </cell>
          <cell r="K24">
            <v>26.19</v>
          </cell>
          <cell r="L24">
            <v>31.72</v>
          </cell>
          <cell r="M24">
            <v>37.869999999999997</v>
          </cell>
          <cell r="N24">
            <v>44.58</v>
          </cell>
          <cell r="O24">
            <v>51.71</v>
          </cell>
          <cell r="P24">
            <v>59.08</v>
          </cell>
          <cell r="Q24">
            <v>66.48</v>
          </cell>
          <cell r="R24">
            <v>73.63</v>
          </cell>
          <cell r="S24">
            <v>80.28</v>
          </cell>
          <cell r="T24">
            <v>86.16</v>
          </cell>
          <cell r="U24">
            <v>91.03</v>
          </cell>
          <cell r="V24">
            <v>94.74</v>
          </cell>
          <cell r="W24">
            <v>97.21</v>
          </cell>
          <cell r="X24">
            <v>98.61</v>
          </cell>
          <cell r="Y24">
            <v>100</v>
          </cell>
        </row>
        <row r="25">
          <cell r="B25">
            <v>0.84</v>
          </cell>
          <cell r="C25">
            <v>1.68</v>
          </cell>
          <cell r="D25">
            <v>2.52</v>
          </cell>
          <cell r="E25">
            <v>4.37</v>
          </cell>
          <cell r="F25">
            <v>6.69</v>
          </cell>
          <cell r="G25">
            <v>9.35</v>
          </cell>
          <cell r="H25">
            <v>12.35</v>
          </cell>
          <cell r="I25">
            <v>15.78</v>
          </cell>
          <cell r="J25">
            <v>19.690000000000001</v>
          </cell>
          <cell r="K25">
            <v>24.15</v>
          </cell>
          <cell r="L25">
            <v>29.21</v>
          </cell>
          <cell r="M25">
            <v>34.85</v>
          </cell>
          <cell r="N25">
            <v>41.03</v>
          </cell>
          <cell r="O25">
            <v>47.67</v>
          </cell>
          <cell r="P25">
            <v>54.64</v>
          </cell>
          <cell r="Q25">
            <v>61.75</v>
          </cell>
          <cell r="R25">
            <v>68.8</v>
          </cell>
          <cell r="S25">
            <v>75.56</v>
          </cell>
          <cell r="T25">
            <v>81.77</v>
          </cell>
          <cell r="U25">
            <v>87.22</v>
          </cell>
          <cell r="V25">
            <v>91.7</v>
          </cell>
          <cell r="W25">
            <v>95.1</v>
          </cell>
          <cell r="X25">
            <v>97.33</v>
          </cell>
          <cell r="Y25">
            <v>98.66</v>
          </cell>
          <cell r="Z25">
            <v>100</v>
          </cell>
        </row>
        <row r="26">
          <cell r="B26">
            <v>0.81</v>
          </cell>
          <cell r="C26">
            <v>1.61</v>
          </cell>
          <cell r="D26">
            <v>2.42</v>
          </cell>
          <cell r="E26">
            <v>4.04</v>
          </cell>
          <cell r="F26">
            <v>6.22</v>
          </cell>
          <cell r="G26">
            <v>8.6999999999999993</v>
          </cell>
          <cell r="H26">
            <v>11.5</v>
          </cell>
          <cell r="I26">
            <v>14.67</v>
          </cell>
          <cell r="J26">
            <v>18.28</v>
          </cell>
          <cell r="K26">
            <v>22.37</v>
          </cell>
          <cell r="L26">
            <v>27</v>
          </cell>
          <cell r="M26">
            <v>32.17</v>
          </cell>
          <cell r="N26">
            <v>37.869999999999997</v>
          </cell>
          <cell r="O26">
            <v>44.05</v>
          </cell>
          <cell r="P26">
            <v>50.59</v>
          </cell>
          <cell r="Q26">
            <v>57.37</v>
          </cell>
          <cell r="R26">
            <v>64.209999999999994</v>
          </cell>
          <cell r="S26">
            <v>70.92</v>
          </cell>
          <cell r="T26">
            <v>77.290000000000006</v>
          </cell>
          <cell r="U26">
            <v>83.1</v>
          </cell>
          <cell r="V26">
            <v>88.16</v>
          </cell>
          <cell r="W26">
            <v>92.3</v>
          </cell>
          <cell r="X26">
            <v>95.42</v>
          </cell>
          <cell r="Y26">
            <v>97.43</v>
          </cell>
          <cell r="Z26">
            <v>98.71</v>
          </cell>
          <cell r="AA26">
            <v>100</v>
          </cell>
        </row>
        <row r="27">
          <cell r="B27">
            <v>0.78</v>
          </cell>
          <cell r="C27">
            <v>1.55</v>
          </cell>
          <cell r="D27">
            <v>2.33</v>
          </cell>
          <cell r="E27">
            <v>3.75</v>
          </cell>
          <cell r="F27">
            <v>5.8</v>
          </cell>
          <cell r="G27">
            <v>8.1300000000000008</v>
          </cell>
          <cell r="H27">
            <v>10.75</v>
          </cell>
          <cell r="I27">
            <v>13.69</v>
          </cell>
          <cell r="J27">
            <v>17.02</v>
          </cell>
          <cell r="K27">
            <v>20.79</v>
          </cell>
          <cell r="L27">
            <v>25.05</v>
          </cell>
          <cell r="M27">
            <v>29.8</v>
          </cell>
          <cell r="N27">
            <v>35.06</v>
          </cell>
          <cell r="O27">
            <v>40.79</v>
          </cell>
          <cell r="P27">
            <v>46.92</v>
          </cell>
          <cell r="Q27">
            <v>53.33</v>
          </cell>
          <cell r="R27">
            <v>59.91</v>
          </cell>
          <cell r="S27">
            <v>66.48</v>
          </cell>
          <cell r="T27">
            <v>72.86</v>
          </cell>
          <cell r="U27">
            <v>78.86</v>
          </cell>
          <cell r="V27">
            <v>84.3</v>
          </cell>
          <cell r="W27">
            <v>89</v>
          </cell>
          <cell r="X27">
            <v>92.83</v>
          </cell>
          <cell r="Y27">
            <v>95.7</v>
          </cell>
          <cell r="Z27">
            <v>97.52</v>
          </cell>
          <cell r="AA27">
            <v>98.76</v>
          </cell>
          <cell r="AB27">
            <v>100</v>
          </cell>
        </row>
        <row r="28">
          <cell r="B28">
            <v>0.75</v>
          </cell>
          <cell r="C28">
            <v>1.5</v>
          </cell>
          <cell r="D28">
            <v>2.25</v>
          </cell>
          <cell r="E28">
            <v>3.48</v>
          </cell>
          <cell r="F28">
            <v>5.41</v>
          </cell>
          <cell r="G28">
            <v>7.6</v>
          </cell>
          <cell r="H28">
            <v>10.06</v>
          </cell>
          <cell r="I28">
            <v>12.81</v>
          </cell>
          <cell r="J28">
            <v>15.91</v>
          </cell>
          <cell r="K28">
            <v>19.39</v>
          </cell>
          <cell r="L28">
            <v>23.32</v>
          </cell>
          <cell r="M28">
            <v>27.7</v>
          </cell>
          <cell r="N28">
            <v>32.56</v>
          </cell>
          <cell r="O28">
            <v>37.869999999999997</v>
          </cell>
          <cell r="P28">
            <v>43.59</v>
          </cell>
          <cell r="Q28">
            <v>49.64</v>
          </cell>
          <cell r="R28">
            <v>55.91</v>
          </cell>
          <cell r="S28">
            <v>62.26</v>
          </cell>
          <cell r="T28">
            <v>68.56</v>
          </cell>
          <cell r="U28">
            <v>74.62</v>
          </cell>
          <cell r="V28">
            <v>80.28</v>
          </cell>
          <cell r="W28">
            <v>85.37</v>
          </cell>
          <cell r="X28">
            <v>89.75</v>
          </cell>
          <cell r="Y28">
            <v>93.3</v>
          </cell>
          <cell r="Z28">
            <v>95.95</v>
          </cell>
          <cell r="AA28">
            <v>97.61</v>
          </cell>
          <cell r="AB28">
            <v>98.81</v>
          </cell>
          <cell r="AC28">
            <v>100</v>
          </cell>
        </row>
        <row r="29">
          <cell r="B29">
            <v>0.72</v>
          </cell>
          <cell r="C29">
            <v>1.45</v>
          </cell>
          <cell r="D29">
            <v>2.17</v>
          </cell>
          <cell r="E29">
            <v>3.23</v>
          </cell>
          <cell r="F29">
            <v>5.0599999999999996</v>
          </cell>
          <cell r="G29">
            <v>7.13</v>
          </cell>
          <cell r="H29">
            <v>9.44</v>
          </cell>
          <cell r="I29">
            <v>12.02</v>
          </cell>
          <cell r="J29">
            <v>14.91</v>
          </cell>
          <cell r="K29">
            <v>18.14</v>
          </cell>
          <cell r="L29">
            <v>21.77</v>
          </cell>
          <cell r="M29">
            <v>25.83</v>
          </cell>
          <cell r="N29">
            <v>30.33</v>
          </cell>
          <cell r="O29">
            <v>35.25</v>
          </cell>
          <cell r="P29">
            <v>40.590000000000003</v>
          </cell>
          <cell r="Q29">
            <v>46.27</v>
          </cell>
          <cell r="R29">
            <v>52.21</v>
          </cell>
          <cell r="S29">
            <v>58.31</v>
          </cell>
          <cell r="T29">
            <v>64.45</v>
          </cell>
          <cell r="U29">
            <v>70.47</v>
          </cell>
          <cell r="V29">
            <v>76.23</v>
          </cell>
          <cell r="W29">
            <v>81.569999999999993</v>
          </cell>
          <cell r="X29">
            <v>86.34</v>
          </cell>
          <cell r="Y29">
            <v>90.42</v>
          </cell>
          <cell r="Z29">
            <v>93.72</v>
          </cell>
          <cell r="AA29">
            <v>96.17</v>
          </cell>
          <cell r="AB29">
            <v>97.69</v>
          </cell>
          <cell r="AC29">
            <v>98.85</v>
          </cell>
          <cell r="AD29">
            <v>100</v>
          </cell>
        </row>
        <row r="30">
          <cell r="B30">
            <v>0.7</v>
          </cell>
          <cell r="C30">
            <v>1.4</v>
          </cell>
          <cell r="D30">
            <v>2.1</v>
          </cell>
          <cell r="E30">
            <v>3.01</v>
          </cell>
          <cell r="F30">
            <v>4.7300000000000004</v>
          </cell>
          <cell r="G30">
            <v>6.69</v>
          </cell>
          <cell r="H30">
            <v>8.8800000000000008</v>
          </cell>
          <cell r="I30">
            <v>11.31</v>
          </cell>
          <cell r="J30">
            <v>14.01</v>
          </cell>
          <cell r="K30">
            <v>17.02</v>
          </cell>
          <cell r="L30">
            <v>20.399999999999999</v>
          </cell>
          <cell r="M30">
            <v>24.15</v>
          </cell>
          <cell r="N30">
            <v>28.32</v>
          </cell>
          <cell r="O30">
            <v>32.9</v>
          </cell>
          <cell r="P30">
            <v>37.869999999999997</v>
          </cell>
          <cell r="Q30">
            <v>43.2</v>
          </cell>
          <cell r="R30">
            <v>48.82</v>
          </cell>
          <cell r="S30">
            <v>54.64</v>
          </cell>
          <cell r="T30">
            <v>60.57</v>
          </cell>
          <cell r="U30">
            <v>66.48</v>
          </cell>
          <cell r="V30">
            <v>72.23</v>
          </cell>
          <cell r="W30">
            <v>77.7</v>
          </cell>
          <cell r="X30">
            <v>82.74</v>
          </cell>
          <cell r="Y30">
            <v>87.22</v>
          </cell>
          <cell r="Z30">
            <v>91.03</v>
          </cell>
          <cell r="AA30">
            <v>94.09</v>
          </cell>
          <cell r="AB30">
            <v>96.37</v>
          </cell>
          <cell r="AC30">
            <v>97.77</v>
          </cell>
          <cell r="AD30">
            <v>98.89</v>
          </cell>
          <cell r="AE30">
            <v>100</v>
          </cell>
        </row>
        <row r="31">
          <cell r="B31">
            <v>0.68</v>
          </cell>
          <cell r="C31">
            <v>1.35</v>
          </cell>
          <cell r="D31">
            <v>2.0299999999999998</v>
          </cell>
          <cell r="E31">
            <v>2.81</v>
          </cell>
          <cell r="F31">
            <v>4.4400000000000004</v>
          </cell>
          <cell r="G31">
            <v>6.3</v>
          </cell>
          <cell r="H31">
            <v>8.3699999999999992</v>
          </cell>
          <cell r="I31">
            <v>10.66</v>
          </cell>
          <cell r="J31">
            <v>13.19</v>
          </cell>
          <cell r="K31">
            <v>16.010000000000002</v>
          </cell>
          <cell r="L31">
            <v>19.16</v>
          </cell>
          <cell r="M31">
            <v>22.65</v>
          </cell>
          <cell r="N31">
            <v>26.52</v>
          </cell>
          <cell r="O31">
            <v>30.78</v>
          </cell>
          <cell r="P31">
            <v>35.42</v>
          </cell>
          <cell r="Q31">
            <v>40.409999999999997</v>
          </cell>
          <cell r="R31">
            <v>45.71</v>
          </cell>
          <cell r="S31">
            <v>51.24</v>
          </cell>
          <cell r="T31">
            <v>56.93</v>
          </cell>
          <cell r="U31">
            <v>62.67</v>
          </cell>
          <cell r="V31">
            <v>68.36</v>
          </cell>
          <cell r="W31">
            <v>73.86</v>
          </cell>
          <cell r="X31">
            <v>79.05</v>
          </cell>
          <cell r="Y31">
            <v>83.8</v>
          </cell>
          <cell r="Z31">
            <v>88.01</v>
          </cell>
          <cell r="AA31">
            <v>91.58</v>
          </cell>
          <cell r="AB31">
            <v>94.43</v>
          </cell>
          <cell r="AC31">
            <v>96.55</v>
          </cell>
          <cell r="AD31">
            <v>97.84</v>
          </cell>
          <cell r="AE31">
            <v>98.92</v>
          </cell>
          <cell r="AF31">
            <v>100</v>
          </cell>
        </row>
        <row r="32">
          <cell r="B32">
            <v>0.66</v>
          </cell>
          <cell r="C32">
            <v>1.31</v>
          </cell>
          <cell r="D32">
            <v>1.97</v>
          </cell>
          <cell r="E32">
            <v>2.62</v>
          </cell>
          <cell r="F32">
            <v>4.17</v>
          </cell>
          <cell r="G32">
            <v>5.93</v>
          </cell>
          <cell r="H32">
            <v>7.9</v>
          </cell>
          <cell r="I32">
            <v>10.06</v>
          </cell>
          <cell r="J32">
            <v>12.45</v>
          </cell>
          <cell r="K32">
            <v>15.1</v>
          </cell>
          <cell r="L32">
            <v>18.04</v>
          </cell>
          <cell r="M32">
            <v>21.3</v>
          </cell>
          <cell r="N32">
            <v>24.9</v>
          </cell>
          <cell r="O32">
            <v>28.87</v>
          </cell>
          <cell r="P32">
            <v>33.200000000000003</v>
          </cell>
          <cell r="Q32">
            <v>37.869999999999997</v>
          </cell>
          <cell r="R32">
            <v>42.86</v>
          </cell>
          <cell r="S32">
            <v>48.1</v>
          </cell>
          <cell r="T32">
            <v>53.54</v>
          </cell>
          <cell r="U32">
            <v>59.08</v>
          </cell>
          <cell r="V32">
            <v>64.64</v>
          </cell>
          <cell r="W32">
            <v>70.099999999999994</v>
          </cell>
          <cell r="X32">
            <v>75.349999999999994</v>
          </cell>
          <cell r="Y32">
            <v>80.28</v>
          </cell>
          <cell r="Z32">
            <v>84.77</v>
          </cell>
          <cell r="AA32">
            <v>88.73</v>
          </cell>
          <cell r="AB32">
            <v>92.07</v>
          </cell>
          <cell r="AC32">
            <v>94.74</v>
          </cell>
          <cell r="AD32">
            <v>96.71</v>
          </cell>
          <cell r="AE32">
            <v>97.91</v>
          </cell>
          <cell r="AF32">
            <v>98.96</v>
          </cell>
          <cell r="AG32">
            <v>100</v>
          </cell>
        </row>
        <row r="33">
          <cell r="B33">
            <v>0.64700000000000002</v>
          </cell>
          <cell r="C33">
            <v>1.27</v>
          </cell>
          <cell r="D33">
            <v>1.91</v>
          </cell>
          <cell r="E33">
            <v>2.54</v>
          </cell>
          <cell r="F33">
            <v>3.92</v>
          </cell>
          <cell r="G33">
            <v>5.6</v>
          </cell>
          <cell r="H33">
            <v>7.46</v>
          </cell>
          <cell r="I33">
            <v>9.52</v>
          </cell>
          <cell r="J33">
            <v>11.78</v>
          </cell>
          <cell r="K33">
            <v>14.27</v>
          </cell>
          <cell r="L33">
            <v>17.02</v>
          </cell>
          <cell r="M33">
            <v>20.07</v>
          </cell>
          <cell r="N33">
            <v>23.44</v>
          </cell>
          <cell r="O33">
            <v>27.15</v>
          </cell>
          <cell r="P33">
            <v>32.19</v>
          </cell>
          <cell r="Q33">
            <v>35.57</v>
          </cell>
          <cell r="R33">
            <v>40.25</v>
          </cell>
          <cell r="S33">
            <v>45.21</v>
          </cell>
          <cell r="T33">
            <v>50.39</v>
          </cell>
          <cell r="U33">
            <v>55.71</v>
          </cell>
          <cell r="V33">
            <v>61.11</v>
          </cell>
          <cell r="W33">
            <v>66.48</v>
          </cell>
          <cell r="X33">
            <v>71.72</v>
          </cell>
          <cell r="Y33">
            <v>76.73</v>
          </cell>
          <cell r="Z33">
            <v>81.41</v>
          </cell>
          <cell r="AA33">
            <v>85.66</v>
          </cell>
          <cell r="AB33">
            <v>89.38</v>
          </cell>
          <cell r="AC33">
            <v>92.52</v>
          </cell>
          <cell r="AD33">
            <v>95.01</v>
          </cell>
          <cell r="AE33">
            <v>96.85</v>
          </cell>
          <cell r="AF33">
            <v>97.97</v>
          </cell>
          <cell r="AG33">
            <v>98.99</v>
          </cell>
          <cell r="AH33">
            <v>100</v>
          </cell>
        </row>
        <row r="34">
          <cell r="B34">
            <v>0.62</v>
          </cell>
          <cell r="C34">
            <v>1.23</v>
          </cell>
          <cell r="D34">
            <v>1.85</v>
          </cell>
          <cell r="E34">
            <v>2.4700000000000002</v>
          </cell>
          <cell r="F34">
            <v>3.69</v>
          </cell>
          <cell r="G34">
            <v>5.29</v>
          </cell>
          <cell r="H34">
            <v>7.06</v>
          </cell>
          <cell r="I34">
            <v>9.02</v>
          </cell>
          <cell r="J34">
            <v>11.16</v>
          </cell>
          <cell r="K34">
            <v>13.51</v>
          </cell>
          <cell r="L34">
            <v>16.100000000000001</v>
          </cell>
          <cell r="M34">
            <v>18.96</v>
          </cell>
          <cell r="N34">
            <v>22.11</v>
          </cell>
          <cell r="O34">
            <v>25.58</v>
          </cell>
          <cell r="P34">
            <v>29.36</v>
          </cell>
          <cell r="Q34">
            <v>33.47</v>
          </cell>
          <cell r="R34">
            <v>37.869999999999997</v>
          </cell>
          <cell r="S34">
            <v>42.56</v>
          </cell>
          <cell r="T34">
            <v>47.47</v>
          </cell>
          <cell r="U34">
            <v>52.57</v>
          </cell>
          <cell r="V34">
            <v>57.77</v>
          </cell>
          <cell r="W34">
            <v>63.01</v>
          </cell>
          <cell r="X34">
            <v>68.19</v>
          </cell>
          <cell r="Y34">
            <v>73.22</v>
          </cell>
          <cell r="Z34">
            <v>78.010000000000005</v>
          </cell>
          <cell r="AA34">
            <v>82.46</v>
          </cell>
          <cell r="AB34">
            <v>86.47</v>
          </cell>
          <cell r="AC34">
            <v>89.98</v>
          </cell>
          <cell r="AD34">
            <v>92.92</v>
          </cell>
          <cell r="AE34">
            <v>95.26</v>
          </cell>
          <cell r="AF34">
            <v>96.98</v>
          </cell>
          <cell r="AG34">
            <v>98.03</v>
          </cell>
          <cell r="AH34">
            <v>99.02</v>
          </cell>
          <cell r="AI34">
            <v>100</v>
          </cell>
        </row>
        <row r="35">
          <cell r="B35">
            <v>0.6</v>
          </cell>
          <cell r="C35">
            <v>1.2</v>
          </cell>
          <cell r="D35">
            <v>1.8</v>
          </cell>
          <cell r="E35">
            <v>2.4</v>
          </cell>
          <cell r="F35">
            <v>3.48</v>
          </cell>
          <cell r="G35">
            <v>5</v>
          </cell>
          <cell r="H35">
            <v>6.69</v>
          </cell>
          <cell r="I35">
            <v>8.5500000000000007</v>
          </cell>
          <cell r="J35">
            <v>10.59</v>
          </cell>
          <cell r="K35">
            <v>12.81</v>
          </cell>
          <cell r="L35">
            <v>15.26</v>
          </cell>
          <cell r="M35">
            <v>17.95</v>
          </cell>
          <cell r="N35">
            <v>20.91</v>
          </cell>
          <cell r="O35">
            <v>24.15</v>
          </cell>
          <cell r="P35">
            <v>27.7</v>
          </cell>
          <cell r="Q35">
            <v>31.55</v>
          </cell>
          <cell r="R35">
            <v>35.700000000000003</v>
          </cell>
          <cell r="S35">
            <v>40.119999999999997</v>
          </cell>
          <cell r="T35">
            <v>44.78</v>
          </cell>
          <cell r="U35">
            <v>49.64</v>
          </cell>
          <cell r="V35">
            <v>54.64</v>
          </cell>
          <cell r="W35">
            <v>59.72</v>
          </cell>
          <cell r="X35">
            <v>64.8</v>
          </cell>
          <cell r="Y35">
            <v>69.790000000000006</v>
          </cell>
          <cell r="Z35">
            <v>74.62</v>
          </cell>
          <cell r="AA35">
            <v>79.19</v>
          </cell>
          <cell r="AB35">
            <v>83.41</v>
          </cell>
          <cell r="AC35">
            <v>87.22</v>
          </cell>
          <cell r="AD35">
            <v>90.53</v>
          </cell>
          <cell r="AE35">
            <v>93.3</v>
          </cell>
          <cell r="AF35">
            <v>95.49</v>
          </cell>
          <cell r="AG35">
            <v>97.1</v>
          </cell>
          <cell r="AH35">
            <v>98.09</v>
          </cell>
          <cell r="AI35">
            <v>99.04</v>
          </cell>
          <cell r="AJ35">
            <v>100</v>
          </cell>
        </row>
        <row r="36">
          <cell r="B36">
            <v>0.57999999999999996</v>
          </cell>
          <cell r="C36">
            <v>1.17</v>
          </cell>
          <cell r="D36">
            <v>1.75</v>
          </cell>
          <cell r="E36">
            <v>2.33</v>
          </cell>
          <cell r="F36">
            <v>3.28</v>
          </cell>
          <cell r="G36">
            <v>4.7300000000000004</v>
          </cell>
          <cell r="H36">
            <v>6.35</v>
          </cell>
          <cell r="I36">
            <v>8.1300000000000008</v>
          </cell>
          <cell r="J36">
            <v>10.06</v>
          </cell>
          <cell r="K36">
            <v>12.17</v>
          </cell>
          <cell r="L36">
            <v>14.49</v>
          </cell>
          <cell r="M36">
            <v>17.02</v>
          </cell>
          <cell r="N36">
            <v>19.809999999999999</v>
          </cell>
          <cell r="O36">
            <v>22.86</v>
          </cell>
          <cell r="P36">
            <v>26.19</v>
          </cell>
          <cell r="Q36">
            <v>29.8</v>
          </cell>
          <cell r="R36">
            <v>33.700000000000003</v>
          </cell>
          <cell r="S36">
            <v>37.869999999999997</v>
          </cell>
          <cell r="T36">
            <v>42.29</v>
          </cell>
          <cell r="U36">
            <v>46.92</v>
          </cell>
          <cell r="V36">
            <v>51.71</v>
          </cell>
          <cell r="W36">
            <v>56.61</v>
          </cell>
          <cell r="X36">
            <v>61.56</v>
          </cell>
          <cell r="Y36">
            <v>66.180000000000007</v>
          </cell>
          <cell r="Z36">
            <v>71.08</v>
          </cell>
          <cell r="AA36">
            <v>75.92</v>
          </cell>
          <cell r="AB36">
            <v>80.28</v>
          </cell>
          <cell r="AC36">
            <v>84.3</v>
          </cell>
          <cell r="AD36">
            <v>87.9</v>
          </cell>
          <cell r="AE36">
            <v>91.03</v>
          </cell>
          <cell r="AF36">
            <v>93.64</v>
          </cell>
          <cell r="AG36">
            <v>95.7</v>
          </cell>
          <cell r="AH36">
            <v>97.21</v>
          </cell>
          <cell r="AI36">
            <v>98.14</v>
          </cell>
          <cell r="AJ36">
            <v>99.07</v>
          </cell>
          <cell r="AK36">
            <v>100</v>
          </cell>
        </row>
        <row r="37">
          <cell r="B37">
            <v>0.56999999999999995</v>
          </cell>
          <cell r="C37">
            <v>1.1299999999999999</v>
          </cell>
          <cell r="D37">
            <v>1.7</v>
          </cell>
          <cell r="E37">
            <v>2.27</v>
          </cell>
          <cell r="F37">
            <v>3.1</v>
          </cell>
          <cell r="G37">
            <v>4.49</v>
          </cell>
          <cell r="H37">
            <v>6.03</v>
          </cell>
          <cell r="I37">
            <v>7.73</v>
          </cell>
          <cell r="J37">
            <v>9.57</v>
          </cell>
          <cell r="K37">
            <v>11.58</v>
          </cell>
          <cell r="L37">
            <v>13.78</v>
          </cell>
          <cell r="M37">
            <v>16.18</v>
          </cell>
          <cell r="N37">
            <v>18.8</v>
          </cell>
          <cell r="O37">
            <v>21.67</v>
          </cell>
          <cell r="P37">
            <v>24.8</v>
          </cell>
          <cell r="Q37">
            <v>28.2</v>
          </cell>
          <cell r="R37">
            <v>31.88</v>
          </cell>
          <cell r="S37">
            <v>35.81</v>
          </cell>
          <cell r="T37">
            <v>39.99</v>
          </cell>
          <cell r="U37">
            <v>44.39</v>
          </cell>
          <cell r="V37">
            <v>48.97</v>
          </cell>
          <cell r="W37">
            <v>53.69</v>
          </cell>
          <cell r="X37">
            <v>58.48</v>
          </cell>
          <cell r="Y37">
            <v>63.23</v>
          </cell>
          <cell r="Z37">
            <v>68.05</v>
          </cell>
          <cell r="AA37">
            <v>72.69</v>
          </cell>
          <cell r="AB37">
            <v>77.13</v>
          </cell>
          <cell r="AC37">
            <v>81.290000000000006</v>
          </cell>
          <cell r="AD37">
            <v>85.11</v>
          </cell>
          <cell r="AE37">
            <v>88.53</v>
          </cell>
          <cell r="AF37">
            <v>91.49</v>
          </cell>
          <cell r="AG37">
            <v>93.95</v>
          </cell>
          <cell r="AH37">
            <v>95.89</v>
          </cell>
          <cell r="AI37">
            <v>97.29</v>
          </cell>
          <cell r="AJ37">
            <v>98.19</v>
          </cell>
          <cell r="AK37">
            <v>99.1</v>
          </cell>
          <cell r="AL37">
            <v>100</v>
          </cell>
        </row>
        <row r="38">
          <cell r="B38">
            <v>0.55000000000000004</v>
          </cell>
          <cell r="C38">
            <v>1.1000000000000001</v>
          </cell>
          <cell r="D38">
            <v>1.66</v>
          </cell>
          <cell r="E38">
            <v>2.21</v>
          </cell>
          <cell r="F38">
            <v>2.93</v>
          </cell>
          <cell r="G38">
            <v>4.26</v>
          </cell>
          <cell r="H38">
            <v>5.74</v>
          </cell>
          <cell r="I38">
            <v>7.36</v>
          </cell>
          <cell r="J38">
            <v>9.1199999999999992</v>
          </cell>
          <cell r="K38">
            <v>11.04</v>
          </cell>
          <cell r="L38">
            <v>13.12</v>
          </cell>
          <cell r="M38">
            <v>15.39</v>
          </cell>
          <cell r="N38">
            <v>17.88</v>
          </cell>
          <cell r="O38">
            <v>20.58</v>
          </cell>
          <cell r="P38">
            <v>23.53</v>
          </cell>
          <cell r="Q38">
            <v>26.74</v>
          </cell>
          <cell r="R38">
            <v>30.2</v>
          </cell>
          <cell r="S38">
            <v>33.92</v>
          </cell>
          <cell r="T38">
            <v>37.869999999999997</v>
          </cell>
          <cell r="U38">
            <v>42.05</v>
          </cell>
          <cell r="V38">
            <v>46.42</v>
          </cell>
          <cell r="W38">
            <v>50.94</v>
          </cell>
          <cell r="X38">
            <v>55.57</v>
          </cell>
          <cell r="Y38">
            <v>60.26</v>
          </cell>
          <cell r="Z38">
            <v>64.930000000000007</v>
          </cell>
          <cell r="AA38">
            <v>69.53</v>
          </cell>
          <cell r="AB38">
            <v>74</v>
          </cell>
          <cell r="AC38">
            <v>78.25</v>
          </cell>
          <cell r="AD38">
            <v>82.23</v>
          </cell>
          <cell r="AE38">
            <v>85.87</v>
          </cell>
          <cell r="AF38">
            <v>89.11</v>
          </cell>
          <cell r="AG38">
            <v>91.91</v>
          </cell>
          <cell r="AH38">
            <v>94.23</v>
          </cell>
          <cell r="AI38">
            <v>96.06</v>
          </cell>
          <cell r="AJ38">
            <v>97.36</v>
          </cell>
          <cell r="AK38">
            <v>98.24</v>
          </cell>
          <cell r="AL38">
            <v>99.12</v>
          </cell>
          <cell r="AM38">
            <v>100</v>
          </cell>
        </row>
        <row r="39">
          <cell r="B39">
            <v>0.54</v>
          </cell>
          <cell r="C39">
            <v>1.08</v>
          </cell>
          <cell r="D39">
            <v>1.61</v>
          </cell>
          <cell r="E39">
            <v>2.15</v>
          </cell>
          <cell r="F39">
            <v>2.77</v>
          </cell>
          <cell r="G39">
            <v>4.04</v>
          </cell>
          <cell r="H39">
            <v>5.46</v>
          </cell>
          <cell r="I39">
            <v>7.02</v>
          </cell>
          <cell r="J39">
            <v>8.6999999999999993</v>
          </cell>
          <cell r="K39">
            <v>10.53</v>
          </cell>
          <cell r="L39">
            <v>12.52</v>
          </cell>
          <cell r="M39">
            <v>14.67</v>
          </cell>
          <cell r="N39">
            <v>17.02</v>
          </cell>
          <cell r="O39">
            <v>19.579999999999998</v>
          </cell>
          <cell r="P39">
            <v>22.37</v>
          </cell>
          <cell r="Q39">
            <v>25.39</v>
          </cell>
          <cell r="R39">
            <v>28.66</v>
          </cell>
          <cell r="S39">
            <v>32.17</v>
          </cell>
          <cell r="T39">
            <v>35.92</v>
          </cell>
          <cell r="U39">
            <v>39.880000000000003</v>
          </cell>
          <cell r="V39">
            <v>44.05</v>
          </cell>
          <cell r="W39">
            <v>48.38</v>
          </cell>
          <cell r="X39">
            <v>52.83</v>
          </cell>
          <cell r="Y39">
            <v>57.37</v>
          </cell>
          <cell r="Z39">
            <v>61.94</v>
          </cell>
          <cell r="AA39">
            <v>66.48</v>
          </cell>
          <cell r="AB39">
            <v>70.92</v>
          </cell>
          <cell r="AC39">
            <v>75.22</v>
          </cell>
          <cell r="AD39">
            <v>79.3</v>
          </cell>
          <cell r="AE39">
            <v>83.1</v>
          </cell>
          <cell r="AF39">
            <v>86.57</v>
          </cell>
          <cell r="AG39">
            <v>89.65</v>
          </cell>
          <cell r="AH39">
            <v>92.3</v>
          </cell>
          <cell r="AI39">
            <v>94.49</v>
          </cell>
          <cell r="AJ39">
            <v>96.22</v>
          </cell>
          <cell r="AK39">
            <v>97.43</v>
          </cell>
          <cell r="AL39">
            <v>98.29</v>
          </cell>
          <cell r="AM39">
            <v>99.14</v>
          </cell>
          <cell r="AN39">
            <v>100</v>
          </cell>
        </row>
        <row r="40">
          <cell r="B40">
            <v>0.52</v>
          </cell>
          <cell r="C40">
            <v>1.05</v>
          </cell>
          <cell r="D40">
            <v>1.57</v>
          </cell>
          <cell r="E40">
            <v>2.1</v>
          </cell>
          <cell r="F40">
            <v>2.62</v>
          </cell>
          <cell r="G40">
            <v>3.84</v>
          </cell>
          <cell r="H40">
            <v>5.2</v>
          </cell>
          <cell r="I40">
            <v>6.69</v>
          </cell>
          <cell r="J40">
            <v>8.31</v>
          </cell>
          <cell r="K40">
            <v>10.06</v>
          </cell>
          <cell r="L40">
            <v>11.95</v>
          </cell>
          <cell r="M40">
            <v>14.01</v>
          </cell>
          <cell r="N40">
            <v>16.239999999999998</v>
          </cell>
          <cell r="O40">
            <v>18.66</v>
          </cell>
          <cell r="P40">
            <v>21.3</v>
          </cell>
          <cell r="Q40">
            <v>24.15</v>
          </cell>
          <cell r="R40">
            <v>27.24</v>
          </cell>
          <cell r="S40">
            <v>30.56</v>
          </cell>
          <cell r="T40">
            <v>34.11</v>
          </cell>
          <cell r="U40">
            <v>37.869999999999997</v>
          </cell>
          <cell r="V40">
            <v>41.84</v>
          </cell>
          <cell r="W40">
            <v>45.98</v>
          </cell>
          <cell r="X40">
            <v>50.26</v>
          </cell>
          <cell r="Y40">
            <v>54.64</v>
          </cell>
          <cell r="Z40">
            <v>59.08</v>
          </cell>
          <cell r="AA40">
            <v>63.53</v>
          </cell>
          <cell r="AB40">
            <v>67.930000000000007</v>
          </cell>
          <cell r="AC40">
            <v>72.23</v>
          </cell>
          <cell r="AD40">
            <v>76.37</v>
          </cell>
          <cell r="AE40">
            <v>80.28</v>
          </cell>
          <cell r="AF40">
            <v>83.91</v>
          </cell>
          <cell r="AG40">
            <v>87.22</v>
          </cell>
          <cell r="AH40">
            <v>90.14</v>
          </cell>
          <cell r="AI40">
            <v>92.66</v>
          </cell>
          <cell r="AJ40">
            <v>94.74</v>
          </cell>
          <cell r="AK40">
            <v>96.37</v>
          </cell>
          <cell r="AL40">
            <v>97.49</v>
          </cell>
          <cell r="AM40">
            <v>98.33</v>
          </cell>
          <cell r="AN40">
            <v>99.16</v>
          </cell>
          <cell r="AO40">
            <v>100</v>
          </cell>
        </row>
        <row r="41">
          <cell r="B41">
            <v>0.51</v>
          </cell>
          <cell r="C41">
            <v>1.02</v>
          </cell>
          <cell r="D41">
            <v>1.54</v>
          </cell>
          <cell r="E41">
            <v>2.0499999999999998</v>
          </cell>
          <cell r="F41">
            <v>2.56</v>
          </cell>
          <cell r="G41">
            <v>3.65</v>
          </cell>
          <cell r="H41">
            <v>4.96</v>
          </cell>
          <cell r="I41">
            <v>6.39</v>
          </cell>
          <cell r="J41">
            <v>7.95</v>
          </cell>
          <cell r="K41">
            <v>9.6199999999999992</v>
          </cell>
          <cell r="L41">
            <v>11.43</v>
          </cell>
          <cell r="M41">
            <v>13.39</v>
          </cell>
          <cell r="N41">
            <v>15.51</v>
          </cell>
          <cell r="O41">
            <v>17.809999999999999</v>
          </cell>
          <cell r="P41">
            <v>20.309999999999999</v>
          </cell>
          <cell r="Q41">
            <v>23.01</v>
          </cell>
          <cell r="R41">
            <v>25.93</v>
          </cell>
          <cell r="S41">
            <v>29.08</v>
          </cell>
          <cell r="T41">
            <v>32.44</v>
          </cell>
          <cell r="U41">
            <v>36.01</v>
          </cell>
          <cell r="V41">
            <v>39.78</v>
          </cell>
          <cell r="W41">
            <v>43.74</v>
          </cell>
          <cell r="X41">
            <v>47.84</v>
          </cell>
          <cell r="Y41">
            <v>52.07</v>
          </cell>
          <cell r="Z41">
            <v>56.37</v>
          </cell>
          <cell r="AA41">
            <v>60.71</v>
          </cell>
          <cell r="AB41">
            <v>65.040000000000006</v>
          </cell>
          <cell r="AC41">
            <v>69.31</v>
          </cell>
          <cell r="AD41">
            <v>73.459999999999994</v>
          </cell>
          <cell r="AE41">
            <v>77.44</v>
          </cell>
          <cell r="AF41">
            <v>81.19</v>
          </cell>
          <cell r="AG41">
            <v>84.67</v>
          </cell>
          <cell r="AH41">
            <v>87.82</v>
          </cell>
          <cell r="AI41">
            <v>90.6</v>
          </cell>
          <cell r="AJ41">
            <v>92.6</v>
          </cell>
          <cell r="AK41">
            <v>94.96</v>
          </cell>
          <cell r="AL41">
            <v>96.5</v>
          </cell>
          <cell r="AM41">
            <v>97.55</v>
          </cell>
          <cell r="AN41">
            <v>98.37</v>
          </cell>
          <cell r="AO41">
            <v>99.18</v>
          </cell>
          <cell r="AP41">
            <v>100</v>
          </cell>
        </row>
        <row r="42">
          <cell r="B42">
            <v>0.5</v>
          </cell>
          <cell r="C42">
            <v>1</v>
          </cell>
          <cell r="D42">
            <v>1.5</v>
          </cell>
          <cell r="E42">
            <v>2</v>
          </cell>
          <cell r="F42">
            <v>2.5</v>
          </cell>
          <cell r="G42">
            <v>3.48</v>
          </cell>
          <cell r="H42">
            <v>4.7300000000000004</v>
          </cell>
          <cell r="I42">
            <v>5.1100000000000003</v>
          </cell>
          <cell r="J42">
            <v>7.6</v>
          </cell>
          <cell r="K42">
            <v>9.2100000000000009</v>
          </cell>
          <cell r="L42">
            <v>10.94</v>
          </cell>
          <cell r="M42">
            <v>12.81</v>
          </cell>
          <cell r="N42">
            <v>14.84</v>
          </cell>
          <cell r="O42">
            <v>17.02</v>
          </cell>
          <cell r="P42">
            <v>19.39</v>
          </cell>
          <cell r="Q42">
            <v>21.96</v>
          </cell>
          <cell r="R42">
            <v>24.73</v>
          </cell>
          <cell r="S42">
            <v>27.7</v>
          </cell>
          <cell r="T42">
            <v>30.89</v>
          </cell>
          <cell r="U42">
            <v>34.28</v>
          </cell>
          <cell r="V42">
            <v>37.869999999999997</v>
          </cell>
          <cell r="W42">
            <v>41.65</v>
          </cell>
          <cell r="X42">
            <v>45.58</v>
          </cell>
          <cell r="Y42">
            <v>49.64</v>
          </cell>
          <cell r="Z42">
            <v>53.8</v>
          </cell>
          <cell r="AA42">
            <v>58.02</v>
          </cell>
          <cell r="AB42">
            <v>62.26</v>
          </cell>
          <cell r="AC42">
            <v>66.48</v>
          </cell>
          <cell r="AD42">
            <v>70.61</v>
          </cell>
          <cell r="AE42">
            <v>74.62</v>
          </cell>
          <cell r="AF42">
            <v>78.45</v>
          </cell>
          <cell r="AG42">
            <v>82.05</v>
          </cell>
          <cell r="AH42">
            <v>85.37</v>
          </cell>
          <cell r="AI42">
            <v>88.38</v>
          </cell>
          <cell r="AJ42">
            <v>91.03</v>
          </cell>
          <cell r="AK42">
            <v>93.3</v>
          </cell>
          <cell r="AL42">
            <v>95.16</v>
          </cell>
          <cell r="AM42">
            <v>96.63</v>
          </cell>
          <cell r="AN42">
            <v>97.61</v>
          </cell>
          <cell r="AO42">
            <v>98.41</v>
          </cell>
          <cell r="AP42">
            <v>99.2</v>
          </cell>
          <cell r="AQ42">
            <v>100</v>
          </cell>
        </row>
        <row r="43">
          <cell r="B43">
            <v>0.49</v>
          </cell>
          <cell r="C43">
            <v>0.98</v>
          </cell>
          <cell r="D43">
            <v>1.46</v>
          </cell>
          <cell r="E43">
            <v>1.95</v>
          </cell>
          <cell r="F43">
            <v>2.44</v>
          </cell>
          <cell r="G43">
            <v>3.31</v>
          </cell>
          <cell r="H43">
            <v>4.5199999999999996</v>
          </cell>
          <cell r="I43">
            <v>5.85</v>
          </cell>
          <cell r="J43">
            <v>7.28</v>
          </cell>
          <cell r="K43">
            <v>8.83</v>
          </cell>
          <cell r="L43">
            <v>10.49</v>
          </cell>
          <cell r="M43">
            <v>12.28</v>
          </cell>
          <cell r="N43">
            <v>14.21</v>
          </cell>
          <cell r="O43">
            <v>16.29</v>
          </cell>
          <cell r="P43">
            <v>18.55</v>
          </cell>
          <cell r="Q43">
            <v>20.98</v>
          </cell>
          <cell r="R43">
            <v>23.61</v>
          </cell>
          <cell r="S43">
            <v>26.43</v>
          </cell>
          <cell r="T43">
            <v>29.46</v>
          </cell>
          <cell r="U43">
            <v>32.68</v>
          </cell>
          <cell r="V43">
            <v>36.1</v>
          </cell>
          <cell r="W43">
            <v>39.69</v>
          </cell>
          <cell r="X43">
            <v>43.46</v>
          </cell>
          <cell r="Y43">
            <v>47.36</v>
          </cell>
          <cell r="Z43">
            <v>51.37</v>
          </cell>
          <cell r="AA43">
            <v>55.46</v>
          </cell>
          <cell r="AB43">
            <v>59.6</v>
          </cell>
          <cell r="AC43">
            <v>63.74</v>
          </cell>
          <cell r="AD43">
            <v>67.83</v>
          </cell>
          <cell r="AE43">
            <v>71.84</v>
          </cell>
          <cell r="AF43">
            <v>75.709999999999994</v>
          </cell>
          <cell r="AG43">
            <v>79.39</v>
          </cell>
          <cell r="AH43">
            <v>82.85</v>
          </cell>
          <cell r="AI43">
            <v>86.03</v>
          </cell>
          <cell r="AJ43">
            <v>88.9</v>
          </cell>
          <cell r="AK43">
            <v>91.42</v>
          </cell>
          <cell r="AL43">
            <v>93.58</v>
          </cell>
          <cell r="AM43">
            <v>95.36</v>
          </cell>
          <cell r="AN43">
            <v>96.75</v>
          </cell>
          <cell r="AO43">
            <v>97.67</v>
          </cell>
          <cell r="AP43">
            <v>98.45</v>
          </cell>
          <cell r="AQ43">
            <v>99.22</v>
          </cell>
          <cell r="AR43">
            <v>100</v>
          </cell>
        </row>
        <row r="44">
          <cell r="B44">
            <v>0.48</v>
          </cell>
          <cell r="C44">
            <v>0.95</v>
          </cell>
          <cell r="D44">
            <v>1.43</v>
          </cell>
          <cell r="E44">
            <v>1.91</v>
          </cell>
          <cell r="F44">
            <v>2.38</v>
          </cell>
          <cell r="G44">
            <v>3.16</v>
          </cell>
          <cell r="H44">
            <v>4.32</v>
          </cell>
          <cell r="I44">
            <v>5.6</v>
          </cell>
          <cell r="J44">
            <v>6.98</v>
          </cell>
          <cell r="K44">
            <v>8.4700000000000006</v>
          </cell>
          <cell r="L44">
            <v>10.06</v>
          </cell>
          <cell r="M44">
            <v>11.78</v>
          </cell>
          <cell r="N44">
            <v>13.62</v>
          </cell>
          <cell r="O44">
            <v>15.61</v>
          </cell>
          <cell r="P44">
            <v>17.760000000000002</v>
          </cell>
          <cell r="Q44">
            <v>20.07</v>
          </cell>
          <cell r="R44">
            <v>22.57</v>
          </cell>
          <cell r="S44">
            <v>25.25</v>
          </cell>
          <cell r="T44">
            <v>28.12</v>
          </cell>
          <cell r="U44">
            <v>31.19</v>
          </cell>
          <cell r="V44">
            <v>34.44</v>
          </cell>
          <cell r="W44">
            <v>37.869999999999997</v>
          </cell>
          <cell r="X44">
            <v>41.47</v>
          </cell>
          <cell r="Y44">
            <v>45.21</v>
          </cell>
          <cell r="Z44">
            <v>49.08</v>
          </cell>
          <cell r="AA44">
            <v>53.04</v>
          </cell>
          <cell r="AB44">
            <v>57.06</v>
          </cell>
          <cell r="AC44">
            <v>61.11</v>
          </cell>
          <cell r="AD44">
            <v>65.14</v>
          </cell>
          <cell r="AE44">
            <v>69.12</v>
          </cell>
          <cell r="AF44">
            <v>73</v>
          </cell>
          <cell r="AG44">
            <v>76.73</v>
          </cell>
          <cell r="AH44">
            <v>80.28</v>
          </cell>
          <cell r="AI44">
            <v>83.6</v>
          </cell>
          <cell r="AJ44">
            <v>86.64</v>
          </cell>
          <cell r="AK44">
            <v>89.38</v>
          </cell>
          <cell r="AL44">
            <v>91.79</v>
          </cell>
          <cell r="AM44">
            <v>93.85</v>
          </cell>
          <cell r="AN44">
            <v>95.53</v>
          </cell>
          <cell r="AO44">
            <v>96.85</v>
          </cell>
          <cell r="AP44">
            <v>97.72</v>
          </cell>
          <cell r="AQ44">
            <v>98.43</v>
          </cell>
          <cell r="AR44">
            <v>99.24</v>
          </cell>
          <cell r="AS44">
            <v>100</v>
          </cell>
        </row>
        <row r="45">
          <cell r="B45">
            <v>0.47</v>
          </cell>
          <cell r="C45">
            <v>0.93</v>
          </cell>
          <cell r="D45">
            <v>1.4</v>
          </cell>
          <cell r="E45">
            <v>1.87</v>
          </cell>
          <cell r="F45">
            <v>2.33</v>
          </cell>
          <cell r="G45">
            <v>3.01</v>
          </cell>
          <cell r="H45">
            <v>4.13</v>
          </cell>
          <cell r="I45">
            <v>5.36</v>
          </cell>
          <cell r="J45">
            <v>6.69</v>
          </cell>
          <cell r="K45">
            <v>8.1300000000000008</v>
          </cell>
          <cell r="L45">
            <v>9.66</v>
          </cell>
          <cell r="M45">
            <v>11.31</v>
          </cell>
          <cell r="N45">
            <v>13.07</v>
          </cell>
          <cell r="O45">
            <v>14.98</v>
          </cell>
          <cell r="P45">
            <v>17.02</v>
          </cell>
          <cell r="Q45">
            <v>19.23</v>
          </cell>
          <cell r="R45">
            <v>21.6</v>
          </cell>
          <cell r="S45">
            <v>24.15</v>
          </cell>
          <cell r="T45">
            <v>26.39</v>
          </cell>
          <cell r="U45">
            <v>29.8</v>
          </cell>
          <cell r="V45">
            <v>32.9</v>
          </cell>
          <cell r="W45">
            <v>36.17</v>
          </cell>
          <cell r="X45">
            <v>39.61</v>
          </cell>
          <cell r="Y45">
            <v>43.2</v>
          </cell>
          <cell r="Z45">
            <v>46.92</v>
          </cell>
          <cell r="AA45">
            <v>50.74</v>
          </cell>
          <cell r="AB45">
            <v>54.64</v>
          </cell>
          <cell r="AC45">
            <v>58.59</v>
          </cell>
          <cell r="AD45">
            <v>62.55</v>
          </cell>
          <cell r="AE45">
            <v>66.48</v>
          </cell>
          <cell r="AF45">
            <v>70.34</v>
          </cell>
          <cell r="AG45">
            <v>74.09</v>
          </cell>
          <cell r="AH45">
            <v>77.7</v>
          </cell>
          <cell r="AI45">
            <v>81.11</v>
          </cell>
          <cell r="AJ45">
            <v>84.3</v>
          </cell>
          <cell r="AK45">
            <v>87.022000000000006</v>
          </cell>
          <cell r="AL45">
            <v>89.84</v>
          </cell>
          <cell r="AM45">
            <v>92.14</v>
          </cell>
          <cell r="AN45">
            <v>94.09</v>
          </cell>
          <cell r="AO45">
            <v>95.7</v>
          </cell>
          <cell r="AP45">
            <v>96.95</v>
          </cell>
          <cell r="AQ45">
            <v>97.77</v>
          </cell>
          <cell r="AR45">
            <v>98.51</v>
          </cell>
          <cell r="AS45">
            <v>99.26</v>
          </cell>
          <cell r="AT45">
            <v>100</v>
          </cell>
        </row>
        <row r="46">
          <cell r="B46">
            <v>0.46</v>
          </cell>
          <cell r="C46">
            <v>0.91</v>
          </cell>
          <cell r="D46">
            <v>1.37</v>
          </cell>
          <cell r="E46">
            <v>1.82</v>
          </cell>
          <cell r="F46">
            <v>2.2799999999999998</v>
          </cell>
          <cell r="G46">
            <v>2.87</v>
          </cell>
          <cell r="H46">
            <v>3.95</v>
          </cell>
          <cell r="I46">
            <v>5.14</v>
          </cell>
          <cell r="J46">
            <v>6.43</v>
          </cell>
          <cell r="K46">
            <v>7.81</v>
          </cell>
          <cell r="L46">
            <v>9.2799999999999994</v>
          </cell>
          <cell r="M46">
            <v>10.87</v>
          </cell>
          <cell r="N46">
            <v>12.56</v>
          </cell>
          <cell r="O46">
            <v>14.38</v>
          </cell>
          <cell r="P46">
            <v>16.34</v>
          </cell>
          <cell r="Q46">
            <v>18.440000000000001</v>
          </cell>
          <cell r="R46">
            <v>20.71</v>
          </cell>
          <cell r="S46">
            <v>23.14</v>
          </cell>
          <cell r="T46">
            <v>25.74</v>
          </cell>
          <cell r="U46">
            <v>28.51</v>
          </cell>
          <cell r="V46">
            <v>31.47</v>
          </cell>
          <cell r="W46">
            <v>34.590000000000003</v>
          </cell>
          <cell r="X46">
            <v>37.869999999999997</v>
          </cell>
          <cell r="Y46">
            <v>41.31</v>
          </cell>
          <cell r="Z46">
            <v>44.88</v>
          </cell>
          <cell r="AA46">
            <v>48.57</v>
          </cell>
          <cell r="AB46">
            <v>52.34</v>
          </cell>
          <cell r="AC46">
            <v>56.18</v>
          </cell>
          <cell r="AD46">
            <v>60.05</v>
          </cell>
          <cell r="AE46">
            <v>63.92</v>
          </cell>
          <cell r="AF46">
            <v>67.739999999999995</v>
          </cell>
          <cell r="AG46">
            <v>71.5</v>
          </cell>
          <cell r="AH46">
            <v>75.13</v>
          </cell>
          <cell r="AI46">
            <v>78.61</v>
          </cell>
          <cell r="AJ46">
            <v>81.900000000000006</v>
          </cell>
          <cell r="AK46">
            <v>84.6</v>
          </cell>
          <cell r="AL46">
            <v>87.75</v>
          </cell>
          <cell r="AM46">
            <v>90.26</v>
          </cell>
          <cell r="AN46">
            <v>92.46</v>
          </cell>
          <cell r="AO46">
            <v>94.32</v>
          </cell>
          <cell r="AP46">
            <v>95.85</v>
          </cell>
          <cell r="AQ46">
            <v>97.05</v>
          </cell>
          <cell r="AR46">
            <v>97.82</v>
          </cell>
          <cell r="AS46">
            <v>98.55</v>
          </cell>
          <cell r="AT46">
            <v>99.27</v>
          </cell>
          <cell r="AU46">
            <v>100</v>
          </cell>
        </row>
        <row r="47">
          <cell r="B47">
            <v>0.45</v>
          </cell>
          <cell r="C47">
            <v>0.89</v>
          </cell>
          <cell r="D47">
            <v>1.34</v>
          </cell>
          <cell r="E47">
            <v>1.79</v>
          </cell>
          <cell r="F47">
            <v>2.23</v>
          </cell>
          <cell r="G47">
            <v>2.74</v>
          </cell>
          <cell r="H47">
            <v>3.79</v>
          </cell>
          <cell r="I47">
            <v>4.93</v>
          </cell>
          <cell r="J47">
            <v>6.17</v>
          </cell>
          <cell r="K47">
            <v>7.5</v>
          </cell>
          <cell r="L47">
            <v>8.93</v>
          </cell>
          <cell r="M47">
            <v>10.45</v>
          </cell>
          <cell r="N47">
            <v>12.18</v>
          </cell>
          <cell r="O47">
            <v>13.83</v>
          </cell>
          <cell r="P47">
            <v>15.7</v>
          </cell>
          <cell r="Q47">
            <v>17.71</v>
          </cell>
          <cell r="R47">
            <v>19.87</v>
          </cell>
          <cell r="S47">
            <v>22.18</v>
          </cell>
          <cell r="T47">
            <v>24.66</v>
          </cell>
          <cell r="U47">
            <v>27.31</v>
          </cell>
          <cell r="V47">
            <v>30.12</v>
          </cell>
          <cell r="W47">
            <v>33.11</v>
          </cell>
          <cell r="X47">
            <v>36.25</v>
          </cell>
          <cell r="Y47">
            <v>39.54</v>
          </cell>
          <cell r="Z47">
            <v>42.97</v>
          </cell>
          <cell r="AA47">
            <v>46.52</v>
          </cell>
          <cell r="AB47">
            <v>50.17</v>
          </cell>
          <cell r="AC47">
            <v>53.896000000000001</v>
          </cell>
          <cell r="AD47">
            <v>57.66</v>
          </cell>
          <cell r="AE47">
            <v>61.45</v>
          </cell>
          <cell r="AF47">
            <v>65.23</v>
          </cell>
          <cell r="AG47">
            <v>68.95</v>
          </cell>
          <cell r="AH47">
            <v>72.59</v>
          </cell>
          <cell r="AI47">
            <v>76.11</v>
          </cell>
          <cell r="AJ47">
            <v>79.47</v>
          </cell>
          <cell r="AK47">
            <v>82.64</v>
          </cell>
          <cell r="AL47">
            <v>85.57</v>
          </cell>
          <cell r="AM47">
            <v>88.26</v>
          </cell>
          <cell r="AN47">
            <v>90.66</v>
          </cell>
          <cell r="AO47">
            <v>92.75</v>
          </cell>
          <cell r="AP47">
            <v>94.54</v>
          </cell>
          <cell r="AQ47">
            <v>95.99</v>
          </cell>
          <cell r="AR47">
            <v>97.13</v>
          </cell>
          <cell r="AS47">
            <v>97.87</v>
          </cell>
          <cell r="AT47">
            <v>98.58</v>
          </cell>
          <cell r="AU47">
            <v>99.29</v>
          </cell>
          <cell r="AV47">
            <v>100</v>
          </cell>
        </row>
        <row r="48">
          <cell r="B48">
            <v>0.44</v>
          </cell>
          <cell r="C48">
            <v>0.87</v>
          </cell>
          <cell r="D48">
            <v>1.31</v>
          </cell>
          <cell r="E48">
            <v>1.75</v>
          </cell>
          <cell r="F48">
            <v>2.19</v>
          </cell>
          <cell r="G48">
            <v>2.62</v>
          </cell>
          <cell r="H48">
            <v>3.63</v>
          </cell>
          <cell r="I48">
            <v>4.7300000000000004</v>
          </cell>
          <cell r="J48">
            <v>5.93</v>
          </cell>
          <cell r="K48">
            <v>7.22</v>
          </cell>
          <cell r="L48">
            <v>8.59</v>
          </cell>
          <cell r="M48">
            <v>10.06</v>
          </cell>
          <cell r="N48">
            <v>11.63</v>
          </cell>
          <cell r="O48">
            <v>13.3</v>
          </cell>
          <cell r="P48">
            <v>15.1</v>
          </cell>
          <cell r="Q48">
            <v>17.02</v>
          </cell>
          <cell r="R48">
            <v>19.079999999999998</v>
          </cell>
          <cell r="S48">
            <v>21.3</v>
          </cell>
          <cell r="T48">
            <v>23.66</v>
          </cell>
          <cell r="U48">
            <v>26.19</v>
          </cell>
          <cell r="V48">
            <v>28.87</v>
          </cell>
          <cell r="W48">
            <v>31.72</v>
          </cell>
          <cell r="X48">
            <v>34.72</v>
          </cell>
          <cell r="Y48">
            <v>37.869999999999997</v>
          </cell>
          <cell r="Z48">
            <v>41.16</v>
          </cell>
          <cell r="AA48">
            <v>44.58</v>
          </cell>
          <cell r="AB48">
            <v>48.1</v>
          </cell>
          <cell r="AC48">
            <v>51.71</v>
          </cell>
          <cell r="AD48">
            <v>55.38</v>
          </cell>
          <cell r="AE48">
            <v>59.08</v>
          </cell>
          <cell r="AF48">
            <v>62.79</v>
          </cell>
          <cell r="AG48">
            <v>66.48</v>
          </cell>
          <cell r="AH48">
            <v>70.099999999999994</v>
          </cell>
          <cell r="AI48">
            <v>73.63</v>
          </cell>
          <cell r="AJ48">
            <v>77.040000000000006</v>
          </cell>
          <cell r="AK48">
            <v>80.28</v>
          </cell>
          <cell r="AL48">
            <v>83.33</v>
          </cell>
          <cell r="AM48">
            <v>86.16</v>
          </cell>
          <cell r="AN48">
            <v>88.73</v>
          </cell>
          <cell r="AO48">
            <v>91.03</v>
          </cell>
          <cell r="AP48">
            <v>93.03</v>
          </cell>
          <cell r="AQ48">
            <v>94.74</v>
          </cell>
          <cell r="AR48">
            <v>96.13</v>
          </cell>
          <cell r="AS48">
            <v>97.21</v>
          </cell>
          <cell r="AT48">
            <v>97.91</v>
          </cell>
          <cell r="AU48">
            <v>98.61</v>
          </cell>
          <cell r="AV48">
            <v>99.3</v>
          </cell>
          <cell r="AW48">
            <v>100</v>
          </cell>
        </row>
        <row r="53">
          <cell r="B53">
            <v>0.1</v>
          </cell>
          <cell r="C53">
            <v>0.2</v>
          </cell>
          <cell r="D53">
            <v>0.3</v>
          </cell>
          <cell r="E53">
            <v>0.4</v>
          </cell>
          <cell r="F53">
            <v>0.5</v>
          </cell>
          <cell r="G53">
            <v>0.6</v>
          </cell>
          <cell r="H53">
            <v>0.7</v>
          </cell>
          <cell r="I53">
            <v>0.8</v>
          </cell>
          <cell r="J53">
            <v>1</v>
          </cell>
          <cell r="K53">
            <v>1.2</v>
          </cell>
          <cell r="L53">
            <v>1.4</v>
          </cell>
          <cell r="M53">
            <v>1.7</v>
          </cell>
          <cell r="N53">
            <v>2.1</v>
          </cell>
          <cell r="O53">
            <v>2.6</v>
          </cell>
          <cell r="P53">
            <v>3.6</v>
          </cell>
          <cell r="Q53">
            <v>4.8</v>
          </cell>
          <cell r="R53">
            <v>6.4</v>
          </cell>
          <cell r="S53">
            <v>8.1999999999999993</v>
          </cell>
          <cell r="T53">
            <v>10.199999999999999</v>
          </cell>
          <cell r="U53">
            <v>12.4</v>
          </cell>
          <cell r="V53">
            <v>14.8</v>
          </cell>
          <cell r="W53">
            <v>17.399999999999999</v>
          </cell>
          <cell r="X53">
            <v>20.2</v>
          </cell>
          <cell r="Y53">
            <v>23.2</v>
          </cell>
          <cell r="Z53">
            <v>26.4</v>
          </cell>
          <cell r="AA53">
            <v>30.2</v>
          </cell>
          <cell r="AB53">
            <v>34.200000000000003</v>
          </cell>
          <cell r="AC53">
            <v>38.4</v>
          </cell>
          <cell r="AD53">
            <v>42.9</v>
          </cell>
          <cell r="AE53">
            <v>47.7</v>
          </cell>
          <cell r="AF53">
            <v>52.7</v>
          </cell>
          <cell r="AG53">
            <v>57.7</v>
          </cell>
          <cell r="AH53">
            <v>62.7</v>
          </cell>
          <cell r="AI53">
            <v>67.900000000000006</v>
          </cell>
          <cell r="AJ53">
            <v>72.5</v>
          </cell>
          <cell r="AK53">
            <v>76.5</v>
          </cell>
          <cell r="AL53">
            <v>79.7</v>
          </cell>
          <cell r="AM53">
            <v>82.9</v>
          </cell>
          <cell r="AN53">
            <v>85.7</v>
          </cell>
          <cell r="AO53">
            <v>87.9</v>
          </cell>
          <cell r="AP53">
            <v>90.1</v>
          </cell>
          <cell r="AQ53">
            <v>91.9</v>
          </cell>
          <cell r="AR53">
            <v>93.7</v>
          </cell>
          <cell r="AS53">
            <v>94.7</v>
          </cell>
          <cell r="AT53">
            <v>95.7</v>
          </cell>
          <cell r="AU53">
            <v>96.7</v>
          </cell>
          <cell r="AV53">
            <v>97.6</v>
          </cell>
          <cell r="AW53">
            <v>98.4</v>
          </cell>
          <cell r="AX53">
            <v>99.1</v>
          </cell>
          <cell r="AY53">
            <v>99.6</v>
          </cell>
          <cell r="AZ53">
            <v>99.8</v>
          </cell>
          <cell r="BA53">
            <v>99.9</v>
          </cell>
          <cell r="BB53">
            <v>100</v>
          </cell>
        </row>
      </sheetData>
      <sheetData sheetId="4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inel de Controle - Nova Revis"/>
      <sheetName val="16-EQUIP."/>
      <sheetName val="17-MOI"/>
      <sheetName val="A.2- RESUMO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ider"/>
      <sheetName val="Indice do Orçamento"/>
      <sheetName val="dados"/>
      <sheetName val="A.2- RESUMO"/>
      <sheetName val="1-MOD"/>
      <sheetName val="13-MAT-FERR"/>
      <sheetName val="14-MAT.SEG "/>
      <sheetName val="15-DIVERSOS"/>
      <sheetName val="16-EQUIP."/>
      <sheetName val="16-Custo"/>
      <sheetName val="17-MOI"/>
      <sheetName val="18-CANTEIRO"/>
      <sheetName val="19-TRANSP.PESSOAL"/>
      <sheetName val="20-MOB-DESMOB "/>
      <sheetName val="21-REFEICAO"/>
      <sheetName val="22-VARIOS"/>
      <sheetName val="23-TERCEIROS"/>
      <sheetName val="anexo 1 cro"/>
      <sheetName val="anexo 2 hhd"/>
      <sheetName val="anexo 3 mod"/>
      <sheetName val="anexo 4 moi"/>
      <sheetName val="anexo 5 mod"/>
      <sheetName val="anexo 5 moi"/>
      <sheetName val="anexo 7 eq"/>
      <sheetName val="anexo 6 org"/>
      <sheetName val="anexo 7.1"/>
      <sheetName val="anexo 10 Matriz Resp"/>
      <sheetName val="A- coef definido Serviços"/>
      <sheetName val="A1-coef definido  Terceiros"/>
      <sheetName val="A1-coef defin. Resumo(Ser+Terc)"/>
      <sheetName val="A1-venda definida"/>
      <sheetName val="A.3 - CASH_FLOW"/>
      <sheetName val="A.3 GRAF-CASH-FLOW"/>
      <sheetName val="CURVA-S"/>
      <sheetName val="GRÁF-RESUMO"/>
      <sheetName val="DADOS (2)"/>
      <sheetName val="BDI"/>
      <sheetName val="BDI1"/>
      <sheetName val="BDI2"/>
      <sheetName val="A_2_ RESUMO"/>
      <sheetName val="16_EQUIP_"/>
      <sheetName val="17_MO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al"/>
      <sheetName val="Novo!"/>
      <sheetName val="Dados"/>
      <sheetName val="BDI"/>
      <sheetName val="Orçamento"/>
      <sheetName val="Memória"/>
      <sheetName val="Comp"/>
      <sheetName val="Cot"/>
      <sheetName val="CronoFF"/>
      <sheetName val="QCI"/>
      <sheetName val="Memorial Descritivo"/>
      <sheetName val="Licitação"/>
      <sheetName val="CronoFF-L"/>
      <sheetName val="QCI-L"/>
      <sheetName val="BM"/>
      <sheetName val="RRE"/>
      <sheetName val="OFÍCIO"/>
      <sheetName val="CC"/>
    </sheetNames>
    <sheetDataSet>
      <sheetData sheetId="0"/>
      <sheetData sheetId="1"/>
      <sheetData sheetId="2">
        <row r="29">
          <cell r="G29">
            <v>42705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AP"/>
      <sheetName val="Curva GERAL"/>
      <sheetName val="CURVA EPC"/>
      <sheetName val="CURVA METSO"/>
      <sheetName val="CURVA PAULINO"/>
      <sheetName val="CURVA MILPLAN"/>
      <sheetName val="CURVA SERV GERAIS"/>
      <sheetName val="CURVA ENGENHARIA"/>
      <sheetName val="CURVA FORNECIMENTO"/>
      <sheetName val="CURVA CIVIL"/>
      <sheetName val="CURVA MONTAGEM"/>
      <sheetName val="CRG"/>
      <sheetName val="DOC"/>
      <sheetName val="SEM"/>
      <sheetName val="MES"/>
      <sheetName val="DI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B1" t="str">
            <v>EDT</v>
          </cell>
          <cell r="C1" t="str">
            <v>ÁREA</v>
          </cell>
          <cell r="D1" t="str">
            <v>NOME TAREFA</v>
          </cell>
          <cell r="E1" t="str">
            <v>DURACAO</v>
          </cell>
          <cell r="F1" t="str">
            <v>INICIO BASE</v>
          </cell>
          <cell r="G1" t="str">
            <v>INICIO</v>
          </cell>
          <cell r="H1" t="str">
            <v>INICIO REAL</v>
          </cell>
          <cell r="I1" t="str">
            <v>TERM BASE</v>
          </cell>
          <cell r="J1" t="str">
            <v>TERM</v>
          </cell>
          <cell r="K1" t="str">
            <v>TERM REAL</v>
          </cell>
          <cell r="L1" t="str">
            <v>A1EQ</v>
          </cell>
          <cell r="M1" t="str">
            <v>A1EQ AVF</v>
          </cell>
          <cell r="N1" t="str">
            <v>AVF ANT</v>
          </cell>
          <cell r="O1" t="str">
            <v>ANF ATU</v>
          </cell>
          <cell r="P1" t="str">
            <v>EQ</v>
          </cell>
          <cell r="Q1" t="str">
            <v>PREDEC</v>
          </cell>
          <cell r="R1" t="str">
            <v>SUCESS</v>
          </cell>
          <cell r="S1" t="str">
            <v>RECURSO</v>
          </cell>
          <cell r="T1" t="str">
            <v>DATA PREV</v>
          </cell>
        </row>
        <row r="2">
          <cell r="D2" t="str">
            <v>MMX - BENEFICIAMENTO DE ITABIRITOS - AMAPÁ</v>
          </cell>
          <cell r="E2" t="str">
            <v>232 dias</v>
          </cell>
          <cell r="F2">
            <v>38719.333333333336</v>
          </cell>
          <cell r="G2">
            <v>38719.333333333336</v>
          </cell>
          <cell r="H2">
            <v>38719.333333333336</v>
          </cell>
          <cell r="I2">
            <v>38989.729166666664</v>
          </cell>
          <cell r="J2">
            <v>39066.729166666664</v>
          </cell>
          <cell r="K2" t="str">
            <v>NA</v>
          </cell>
          <cell r="L2">
            <v>105.01</v>
          </cell>
          <cell r="M2">
            <v>2402.5</v>
          </cell>
          <cell r="N2">
            <v>473.38</v>
          </cell>
          <cell r="O2">
            <v>19.7</v>
          </cell>
          <cell r="P2">
            <v>19.7</v>
          </cell>
          <cell r="T2">
            <v>39066</v>
          </cell>
        </row>
        <row r="3">
          <cell r="D3" t="str">
            <v xml:space="preserve"> MILESTONES</v>
          </cell>
          <cell r="E3" t="str">
            <v>130 dias</v>
          </cell>
          <cell r="F3">
            <v>38719.375</v>
          </cell>
          <cell r="G3">
            <v>38719.333333333336</v>
          </cell>
          <cell r="H3">
            <v>38719.333333333336</v>
          </cell>
          <cell r="I3">
            <v>38719.375</v>
          </cell>
          <cell r="J3">
            <v>38912.333333333336</v>
          </cell>
          <cell r="K3">
            <v>38912.333333333336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 t="str">
            <v>#ERRO</v>
          </cell>
          <cell r="T3">
            <v>38912</v>
          </cell>
        </row>
        <row r="4">
          <cell r="D4" t="str">
            <v>Início do Projeto</v>
          </cell>
          <cell r="E4" t="str">
            <v>0 dias</v>
          </cell>
          <cell r="F4">
            <v>38719.333333333336</v>
          </cell>
          <cell r="G4">
            <v>38719.333333333336</v>
          </cell>
          <cell r="H4">
            <v>38719.333333333336</v>
          </cell>
          <cell r="I4">
            <v>38719.333333333336</v>
          </cell>
          <cell r="J4">
            <v>38719.333333333336</v>
          </cell>
          <cell r="K4">
            <v>38719.333333333336</v>
          </cell>
          <cell r="L4">
            <v>0</v>
          </cell>
          <cell r="M4">
            <v>0</v>
          </cell>
          <cell r="N4">
            <v>0</v>
          </cell>
          <cell r="O4">
            <v>100</v>
          </cell>
          <cell r="P4" t="str">
            <v>#ERRO</v>
          </cell>
          <cell r="R4" t="str">
            <v>3;4TI+79 dias;5TI+95 dias;6TI+84 dias;7TI+104 dias;8TI+130 dias</v>
          </cell>
          <cell r="T4">
            <v>38719</v>
          </cell>
        </row>
        <row r="5">
          <cell r="D5" t="str">
            <v>Recebimento Documentos de Referencia - ECM</v>
          </cell>
          <cell r="E5" t="str">
            <v>0 dias</v>
          </cell>
          <cell r="F5">
            <v>38719.333333333336</v>
          </cell>
          <cell r="G5">
            <v>38719.333333333336</v>
          </cell>
          <cell r="H5">
            <v>38719.333333333336</v>
          </cell>
          <cell r="I5">
            <v>38719.333333333336</v>
          </cell>
          <cell r="J5">
            <v>38719.333333333336</v>
          </cell>
          <cell r="K5">
            <v>38719.333333333336</v>
          </cell>
          <cell r="L5">
            <v>0</v>
          </cell>
          <cell r="M5">
            <v>0</v>
          </cell>
          <cell r="N5">
            <v>0</v>
          </cell>
          <cell r="O5">
            <v>100</v>
          </cell>
          <cell r="P5" t="str">
            <v>#ERRO</v>
          </cell>
          <cell r="Q5">
            <v>2</v>
          </cell>
          <cell r="R5" t="str">
            <v>14II;16II;20;21TI+34 dias;25;31;38;45;58;62II;582</v>
          </cell>
          <cell r="T5">
            <v>38719</v>
          </cell>
        </row>
        <row r="6">
          <cell r="D6" t="str">
            <v>Levantamento Topográfico GEOID</v>
          </cell>
          <cell r="E6" t="str">
            <v>0 dias</v>
          </cell>
          <cell r="F6">
            <v>38748.333333333336</v>
          </cell>
          <cell r="G6">
            <v>38839.333333333336</v>
          </cell>
          <cell r="H6">
            <v>38839.333333333336</v>
          </cell>
          <cell r="I6">
            <v>38748.333333333336</v>
          </cell>
          <cell r="J6">
            <v>38839.333333333336</v>
          </cell>
          <cell r="K6">
            <v>38839.333333333336</v>
          </cell>
          <cell r="L6">
            <v>0</v>
          </cell>
          <cell r="M6">
            <v>0</v>
          </cell>
          <cell r="N6">
            <v>0</v>
          </cell>
          <cell r="O6">
            <v>100</v>
          </cell>
          <cell r="P6" t="str">
            <v>#ERRO</v>
          </cell>
          <cell r="Q6" t="str">
            <v>2TI+79 dias</v>
          </cell>
          <cell r="R6" t="str">
            <v>16II</v>
          </cell>
          <cell r="T6">
            <v>38839</v>
          </cell>
        </row>
        <row r="7">
          <cell r="D7" t="str">
            <v>Distribuição Granuloquímica do ROM - Dados da Fundação Gorceix, UFMG e MMX</v>
          </cell>
          <cell r="E7" t="str">
            <v>0 dias</v>
          </cell>
          <cell r="F7">
            <v>38733.333333333336</v>
          </cell>
          <cell r="G7">
            <v>38861.333333333336</v>
          </cell>
          <cell r="H7">
            <v>38861.333333333336</v>
          </cell>
          <cell r="I7">
            <v>38733.333333333336</v>
          </cell>
          <cell r="J7">
            <v>38861.333333333336</v>
          </cell>
          <cell r="K7">
            <v>38861.333333333336</v>
          </cell>
          <cell r="L7">
            <v>0</v>
          </cell>
          <cell r="M7">
            <v>0</v>
          </cell>
          <cell r="N7">
            <v>0</v>
          </cell>
          <cell r="O7">
            <v>100</v>
          </cell>
          <cell r="P7" t="str">
            <v>#ERRO</v>
          </cell>
          <cell r="Q7" t="str">
            <v>2TI+95 dias</v>
          </cell>
          <cell r="R7" t="str">
            <v>14II</v>
          </cell>
          <cell r="T7">
            <v>38861</v>
          </cell>
        </row>
        <row r="8">
          <cell r="D8" t="str">
            <v>1ª Relocação da Usina (Platô e Barragem com Cotas Aproximadas)</v>
          </cell>
          <cell r="E8" t="str">
            <v>0 dias</v>
          </cell>
          <cell r="F8" t="str">
            <v>NA</v>
          </cell>
          <cell r="G8">
            <v>38846.333333333336</v>
          </cell>
          <cell r="H8">
            <v>38846.333333333336</v>
          </cell>
          <cell r="I8" t="str">
            <v>NA</v>
          </cell>
          <cell r="J8">
            <v>38846.333333333336</v>
          </cell>
          <cell r="K8">
            <v>38846.333333333336</v>
          </cell>
          <cell r="L8">
            <v>0</v>
          </cell>
          <cell r="M8">
            <v>0</v>
          </cell>
          <cell r="N8">
            <v>0</v>
          </cell>
          <cell r="O8">
            <v>100</v>
          </cell>
          <cell r="P8" t="str">
            <v>#ERRO</v>
          </cell>
          <cell r="Q8" t="str">
            <v>2TI+84 dias</v>
          </cell>
          <cell r="R8" t="str">
            <v>16II</v>
          </cell>
          <cell r="T8">
            <v>38846</v>
          </cell>
        </row>
        <row r="9">
          <cell r="D9" t="str">
            <v>2ª Relocação da Usina (Diminuição da Distância Entre o Platô e a Mina)</v>
          </cell>
          <cell r="E9" t="str">
            <v>0 dias</v>
          </cell>
          <cell r="F9" t="str">
            <v>NA</v>
          </cell>
          <cell r="G9">
            <v>38874.333333333336</v>
          </cell>
          <cell r="H9">
            <v>38874.333333333336</v>
          </cell>
          <cell r="I9" t="str">
            <v>NA</v>
          </cell>
          <cell r="J9">
            <v>38874.333333333336</v>
          </cell>
          <cell r="K9">
            <v>38874.333333333336</v>
          </cell>
          <cell r="L9">
            <v>0</v>
          </cell>
          <cell r="M9">
            <v>0</v>
          </cell>
          <cell r="N9">
            <v>0</v>
          </cell>
          <cell r="O9">
            <v>100</v>
          </cell>
          <cell r="P9" t="str">
            <v>#ERRO</v>
          </cell>
          <cell r="Q9" t="str">
            <v>2TI+104 dias</v>
          </cell>
          <cell r="R9" t="str">
            <v>16II</v>
          </cell>
          <cell r="T9">
            <v>38874</v>
          </cell>
        </row>
        <row r="10">
          <cell r="D10" t="str">
            <v>Revisão Geral do Layout da Planta Conforme Ata de Reunião E-PG-3625A-AR0036/06</v>
          </cell>
          <cell r="E10" t="str">
            <v>0 dias</v>
          </cell>
          <cell r="F10" t="str">
            <v>NA</v>
          </cell>
          <cell r="G10">
            <v>38912.333333333336</v>
          </cell>
          <cell r="H10">
            <v>38912.333333333336</v>
          </cell>
          <cell r="I10" t="str">
            <v>NA</v>
          </cell>
          <cell r="J10">
            <v>38912.333333333336</v>
          </cell>
          <cell r="K10">
            <v>38912.333333333336</v>
          </cell>
          <cell r="L10">
            <v>0</v>
          </cell>
          <cell r="M10">
            <v>0</v>
          </cell>
          <cell r="N10">
            <v>0</v>
          </cell>
          <cell r="O10">
            <v>100</v>
          </cell>
          <cell r="P10" t="str">
            <v>#ERRO</v>
          </cell>
          <cell r="Q10" t="str">
            <v>2TI+130 dias</v>
          </cell>
          <cell r="R10" t="str">
            <v>16II</v>
          </cell>
          <cell r="T10">
            <v>38912</v>
          </cell>
        </row>
        <row r="11">
          <cell r="B11">
            <v>1</v>
          </cell>
          <cell r="D11" t="str">
            <v>ENGENHARIA DE PROJETOS</v>
          </cell>
          <cell r="E11" t="str">
            <v>225 dias</v>
          </cell>
          <cell r="F11">
            <v>38719.375</v>
          </cell>
          <cell r="G11">
            <v>38728.333333333336</v>
          </cell>
          <cell r="H11">
            <v>38728.333333333336</v>
          </cell>
          <cell r="I11">
            <v>38988.604166666664</v>
          </cell>
          <cell r="J11">
            <v>39066.729166666664</v>
          </cell>
          <cell r="K11" t="str">
            <v>NA</v>
          </cell>
          <cell r="L11">
            <v>105.01</v>
          </cell>
          <cell r="M11">
            <v>2402.5</v>
          </cell>
          <cell r="N11">
            <v>473.38</v>
          </cell>
          <cell r="O11">
            <v>19.7</v>
          </cell>
          <cell r="P11">
            <v>19.7</v>
          </cell>
          <cell r="T11">
            <v>39066</v>
          </cell>
        </row>
        <row r="12">
          <cell r="B12" t="str">
            <v>1.1</v>
          </cell>
          <cell r="C12" t="str">
            <v>200A</v>
          </cell>
          <cell r="D12" t="str">
            <v>BENEFICIAMENTO</v>
          </cell>
          <cell r="E12" t="str">
            <v>225 dias</v>
          </cell>
          <cell r="F12">
            <v>38719.375</v>
          </cell>
          <cell r="G12">
            <v>38728.333333333336</v>
          </cell>
          <cell r="H12">
            <v>38728.333333333336</v>
          </cell>
          <cell r="I12">
            <v>38986.604166666664</v>
          </cell>
          <cell r="J12">
            <v>39066.729166666664</v>
          </cell>
          <cell r="K12" t="str">
            <v>NA</v>
          </cell>
          <cell r="L12">
            <v>75.48</v>
          </cell>
          <cell r="M12">
            <v>1726.88</v>
          </cell>
          <cell r="N12">
            <v>335.16</v>
          </cell>
          <cell r="O12">
            <v>19.41</v>
          </cell>
          <cell r="P12">
            <v>19.41</v>
          </cell>
          <cell r="T12">
            <v>39066</v>
          </cell>
        </row>
        <row r="13">
          <cell r="B13" t="str">
            <v>1.1.1</v>
          </cell>
          <cell r="C13" t="str">
            <v>205A</v>
          </cell>
          <cell r="D13" t="str">
            <v>Geral (0_)</v>
          </cell>
          <cell r="E13" t="str">
            <v>196 dias</v>
          </cell>
          <cell r="F13">
            <v>38728.333333333336</v>
          </cell>
          <cell r="G13">
            <v>38728.333333333336</v>
          </cell>
          <cell r="H13">
            <v>38728.333333333336</v>
          </cell>
          <cell r="I13">
            <v>38953.729166666664</v>
          </cell>
          <cell r="J13">
            <v>39022.729166666664</v>
          </cell>
          <cell r="K13" t="str">
            <v>NA</v>
          </cell>
          <cell r="L13">
            <v>14.04</v>
          </cell>
          <cell r="M13">
            <v>321.13</v>
          </cell>
          <cell r="N13">
            <v>135.54</v>
          </cell>
          <cell r="O13">
            <v>42.21</v>
          </cell>
          <cell r="P13">
            <v>42.21</v>
          </cell>
          <cell r="T13">
            <v>39022</v>
          </cell>
        </row>
        <row r="14">
          <cell r="D14" t="str">
            <v>Projeto Conceitual</v>
          </cell>
          <cell r="E14" t="str">
            <v>148 dias</v>
          </cell>
          <cell r="F14">
            <v>38728.333333333336</v>
          </cell>
          <cell r="G14">
            <v>38728.333333333336</v>
          </cell>
          <cell r="H14">
            <v>38728.333333333336</v>
          </cell>
          <cell r="I14">
            <v>38790.729166666664</v>
          </cell>
          <cell r="J14">
            <v>38950.729166666664</v>
          </cell>
          <cell r="K14" t="str">
            <v>NA</v>
          </cell>
          <cell r="L14">
            <v>0.61</v>
          </cell>
          <cell r="M14">
            <v>14</v>
          </cell>
          <cell r="N14">
            <v>12.6</v>
          </cell>
          <cell r="O14">
            <v>90</v>
          </cell>
          <cell r="P14">
            <v>90</v>
          </cell>
          <cell r="T14">
            <v>38950</v>
          </cell>
        </row>
        <row r="15">
          <cell r="D15" t="str">
            <v>Processo</v>
          </cell>
          <cell r="E15" t="str">
            <v>143 dias</v>
          </cell>
          <cell r="F15">
            <v>38728.333333333336</v>
          </cell>
          <cell r="G15">
            <v>38728.333333333336</v>
          </cell>
          <cell r="H15">
            <v>38728.333333333336</v>
          </cell>
          <cell r="I15">
            <v>38783.729166666664</v>
          </cell>
          <cell r="J15">
            <v>38939.729166666664</v>
          </cell>
          <cell r="K15" t="str">
            <v>NA</v>
          </cell>
          <cell r="L15">
            <v>0.52</v>
          </cell>
          <cell r="M15">
            <v>12</v>
          </cell>
          <cell r="N15">
            <v>10.8</v>
          </cell>
          <cell r="O15">
            <v>90</v>
          </cell>
          <cell r="P15">
            <v>90</v>
          </cell>
          <cell r="T15">
            <v>38939</v>
          </cell>
        </row>
        <row r="16">
          <cell r="B16" t="str">
            <v>BP.205.FP.01</v>
          </cell>
          <cell r="D16" t="str">
            <v>Fluxograma De Processo</v>
          </cell>
          <cell r="E16" t="str">
            <v>143 dias</v>
          </cell>
          <cell r="F16">
            <v>38728.333333333336</v>
          </cell>
          <cell r="G16">
            <v>38728.333333333336</v>
          </cell>
          <cell r="H16">
            <v>38728.333333333336</v>
          </cell>
          <cell r="I16">
            <v>38783.729166666664</v>
          </cell>
          <cell r="J16">
            <v>38939.729166666664</v>
          </cell>
          <cell r="K16" t="str">
            <v>NA</v>
          </cell>
          <cell r="L16">
            <v>0.52</v>
          </cell>
          <cell r="M16">
            <v>12</v>
          </cell>
          <cell r="N16">
            <v>10.8</v>
          </cell>
          <cell r="O16">
            <v>90</v>
          </cell>
          <cell r="P16">
            <v>90</v>
          </cell>
          <cell r="Q16" t="str">
            <v>3II;5II</v>
          </cell>
          <cell r="R16" t="str">
            <v>17;22II;26II;29II;30II;32II;33II;39II;59II;88II;90II;117II;138II;209II;235II;240II;335II;337II;341;382II;388II;390II;394II;306II;184II;186II;273II;275II;166II;167II;421II;584II</v>
          </cell>
          <cell r="S16" t="str">
            <v>EQUIPE PRO[18%]</v>
          </cell>
          <cell r="T16">
            <v>38939</v>
          </cell>
        </row>
        <row r="17">
          <cell r="D17" t="str">
            <v>Mecânica</v>
          </cell>
          <cell r="E17" t="str">
            <v>56 dias</v>
          </cell>
          <cell r="F17">
            <v>38769.333333333336</v>
          </cell>
          <cell r="G17">
            <v>38835.333333333336</v>
          </cell>
          <cell r="H17">
            <v>38835.333333333336</v>
          </cell>
          <cell r="I17">
            <v>38790.729166666664</v>
          </cell>
          <cell r="J17">
            <v>38917.729166666664</v>
          </cell>
          <cell r="K17" t="str">
            <v>NA</v>
          </cell>
          <cell r="L17">
            <v>0.09</v>
          </cell>
          <cell r="M17">
            <v>2</v>
          </cell>
          <cell r="N17">
            <v>1.8</v>
          </cell>
          <cell r="O17">
            <v>90</v>
          </cell>
          <cell r="P17">
            <v>90</v>
          </cell>
          <cell r="T17">
            <v>38917</v>
          </cell>
        </row>
        <row r="18">
          <cell r="B18" t="str">
            <v>BB.205.DB.02</v>
          </cell>
          <cell r="D18" t="str">
            <v>Desenho Básico (Arranjo Geral da Planta)</v>
          </cell>
          <cell r="E18" t="str">
            <v>56 dias</v>
          </cell>
          <cell r="F18">
            <v>38769.333333333336</v>
          </cell>
          <cell r="G18">
            <v>38835.333333333336</v>
          </cell>
          <cell r="H18">
            <v>38835.333333333336</v>
          </cell>
          <cell r="I18">
            <v>38783.729166666664</v>
          </cell>
          <cell r="J18">
            <v>38917.729166666664</v>
          </cell>
          <cell r="K18" t="str">
            <v>NA</v>
          </cell>
          <cell r="L18">
            <v>0.09</v>
          </cell>
          <cell r="M18">
            <v>2</v>
          </cell>
          <cell r="N18">
            <v>1.8</v>
          </cell>
          <cell r="O18">
            <v>90</v>
          </cell>
          <cell r="P18">
            <v>90</v>
          </cell>
          <cell r="Q18" t="str">
            <v>3II;4II;6II;7II;8II</v>
          </cell>
          <cell r="R18" t="str">
            <v>17;26II;29II;30II;32II;33II;49II;46II;50II;59II;579II;76II;75;714II;715II;431II;463;511II;514II;580II;631II;745II+77 dias</v>
          </cell>
          <cell r="S18" t="str">
            <v>EQUIPE MEC[15%]</v>
          </cell>
          <cell r="T18">
            <v>38917</v>
          </cell>
        </row>
        <row r="19">
          <cell r="D19" t="str">
            <v>APROVAÇÃO MMX</v>
          </cell>
          <cell r="E19" t="str">
            <v>5 dias</v>
          </cell>
          <cell r="F19">
            <v>38784.333333333336</v>
          </cell>
          <cell r="G19">
            <v>38940.333333333336</v>
          </cell>
          <cell r="H19" t="str">
            <v>NA</v>
          </cell>
          <cell r="I19">
            <v>38790.729166666664</v>
          </cell>
          <cell r="J19">
            <v>38950.729166666664</v>
          </cell>
          <cell r="K19" t="str">
            <v>NA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 t="str">
            <v>#ERRO</v>
          </cell>
          <cell r="Q19" t="str">
            <v>14;16</v>
          </cell>
          <cell r="T19">
            <v>38950</v>
          </cell>
        </row>
        <row r="20">
          <cell r="D20" t="str">
            <v>Projeto Básico</v>
          </cell>
          <cell r="E20" t="str">
            <v>145 dias</v>
          </cell>
          <cell r="F20">
            <v>38757.333333333336</v>
          </cell>
          <cell r="G20">
            <v>38757.333333333336</v>
          </cell>
          <cell r="H20">
            <v>38757.333333333336</v>
          </cell>
          <cell r="I20">
            <v>38868.729166666664</v>
          </cell>
          <cell r="J20">
            <v>38978.729166666664</v>
          </cell>
          <cell r="K20" t="str">
            <v>NA</v>
          </cell>
          <cell r="L20">
            <v>7.91</v>
          </cell>
          <cell r="M20">
            <v>181</v>
          </cell>
          <cell r="N20">
            <v>117.06</v>
          </cell>
          <cell r="O20">
            <v>64.680000000000007</v>
          </cell>
          <cell r="P20">
            <v>64.680000000000007</v>
          </cell>
          <cell r="T20">
            <v>38978</v>
          </cell>
        </row>
        <row r="21">
          <cell r="D21" t="str">
            <v>Processo</v>
          </cell>
          <cell r="E21" t="str">
            <v>124 dias</v>
          </cell>
          <cell r="F21">
            <v>38757.333333333336</v>
          </cell>
          <cell r="G21">
            <v>38757.333333333336</v>
          </cell>
          <cell r="H21">
            <v>38757.333333333336</v>
          </cell>
          <cell r="I21">
            <v>38792.729166666664</v>
          </cell>
          <cell r="J21">
            <v>38945.729166666664</v>
          </cell>
          <cell r="K21" t="str">
            <v>NA</v>
          </cell>
          <cell r="L21">
            <v>0.32</v>
          </cell>
          <cell r="M21">
            <v>7.38</v>
          </cell>
          <cell r="N21">
            <v>5.84</v>
          </cell>
          <cell r="O21">
            <v>79.150000000000006</v>
          </cell>
          <cell r="P21">
            <v>79.150000000000006</v>
          </cell>
          <cell r="T21">
            <v>38945</v>
          </cell>
        </row>
        <row r="22">
          <cell r="B22" t="str">
            <v>BP.205.CP.01</v>
          </cell>
          <cell r="D22" t="str">
            <v>Critério De Projeto De Processo</v>
          </cell>
          <cell r="E22" t="str">
            <v>33 dias</v>
          </cell>
          <cell r="F22">
            <v>38757.333333333336</v>
          </cell>
          <cell r="G22">
            <v>38757.333333333336</v>
          </cell>
          <cell r="H22">
            <v>38757.333333333336</v>
          </cell>
          <cell r="I22">
            <v>38783.729166666664</v>
          </cell>
          <cell r="J22">
            <v>38806.729166666664</v>
          </cell>
          <cell r="K22" t="str">
            <v>NA</v>
          </cell>
          <cell r="L22">
            <v>0.15</v>
          </cell>
          <cell r="M22">
            <v>3.5</v>
          </cell>
          <cell r="N22">
            <v>3.15</v>
          </cell>
          <cell r="O22">
            <v>90</v>
          </cell>
          <cell r="P22">
            <v>90</v>
          </cell>
          <cell r="Q22">
            <v>3</v>
          </cell>
          <cell r="R22">
            <v>23</v>
          </cell>
          <cell r="S22" t="str">
            <v>EQUIPE PRO[21%]</v>
          </cell>
          <cell r="T22">
            <v>38806</v>
          </cell>
        </row>
        <row r="23">
          <cell r="B23" t="str">
            <v>BP.205.MD.01</v>
          </cell>
          <cell r="D23" t="str">
            <v>Memorial Descritivo</v>
          </cell>
          <cell r="E23" t="str">
            <v>113 dias</v>
          </cell>
          <cell r="F23">
            <v>38765.333333333336</v>
          </cell>
          <cell r="G23">
            <v>38765.333333333336</v>
          </cell>
          <cell r="H23">
            <v>38765.333333333336</v>
          </cell>
          <cell r="I23">
            <v>38783.729166666664</v>
          </cell>
          <cell r="J23">
            <v>38936.729166666664</v>
          </cell>
          <cell r="K23" t="str">
            <v>NA</v>
          </cell>
          <cell r="L23">
            <v>0.08</v>
          </cell>
          <cell r="M23">
            <v>1.88</v>
          </cell>
          <cell r="N23">
            <v>1.69</v>
          </cell>
          <cell r="O23">
            <v>90</v>
          </cell>
          <cell r="P23">
            <v>90</v>
          </cell>
          <cell r="Q23" t="str">
            <v>3TI+34 dias</v>
          </cell>
          <cell r="R23">
            <v>23</v>
          </cell>
          <cell r="S23" t="str">
            <v>EQUIPE PRO[2%]</v>
          </cell>
          <cell r="T23">
            <v>38936</v>
          </cell>
        </row>
        <row r="24">
          <cell r="B24" t="str">
            <v>BP.205.FD.01</v>
          </cell>
          <cell r="D24" t="str">
            <v>Folha De Dados</v>
          </cell>
          <cell r="E24" t="str">
            <v>13 dias</v>
          </cell>
          <cell r="F24">
            <v>38784.333333333336</v>
          </cell>
          <cell r="G24">
            <v>38922.333333333336</v>
          </cell>
          <cell r="H24">
            <v>38922.333333333336</v>
          </cell>
          <cell r="I24">
            <v>38787.729166666664</v>
          </cell>
          <cell r="J24">
            <v>38938.729166666664</v>
          </cell>
          <cell r="K24" t="str">
            <v>NA</v>
          </cell>
          <cell r="L24">
            <v>0.09</v>
          </cell>
          <cell r="M24">
            <v>2</v>
          </cell>
          <cell r="N24">
            <v>1</v>
          </cell>
          <cell r="O24">
            <v>50</v>
          </cell>
          <cell r="P24">
            <v>50</v>
          </cell>
          <cell r="Q24" t="str">
            <v>14II</v>
          </cell>
          <cell r="S24" t="str">
            <v>EQUIPE PRO[15%]</v>
          </cell>
          <cell r="T24">
            <v>38938</v>
          </cell>
        </row>
        <row r="25">
          <cell r="D25" t="str">
            <v>APROVAÇÃO EBX</v>
          </cell>
          <cell r="E25" t="str">
            <v>5 dias</v>
          </cell>
          <cell r="F25">
            <v>38788.333333333336</v>
          </cell>
          <cell r="G25">
            <v>38937.333333333336</v>
          </cell>
          <cell r="H25" t="str">
            <v>NA</v>
          </cell>
          <cell r="I25">
            <v>38792.729166666664</v>
          </cell>
          <cell r="J25">
            <v>38945.729166666664</v>
          </cell>
          <cell r="K25" t="str">
            <v>NA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 t="str">
            <v>#ERRO</v>
          </cell>
          <cell r="Q25" t="str">
            <v>20;21</v>
          </cell>
          <cell r="T25">
            <v>38945</v>
          </cell>
        </row>
        <row r="26">
          <cell r="D26" t="str">
            <v>Mecânica</v>
          </cell>
          <cell r="E26" t="str">
            <v>131 dias</v>
          </cell>
          <cell r="F26">
            <v>38762.333333333336</v>
          </cell>
          <cell r="G26">
            <v>38762.333333333336</v>
          </cell>
          <cell r="H26">
            <v>38762.333333333336</v>
          </cell>
          <cell r="I26">
            <v>38854.729166666664</v>
          </cell>
          <cell r="J26">
            <v>38959.729166666664</v>
          </cell>
          <cell r="K26" t="str">
            <v>NA</v>
          </cell>
          <cell r="L26">
            <v>2.33</v>
          </cell>
          <cell r="M26">
            <v>53.25</v>
          </cell>
          <cell r="N26">
            <v>40.08</v>
          </cell>
          <cell r="O26">
            <v>75.260000000000005</v>
          </cell>
          <cell r="P26">
            <v>75.260000000000005</v>
          </cell>
          <cell r="T26">
            <v>38959</v>
          </cell>
        </row>
        <row r="27">
          <cell r="B27" t="str">
            <v>BB.205.CP.01</v>
          </cell>
          <cell r="D27" t="str">
            <v>Critério De Projeto</v>
          </cell>
          <cell r="E27" t="str">
            <v>85 dias</v>
          </cell>
          <cell r="F27">
            <v>38793.333333333336</v>
          </cell>
          <cell r="G27">
            <v>38793.333333333336</v>
          </cell>
          <cell r="H27">
            <v>38793.333333333336</v>
          </cell>
          <cell r="I27">
            <v>38806.729166666664</v>
          </cell>
          <cell r="J27">
            <v>38919.729166666664</v>
          </cell>
          <cell r="K27" t="str">
            <v>NA</v>
          </cell>
          <cell r="L27">
            <v>7.0000000000000007E-2</v>
          </cell>
          <cell r="M27">
            <v>1.63</v>
          </cell>
          <cell r="N27">
            <v>1.46</v>
          </cell>
          <cell r="O27">
            <v>90</v>
          </cell>
          <cell r="P27">
            <v>90</v>
          </cell>
          <cell r="Q27">
            <v>3</v>
          </cell>
          <cell r="S27" t="str">
            <v>EQUIPE MEC</v>
          </cell>
          <cell r="T27">
            <v>38919</v>
          </cell>
        </row>
        <row r="28">
          <cell r="B28" t="str">
            <v>BB.205.DB.01</v>
          </cell>
          <cell r="D28" t="str">
            <v>Desenho Básico (Arrajos Planta e Plano Diretor)</v>
          </cell>
          <cell r="E28" t="str">
            <v>72 dias</v>
          </cell>
          <cell r="F28">
            <v>38769.333333333336</v>
          </cell>
          <cell r="G28">
            <v>38835.333333333336</v>
          </cell>
          <cell r="H28">
            <v>38835.333333333336</v>
          </cell>
          <cell r="I28">
            <v>38786.729166666664</v>
          </cell>
          <cell r="J28">
            <v>38939.729166666664</v>
          </cell>
          <cell r="K28" t="str">
            <v>NA</v>
          </cell>
          <cell r="L28">
            <v>0.35</v>
          </cell>
          <cell r="M28">
            <v>8</v>
          </cell>
          <cell r="N28">
            <v>4.8</v>
          </cell>
          <cell r="O28">
            <v>60</v>
          </cell>
          <cell r="P28">
            <v>60</v>
          </cell>
          <cell r="Q28" t="str">
            <v>14II;16II</v>
          </cell>
          <cell r="R28" t="str">
            <v>27;40;471</v>
          </cell>
          <cell r="S28" t="str">
            <v>EQUIPE MEC[25%]</v>
          </cell>
          <cell r="T28">
            <v>38939</v>
          </cell>
        </row>
        <row r="29">
          <cell r="D29" t="str">
            <v>APROVAÇÃO EBX</v>
          </cell>
          <cell r="E29" t="str">
            <v>5 dias</v>
          </cell>
          <cell r="F29">
            <v>38807.333333333336</v>
          </cell>
          <cell r="G29">
            <v>38940.333333333336</v>
          </cell>
          <cell r="H29" t="str">
            <v>NA</v>
          </cell>
          <cell r="I29">
            <v>38814.729166666664</v>
          </cell>
          <cell r="J29">
            <v>38950.729166666664</v>
          </cell>
          <cell r="K29" t="str">
            <v>NA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 t="str">
            <v>#ERRO</v>
          </cell>
          <cell r="Q29">
            <v>26</v>
          </cell>
          <cell r="T29">
            <v>38950</v>
          </cell>
        </row>
        <row r="30">
          <cell r="D30" t="str">
            <v>Especificação Técnica</v>
          </cell>
          <cell r="E30" t="str">
            <v>117 dias</v>
          </cell>
          <cell r="F30">
            <v>38762.333333333336</v>
          </cell>
          <cell r="G30">
            <v>38762.333333333336</v>
          </cell>
          <cell r="H30">
            <v>38762.333333333336</v>
          </cell>
          <cell r="I30">
            <v>38854.375</v>
          </cell>
          <cell r="J30">
            <v>38937.729166666664</v>
          </cell>
          <cell r="K30" t="str">
            <v>NA</v>
          </cell>
          <cell r="L30">
            <v>0.77</v>
          </cell>
          <cell r="M30">
            <v>17.63</v>
          </cell>
          <cell r="N30">
            <v>14.46</v>
          </cell>
          <cell r="O30">
            <v>82.06</v>
          </cell>
          <cell r="P30">
            <v>82.06</v>
          </cell>
          <cell r="T30">
            <v>38937</v>
          </cell>
        </row>
        <row r="31">
          <cell r="B31" t="str">
            <v>BB.205.ET.01</v>
          </cell>
          <cell r="D31" t="str">
            <v>Talhas e Pontes Rolantes</v>
          </cell>
          <cell r="E31" t="str">
            <v>70 dias</v>
          </cell>
          <cell r="F31">
            <v>38806.333333333336</v>
          </cell>
          <cell r="G31">
            <v>38835.333333333336</v>
          </cell>
          <cell r="H31">
            <v>38835.333333333336</v>
          </cell>
          <cell r="I31">
            <v>38854.729166666664</v>
          </cell>
          <cell r="J31">
            <v>38937.729166666664</v>
          </cell>
          <cell r="K31" t="str">
            <v>NA</v>
          </cell>
          <cell r="L31">
            <v>0.35</v>
          </cell>
          <cell r="M31">
            <v>8</v>
          </cell>
          <cell r="N31">
            <v>6.4</v>
          </cell>
          <cell r="O31">
            <v>80</v>
          </cell>
          <cell r="P31">
            <v>80</v>
          </cell>
          <cell r="Q31" t="str">
            <v>14II;16II</v>
          </cell>
          <cell r="S31" t="str">
            <v>EQUIPE MEC[57%]</v>
          </cell>
          <cell r="T31">
            <v>38937</v>
          </cell>
        </row>
        <row r="32">
          <cell r="B32" t="str">
            <v>BB.205.ET.02</v>
          </cell>
          <cell r="D32" t="str">
            <v>Caldeiraria</v>
          </cell>
          <cell r="E32" t="str">
            <v>68 dias</v>
          </cell>
          <cell r="F32">
            <v>38832.333333333336</v>
          </cell>
          <cell r="G32">
            <v>38835.333333333336</v>
          </cell>
          <cell r="H32">
            <v>38835.333333333336</v>
          </cell>
          <cell r="I32">
            <v>38854.729166666664</v>
          </cell>
          <cell r="J32">
            <v>38933.729166666664</v>
          </cell>
          <cell r="K32" t="str">
            <v>NA</v>
          </cell>
          <cell r="L32">
            <v>0.13</v>
          </cell>
          <cell r="M32">
            <v>3</v>
          </cell>
          <cell r="N32">
            <v>2.1</v>
          </cell>
          <cell r="O32">
            <v>70</v>
          </cell>
          <cell r="P32">
            <v>70</v>
          </cell>
          <cell r="Q32" t="str">
            <v>14II;16II</v>
          </cell>
          <cell r="R32" t="str">
            <v>99TI+10 dias;126TI+10 dias;220TI+10 dias;250TI+10 dias;347TI+10 dias;400TI+10 dias;191TI+10 dias;283TI+15 dias;170TI+30 dias</v>
          </cell>
          <cell r="S32" t="str">
            <v>EQUIPE MEC[22%]</v>
          </cell>
          <cell r="T32">
            <v>38933</v>
          </cell>
        </row>
        <row r="33">
          <cell r="B33" t="str">
            <v>BB.205.ET.03</v>
          </cell>
          <cell r="D33" t="str">
            <v>Pintura</v>
          </cell>
          <cell r="E33" t="str">
            <v>15 dias</v>
          </cell>
          <cell r="F33">
            <v>38762.333333333336</v>
          </cell>
          <cell r="G33">
            <v>38762.333333333336</v>
          </cell>
          <cell r="H33">
            <v>38762.333333333336</v>
          </cell>
          <cell r="I33">
            <v>38786.729166666664</v>
          </cell>
          <cell r="J33">
            <v>38785.729166666664</v>
          </cell>
          <cell r="K33" t="str">
            <v>NA</v>
          </cell>
          <cell r="L33">
            <v>0.11</v>
          </cell>
          <cell r="M33">
            <v>2.63</v>
          </cell>
          <cell r="N33">
            <v>2.36</v>
          </cell>
          <cell r="O33">
            <v>90</v>
          </cell>
          <cell r="P33">
            <v>90</v>
          </cell>
          <cell r="Q33">
            <v>3</v>
          </cell>
          <cell r="S33" t="str">
            <v>EQUIPE MEC</v>
          </cell>
          <cell r="T33">
            <v>38785</v>
          </cell>
        </row>
        <row r="34">
          <cell r="B34" t="str">
            <v>BB.205.ET.04</v>
          </cell>
          <cell r="D34" t="str">
            <v>Transportadores e Alimentadores de Correia</v>
          </cell>
          <cell r="E34" t="str">
            <v>94 dias</v>
          </cell>
          <cell r="F34">
            <v>38786.333333333336</v>
          </cell>
          <cell r="G34">
            <v>38786.333333333336</v>
          </cell>
          <cell r="H34">
            <v>38786.333333333336</v>
          </cell>
          <cell r="I34">
            <v>38812.729166666664</v>
          </cell>
          <cell r="J34">
            <v>38925.729166666664</v>
          </cell>
          <cell r="K34" t="str">
            <v>NA</v>
          </cell>
          <cell r="L34">
            <v>0.17</v>
          </cell>
          <cell r="M34">
            <v>4</v>
          </cell>
          <cell r="N34">
            <v>3.6</v>
          </cell>
          <cell r="O34">
            <v>90</v>
          </cell>
          <cell r="P34">
            <v>90</v>
          </cell>
          <cell r="Q34" t="str">
            <v>14II;16II</v>
          </cell>
          <cell r="R34" t="str">
            <v>74TI+45 dias</v>
          </cell>
          <cell r="S34" t="str">
            <v>EQUIPE MEC[19%]</v>
          </cell>
          <cell r="T34">
            <v>38925</v>
          </cell>
        </row>
        <row r="35">
          <cell r="B35" t="str">
            <v>BB.205.LE.01</v>
          </cell>
          <cell r="D35" t="str">
            <v>Lista De Equipamentos</v>
          </cell>
          <cell r="E35" t="str">
            <v>33 dias</v>
          </cell>
          <cell r="F35">
            <v>38793.333333333336</v>
          </cell>
          <cell r="G35">
            <v>38863.333333333336</v>
          </cell>
          <cell r="H35">
            <v>38863.333333333336</v>
          </cell>
          <cell r="I35">
            <v>38803.375</v>
          </cell>
          <cell r="J35">
            <v>38911.729166666664</v>
          </cell>
          <cell r="K35" t="str">
            <v>NA</v>
          </cell>
          <cell r="L35">
            <v>0.14000000000000001</v>
          </cell>
          <cell r="M35">
            <v>3.25</v>
          </cell>
          <cell r="N35">
            <v>2.93</v>
          </cell>
          <cell r="O35">
            <v>90</v>
          </cell>
          <cell r="P35">
            <v>90</v>
          </cell>
          <cell r="Q35" t="str">
            <v>14II;16II</v>
          </cell>
          <cell r="R35" t="str">
            <v>34II;36;584II</v>
          </cell>
          <cell r="S35" t="str">
            <v>EQUIPE MEC[9%]</v>
          </cell>
          <cell r="T35">
            <v>38911</v>
          </cell>
        </row>
        <row r="36">
          <cell r="B36" t="str">
            <v>BB.205.PQ.01</v>
          </cell>
          <cell r="D36" t="str">
            <v>Planilha De Quantitativos</v>
          </cell>
          <cell r="E36" t="str">
            <v>26 dias</v>
          </cell>
          <cell r="F36">
            <v>38804.333333333336</v>
          </cell>
          <cell r="G36">
            <v>38891.333333333336</v>
          </cell>
          <cell r="H36">
            <v>38891.333333333336</v>
          </cell>
          <cell r="I36">
            <v>38812.375</v>
          </cell>
          <cell r="J36">
            <v>38926.729166666664</v>
          </cell>
          <cell r="K36" t="str">
            <v>NA</v>
          </cell>
          <cell r="L36">
            <v>0.11</v>
          </cell>
          <cell r="M36">
            <v>2.63</v>
          </cell>
          <cell r="N36">
            <v>2.36</v>
          </cell>
          <cell r="O36">
            <v>90</v>
          </cell>
          <cell r="P36">
            <v>90</v>
          </cell>
          <cell r="Q36" t="str">
            <v>33II</v>
          </cell>
          <cell r="R36" t="str">
            <v>35II;36;461II;509II;577II</v>
          </cell>
          <cell r="S36" t="str">
            <v>EQUIPE MEC[19%]</v>
          </cell>
          <cell r="T36">
            <v>38926</v>
          </cell>
        </row>
        <row r="37">
          <cell r="B37" t="str">
            <v>BB.205.OI.01</v>
          </cell>
          <cell r="D37" t="str">
            <v>Orçamento De Investimentos</v>
          </cell>
          <cell r="E37" t="str">
            <v>9 dias</v>
          </cell>
          <cell r="F37">
            <v>38812.333333333336</v>
          </cell>
          <cell r="G37">
            <v>38891.333333333336</v>
          </cell>
          <cell r="H37">
            <v>38891.333333333336</v>
          </cell>
          <cell r="I37">
            <v>38824.375</v>
          </cell>
          <cell r="J37">
            <v>38903.729166666664</v>
          </cell>
          <cell r="K37" t="str">
            <v>NA</v>
          </cell>
          <cell r="L37">
            <v>0.68</v>
          </cell>
          <cell r="M37">
            <v>15.63</v>
          </cell>
          <cell r="N37">
            <v>14.06</v>
          </cell>
          <cell r="O37">
            <v>90</v>
          </cell>
          <cell r="P37">
            <v>90</v>
          </cell>
          <cell r="Q37" t="str">
            <v>34II</v>
          </cell>
          <cell r="S37" t="str">
            <v>EQUIPE MEC</v>
          </cell>
          <cell r="T37">
            <v>38903</v>
          </cell>
        </row>
        <row r="38">
          <cell r="B38" t="str">
            <v>BB.205.MD.02</v>
          </cell>
          <cell r="D38" t="str">
            <v>Memorial Descr. Montagem (Mec/Tub/Met/Ele/TSA)</v>
          </cell>
          <cell r="E38" t="str">
            <v>21 dias</v>
          </cell>
          <cell r="F38">
            <v>38824.333333333336</v>
          </cell>
          <cell r="G38">
            <v>38929.333333333336</v>
          </cell>
          <cell r="H38" t="str">
            <v>NA</v>
          </cell>
          <cell r="I38">
            <v>38832.375</v>
          </cell>
          <cell r="J38">
            <v>38959.729166666664</v>
          </cell>
          <cell r="K38" t="str">
            <v>NA</v>
          </cell>
          <cell r="L38">
            <v>0.2</v>
          </cell>
          <cell r="M38">
            <v>4.5</v>
          </cell>
          <cell r="N38">
            <v>0</v>
          </cell>
          <cell r="O38">
            <v>0</v>
          </cell>
          <cell r="P38">
            <v>0</v>
          </cell>
          <cell r="Q38" t="str">
            <v>33;34</v>
          </cell>
          <cell r="R38">
            <v>69</v>
          </cell>
          <cell r="S38" t="str">
            <v>EQUIPE MEC[33%]</v>
          </cell>
          <cell r="T38">
            <v>38959</v>
          </cell>
        </row>
        <row r="39">
          <cell r="D39" t="str">
            <v>Tubulação</v>
          </cell>
          <cell r="E39" t="str">
            <v>111 dias</v>
          </cell>
          <cell r="F39">
            <v>38793.375</v>
          </cell>
          <cell r="G39">
            <v>38794.333333333336</v>
          </cell>
          <cell r="H39">
            <v>38794.333333333336</v>
          </cell>
          <cell r="I39">
            <v>38868.729166666664</v>
          </cell>
          <cell r="J39">
            <v>38960.729166666664</v>
          </cell>
          <cell r="K39" t="str">
            <v>NA</v>
          </cell>
          <cell r="L39">
            <v>2.29</v>
          </cell>
          <cell r="M39">
            <v>52.38</v>
          </cell>
          <cell r="N39">
            <v>44.44</v>
          </cell>
          <cell r="O39">
            <v>84.84</v>
          </cell>
          <cell r="P39">
            <v>84.84</v>
          </cell>
          <cell r="T39">
            <v>38960</v>
          </cell>
        </row>
        <row r="40">
          <cell r="B40" t="str">
            <v>BH.205.CP.01</v>
          </cell>
          <cell r="D40" t="str">
            <v>Critério De Projeto</v>
          </cell>
          <cell r="E40" t="str">
            <v>80 dias</v>
          </cell>
          <cell r="F40">
            <v>38793.333333333336</v>
          </cell>
          <cell r="G40">
            <v>38794.333333333336</v>
          </cell>
          <cell r="H40">
            <v>38794.333333333336</v>
          </cell>
          <cell r="I40">
            <v>38812.729166666664</v>
          </cell>
          <cell r="J40">
            <v>38915.729166666664</v>
          </cell>
          <cell r="K40" t="str">
            <v>NA</v>
          </cell>
          <cell r="L40">
            <v>0.04</v>
          </cell>
          <cell r="M40">
            <v>0.88</v>
          </cell>
          <cell r="N40">
            <v>0.79</v>
          </cell>
          <cell r="O40">
            <v>90</v>
          </cell>
          <cell r="P40">
            <v>90</v>
          </cell>
          <cell r="Q40">
            <v>3</v>
          </cell>
          <cell r="S40" t="str">
            <v>EQUIPE TUB</v>
          </cell>
          <cell r="T40">
            <v>38915</v>
          </cell>
        </row>
        <row r="41">
          <cell r="B41" t="str">
            <v>BH.205.FE.01</v>
          </cell>
          <cell r="D41" t="str">
            <v>Fluxograma De Engenharia</v>
          </cell>
          <cell r="E41" t="str">
            <v>63 dias</v>
          </cell>
          <cell r="F41">
            <v>38812.333333333336</v>
          </cell>
          <cell r="G41">
            <v>38852.333333333336</v>
          </cell>
          <cell r="H41">
            <v>38852.333333333336</v>
          </cell>
          <cell r="I41">
            <v>38846.729166666664</v>
          </cell>
          <cell r="J41">
            <v>38940.729166666664</v>
          </cell>
          <cell r="K41" t="str">
            <v>NA</v>
          </cell>
          <cell r="L41">
            <v>0.94</v>
          </cell>
          <cell r="M41">
            <v>21.5</v>
          </cell>
          <cell r="N41">
            <v>19.350000000000001</v>
          </cell>
          <cell r="O41">
            <v>90</v>
          </cell>
          <cell r="P41">
            <v>90</v>
          </cell>
          <cell r="Q41" t="str">
            <v>14II</v>
          </cell>
          <cell r="R41" t="str">
            <v>63;42II;43II;59II;40;65;68;69;214II;244II;245II;252II;341II;342II;349II;395II;394II;403II;312II;311II;370II;371II;279II;278II;286II;428II;429II;438II;674II+131 dias</v>
          </cell>
          <cell r="S41" t="str">
            <v>EQUIPE TUB[83%]</v>
          </cell>
          <cell r="T41">
            <v>38940</v>
          </cell>
        </row>
        <row r="42">
          <cell r="B42" t="str">
            <v>BH.205.DB.01</v>
          </cell>
          <cell r="D42" t="str">
            <v>Desenho Básico - Rota Básica de Tubulação</v>
          </cell>
          <cell r="E42" t="str">
            <v>7 dias</v>
          </cell>
          <cell r="F42" t="str">
            <v>NA</v>
          </cell>
          <cell r="G42">
            <v>38945.333333333336</v>
          </cell>
          <cell r="H42" t="str">
            <v>NA</v>
          </cell>
          <cell r="I42" t="str">
            <v>NA</v>
          </cell>
          <cell r="J42">
            <v>38953.729166666664</v>
          </cell>
          <cell r="K42" t="str">
            <v>NA</v>
          </cell>
          <cell r="L42">
            <v>0.13</v>
          </cell>
          <cell r="M42">
            <v>3</v>
          </cell>
          <cell r="N42">
            <v>0</v>
          </cell>
          <cell r="O42">
            <v>0</v>
          </cell>
          <cell r="P42">
            <v>0</v>
          </cell>
          <cell r="Q42" t="str">
            <v>26;39</v>
          </cell>
          <cell r="R42" t="str">
            <v>41;60</v>
          </cell>
          <cell r="S42" t="str">
            <v>EQUIPE TUB</v>
          </cell>
          <cell r="T42">
            <v>38953</v>
          </cell>
        </row>
        <row r="43">
          <cell r="D43" t="str">
            <v>APROVAÇÃO EBX</v>
          </cell>
          <cell r="E43" t="str">
            <v>5 dias</v>
          </cell>
          <cell r="F43">
            <v>38846.333333333336</v>
          </cell>
          <cell r="G43">
            <v>38954.333333333336</v>
          </cell>
          <cell r="H43" t="str">
            <v>NA</v>
          </cell>
          <cell r="I43">
            <v>38853.729166666664</v>
          </cell>
          <cell r="J43">
            <v>38960.729166666664</v>
          </cell>
          <cell r="K43" t="str">
            <v>NA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 t="str">
            <v>#ERRO</v>
          </cell>
          <cell r="Q43">
            <v>40</v>
          </cell>
          <cell r="T43">
            <v>38960</v>
          </cell>
        </row>
        <row r="44">
          <cell r="B44" t="str">
            <v>BH.205.ET.01</v>
          </cell>
          <cell r="D44" t="str">
            <v>Especificação Técnica - Bombas</v>
          </cell>
          <cell r="E44" t="str">
            <v>33 dias</v>
          </cell>
          <cell r="F44">
            <v>38846.333333333336</v>
          </cell>
          <cell r="G44">
            <v>38869.333333333336</v>
          </cell>
          <cell r="H44">
            <v>38869.333333333336</v>
          </cell>
          <cell r="I44">
            <v>38868.729166666664</v>
          </cell>
          <cell r="J44">
            <v>38917.729166666664</v>
          </cell>
          <cell r="K44" t="str">
            <v>NA</v>
          </cell>
          <cell r="L44">
            <v>0.91</v>
          </cell>
          <cell r="M44">
            <v>20.75</v>
          </cell>
          <cell r="N44">
            <v>18.68</v>
          </cell>
          <cell r="O44">
            <v>90</v>
          </cell>
          <cell r="P44">
            <v>90</v>
          </cell>
          <cell r="Q44" t="str">
            <v>39II</v>
          </cell>
          <cell r="R44" t="str">
            <v>72TI+45 dias</v>
          </cell>
          <cell r="S44" t="str">
            <v>EQUIPE TUB[155%]</v>
          </cell>
          <cell r="T44">
            <v>38917</v>
          </cell>
        </row>
        <row r="45">
          <cell r="B45" t="str">
            <v>BH.205.PQ.01</v>
          </cell>
          <cell r="D45" t="str">
            <v>Planilha De Quantitativos</v>
          </cell>
          <cell r="E45" t="str">
            <v>19 dias</v>
          </cell>
          <cell r="F45">
            <v>38862.333333333336</v>
          </cell>
          <cell r="G45">
            <v>38901.333333333336</v>
          </cell>
          <cell r="H45">
            <v>38901.333333333336</v>
          </cell>
          <cell r="I45">
            <v>38868.729166666664</v>
          </cell>
          <cell r="J45">
            <v>38925.729166666664</v>
          </cell>
          <cell r="K45" t="str">
            <v>NA</v>
          </cell>
          <cell r="L45">
            <v>0.27</v>
          </cell>
          <cell r="M45">
            <v>6.25</v>
          </cell>
          <cell r="N45">
            <v>5.63</v>
          </cell>
          <cell r="O45">
            <v>90</v>
          </cell>
          <cell r="P45">
            <v>90</v>
          </cell>
          <cell r="Q45" t="str">
            <v>39II</v>
          </cell>
          <cell r="S45" t="str">
            <v>EQUIPE TUB[21%]</v>
          </cell>
          <cell r="T45">
            <v>38925</v>
          </cell>
        </row>
        <row r="46">
          <cell r="D46" t="str">
            <v>Civil</v>
          </cell>
          <cell r="E46" t="str">
            <v>85 dias</v>
          </cell>
          <cell r="F46">
            <v>38789.333333333336</v>
          </cell>
          <cell r="G46">
            <v>38807.333333333336</v>
          </cell>
          <cell r="H46">
            <v>38807.333333333336</v>
          </cell>
          <cell r="I46">
            <v>38853.729166666664</v>
          </cell>
          <cell r="J46">
            <v>38933.729166666664</v>
          </cell>
          <cell r="K46" t="str">
            <v>NA</v>
          </cell>
          <cell r="L46">
            <v>0.97</v>
          </cell>
          <cell r="M46">
            <v>22.25</v>
          </cell>
          <cell r="N46">
            <v>20.64</v>
          </cell>
          <cell r="O46">
            <v>92.75</v>
          </cell>
          <cell r="P46">
            <v>92.75</v>
          </cell>
          <cell r="T46">
            <v>38933</v>
          </cell>
        </row>
        <row r="47">
          <cell r="B47" t="str">
            <v>BC.205.CP.01</v>
          </cell>
          <cell r="D47" t="str">
            <v>Critério De Projeto</v>
          </cell>
          <cell r="E47" t="str">
            <v>9 dias</v>
          </cell>
          <cell r="F47">
            <v>38806.333333333336</v>
          </cell>
          <cell r="G47">
            <v>38807.333333333336</v>
          </cell>
          <cell r="H47">
            <v>38807.333333333336</v>
          </cell>
          <cell r="I47">
            <v>38819.729166666664</v>
          </cell>
          <cell r="J47">
            <v>38819.729166666664</v>
          </cell>
          <cell r="K47" t="str">
            <v>NA</v>
          </cell>
          <cell r="L47">
            <v>0.08</v>
          </cell>
          <cell r="M47">
            <v>1.75</v>
          </cell>
          <cell r="N47">
            <v>1.58</v>
          </cell>
          <cell r="O47">
            <v>90</v>
          </cell>
          <cell r="P47">
            <v>90</v>
          </cell>
          <cell r="Q47">
            <v>3</v>
          </cell>
          <cell r="R47">
            <v>47</v>
          </cell>
          <cell r="S47" t="str">
            <v>EQUIPE CIV</v>
          </cell>
          <cell r="T47">
            <v>38819</v>
          </cell>
        </row>
        <row r="48">
          <cell r="B48" t="str">
            <v>BC.205.DB.01</v>
          </cell>
          <cell r="D48" t="str">
            <v>Desenho Básico - Locação De Sondagem</v>
          </cell>
          <cell r="E48" t="str">
            <v>63 dias</v>
          </cell>
          <cell r="F48">
            <v>38789.333333333336</v>
          </cell>
          <cell r="G48">
            <v>38835.333333333336</v>
          </cell>
          <cell r="H48">
            <v>38835.333333333336</v>
          </cell>
          <cell r="I48">
            <v>38796.729166666664</v>
          </cell>
          <cell r="J48">
            <v>38926.729166666664</v>
          </cell>
          <cell r="K48" t="str">
            <v>NA</v>
          </cell>
          <cell r="L48">
            <v>0.13</v>
          </cell>
          <cell r="M48">
            <v>3</v>
          </cell>
          <cell r="N48">
            <v>2.8</v>
          </cell>
          <cell r="O48">
            <v>93.33</v>
          </cell>
          <cell r="P48">
            <v>93.33</v>
          </cell>
          <cell r="Q48" t="str">
            <v>16II</v>
          </cell>
          <cell r="R48">
            <v>47</v>
          </cell>
          <cell r="S48" t="str">
            <v>EQUIPE CIV[16%]</v>
          </cell>
          <cell r="T48">
            <v>38926</v>
          </cell>
        </row>
        <row r="49">
          <cell r="D49" t="str">
            <v>APROVAÇÃO EBX</v>
          </cell>
          <cell r="E49" t="str">
            <v>5 dias</v>
          </cell>
          <cell r="F49">
            <v>38796.333333333336</v>
          </cell>
          <cell r="G49">
            <v>38929.333333333336</v>
          </cell>
          <cell r="H49" t="str">
            <v>NA</v>
          </cell>
          <cell r="I49">
            <v>38803.729166666664</v>
          </cell>
          <cell r="J49">
            <v>38933.729166666664</v>
          </cell>
          <cell r="K49" t="str">
            <v>NA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 t="str">
            <v>#ERRO</v>
          </cell>
          <cell r="Q49" t="str">
            <v>45;46</v>
          </cell>
          <cell r="T49">
            <v>38933</v>
          </cell>
        </row>
        <row r="50">
          <cell r="D50" t="str">
            <v>Memorial Descritivo</v>
          </cell>
          <cell r="E50" t="str">
            <v>54 dias</v>
          </cell>
          <cell r="F50">
            <v>38813.333333333336</v>
          </cell>
          <cell r="G50">
            <v>38813.333333333336</v>
          </cell>
          <cell r="H50">
            <v>38813.333333333336</v>
          </cell>
          <cell r="I50">
            <v>38853.729166666664</v>
          </cell>
          <cell r="J50">
            <v>38896.729166666664</v>
          </cell>
          <cell r="K50" t="str">
            <v>NA</v>
          </cell>
          <cell r="L50">
            <v>0.13</v>
          </cell>
          <cell r="M50">
            <v>2.88</v>
          </cell>
          <cell r="N50">
            <v>2.59</v>
          </cell>
          <cell r="O50">
            <v>90</v>
          </cell>
          <cell r="P50">
            <v>90</v>
          </cell>
          <cell r="T50">
            <v>38896</v>
          </cell>
        </row>
        <row r="51">
          <cell r="B51" t="str">
            <v>BC.205.MD.01</v>
          </cell>
          <cell r="D51" t="str">
            <v>Terraplenagem</v>
          </cell>
          <cell r="E51" t="str">
            <v>25 dias</v>
          </cell>
          <cell r="F51">
            <v>38813.333333333336</v>
          </cell>
          <cell r="G51">
            <v>38813.333333333336</v>
          </cell>
          <cell r="H51">
            <v>38813.333333333336</v>
          </cell>
          <cell r="I51">
            <v>38819.729166666664</v>
          </cell>
          <cell r="J51">
            <v>38853.729166666664</v>
          </cell>
          <cell r="K51" t="str">
            <v>NA</v>
          </cell>
          <cell r="L51">
            <v>0.02</v>
          </cell>
          <cell r="M51">
            <v>0.5</v>
          </cell>
          <cell r="N51">
            <v>0.45</v>
          </cell>
          <cell r="O51">
            <v>90</v>
          </cell>
          <cell r="P51">
            <v>90</v>
          </cell>
          <cell r="Q51" t="str">
            <v>16II</v>
          </cell>
          <cell r="R51" t="str">
            <v>52;579II</v>
          </cell>
          <cell r="S51" t="str">
            <v>EQUIPE CIV[20%]</v>
          </cell>
          <cell r="T51">
            <v>38853</v>
          </cell>
        </row>
        <row r="52">
          <cell r="B52" t="str">
            <v>BC.205.MD.02</v>
          </cell>
          <cell r="D52" t="str">
            <v>Obras Civis - Concreto</v>
          </cell>
          <cell r="E52" t="str">
            <v>14 dias</v>
          </cell>
          <cell r="F52">
            <v>38847.333333333336</v>
          </cell>
          <cell r="G52">
            <v>38875.333333333336</v>
          </cell>
          <cell r="H52">
            <v>38875.333333333336</v>
          </cell>
          <cell r="I52">
            <v>38853.729166666664</v>
          </cell>
          <cell r="J52">
            <v>38896.729166666664</v>
          </cell>
          <cell r="K52" t="str">
            <v>NA</v>
          </cell>
          <cell r="L52">
            <v>0.1</v>
          </cell>
          <cell r="M52">
            <v>2.38</v>
          </cell>
          <cell r="N52">
            <v>2.14</v>
          </cell>
          <cell r="O52">
            <v>90</v>
          </cell>
          <cell r="P52">
            <v>90</v>
          </cell>
          <cell r="Q52" t="str">
            <v>16II</v>
          </cell>
          <cell r="R52" t="str">
            <v>53II</v>
          </cell>
          <cell r="S52" t="str">
            <v>EQUIPE CIV[36%]</v>
          </cell>
          <cell r="T52">
            <v>38896</v>
          </cell>
        </row>
        <row r="53">
          <cell r="D53" t="str">
            <v>Critério De Medição De Serviço</v>
          </cell>
          <cell r="E53" t="str">
            <v>54 dias</v>
          </cell>
          <cell r="F53">
            <v>38810.333333333336</v>
          </cell>
          <cell r="G53">
            <v>38835.333333333336</v>
          </cell>
          <cell r="H53">
            <v>38835.333333333336</v>
          </cell>
          <cell r="I53">
            <v>38853.729166666664</v>
          </cell>
          <cell r="J53">
            <v>38915.729166666664</v>
          </cell>
          <cell r="K53" t="str">
            <v>NA</v>
          </cell>
          <cell r="L53">
            <v>0.18</v>
          </cell>
          <cell r="M53">
            <v>4.13</v>
          </cell>
          <cell r="N53">
            <v>3.71</v>
          </cell>
          <cell r="O53">
            <v>90</v>
          </cell>
          <cell r="P53">
            <v>90</v>
          </cell>
          <cell r="T53">
            <v>38915</v>
          </cell>
        </row>
        <row r="54">
          <cell r="B54" t="str">
            <v>BC.205.CM.01</v>
          </cell>
          <cell r="D54" t="str">
            <v>Terraplenagem</v>
          </cell>
          <cell r="E54" t="str">
            <v>54 dias</v>
          </cell>
          <cell r="F54">
            <v>38810.333333333336</v>
          </cell>
          <cell r="G54">
            <v>38835.333333333336</v>
          </cell>
          <cell r="H54">
            <v>38835.333333333336</v>
          </cell>
          <cell r="I54">
            <v>38819.729166666664</v>
          </cell>
          <cell r="J54">
            <v>38915.729166666664</v>
          </cell>
          <cell r="K54" t="str">
            <v>NA</v>
          </cell>
          <cell r="L54">
            <v>0.08</v>
          </cell>
          <cell r="M54">
            <v>1.88</v>
          </cell>
          <cell r="N54">
            <v>1.69</v>
          </cell>
          <cell r="O54">
            <v>90</v>
          </cell>
          <cell r="P54">
            <v>90</v>
          </cell>
          <cell r="Q54">
            <v>49</v>
          </cell>
          <cell r="R54" t="str">
            <v>55II</v>
          </cell>
          <cell r="S54" t="str">
            <v>EQUIPE CIV[15%]</v>
          </cell>
          <cell r="T54">
            <v>38915</v>
          </cell>
        </row>
        <row r="55">
          <cell r="B55" t="str">
            <v>BC.205.CM.02</v>
          </cell>
          <cell r="D55" t="str">
            <v>Obras Civis - Concreto</v>
          </cell>
          <cell r="E55" t="str">
            <v>5 dias</v>
          </cell>
          <cell r="F55">
            <v>38842.333333333336</v>
          </cell>
          <cell r="G55">
            <v>38875.333333333336</v>
          </cell>
          <cell r="H55">
            <v>38875.333333333336</v>
          </cell>
          <cell r="I55">
            <v>38853.729166666664</v>
          </cell>
          <cell r="J55">
            <v>38881.729166666664</v>
          </cell>
          <cell r="K55" t="str">
            <v>NA</v>
          </cell>
          <cell r="L55">
            <v>0.1</v>
          </cell>
          <cell r="M55">
            <v>2.25</v>
          </cell>
          <cell r="N55">
            <v>2.0299999999999998</v>
          </cell>
          <cell r="O55">
            <v>90</v>
          </cell>
          <cell r="P55">
            <v>90</v>
          </cell>
          <cell r="Q55" t="str">
            <v>50II</v>
          </cell>
          <cell r="R55" t="str">
            <v>56II</v>
          </cell>
          <cell r="S55" t="str">
            <v>EQUIPE CIV</v>
          </cell>
          <cell r="T55">
            <v>38881</v>
          </cell>
        </row>
        <row r="56">
          <cell r="D56" t="str">
            <v>Planilha De Quantitativos</v>
          </cell>
          <cell r="E56" t="str">
            <v>39 dias</v>
          </cell>
          <cell r="F56">
            <v>38803.333333333336</v>
          </cell>
          <cell r="G56">
            <v>38875.333333333336</v>
          </cell>
          <cell r="H56">
            <v>38875.333333333336</v>
          </cell>
          <cell r="I56">
            <v>38819.729166666664</v>
          </cell>
          <cell r="J56">
            <v>38931.729166666664</v>
          </cell>
          <cell r="K56" t="str">
            <v>NA</v>
          </cell>
          <cell r="L56">
            <v>0.46</v>
          </cell>
          <cell r="M56">
            <v>10.5</v>
          </cell>
          <cell r="N56">
            <v>9.9600000000000009</v>
          </cell>
          <cell r="O56">
            <v>94.88</v>
          </cell>
          <cell r="P56">
            <v>94.88</v>
          </cell>
          <cell r="T56">
            <v>38931</v>
          </cell>
        </row>
        <row r="57">
          <cell r="B57" t="str">
            <v>BC.205.PQ.01</v>
          </cell>
          <cell r="D57" t="str">
            <v>Terraplenagem</v>
          </cell>
          <cell r="E57" t="str">
            <v>38 dias</v>
          </cell>
          <cell r="F57">
            <v>38804.333333333336</v>
          </cell>
          <cell r="G57">
            <v>38875.333333333336</v>
          </cell>
          <cell r="H57">
            <v>38875.333333333336</v>
          </cell>
          <cell r="I57">
            <v>38819.729166666664</v>
          </cell>
          <cell r="J57">
            <v>38930.729166666664</v>
          </cell>
          <cell r="K57" t="str">
            <v>NA</v>
          </cell>
          <cell r="L57">
            <v>0.21</v>
          </cell>
          <cell r="M57">
            <v>4.88</v>
          </cell>
          <cell r="N57">
            <v>4.46</v>
          </cell>
          <cell r="O57">
            <v>91.54</v>
          </cell>
          <cell r="P57">
            <v>91.54</v>
          </cell>
          <cell r="Q57" t="str">
            <v>52II</v>
          </cell>
          <cell r="R57" t="str">
            <v>579II</v>
          </cell>
          <cell r="S57" t="str">
            <v>EQUIPE CIV[40%]</v>
          </cell>
          <cell r="T57">
            <v>38930</v>
          </cell>
        </row>
        <row r="58">
          <cell r="B58" t="str">
            <v>BC.205.PQ.02</v>
          </cell>
          <cell r="D58" t="str">
            <v>Obras Civis - Concreto</v>
          </cell>
          <cell r="E58" t="str">
            <v>18 dias</v>
          </cell>
          <cell r="F58">
            <v>38803.333333333336</v>
          </cell>
          <cell r="G58">
            <v>38908.333333333336</v>
          </cell>
          <cell r="H58">
            <v>38908.333333333336</v>
          </cell>
          <cell r="I58">
            <v>38819.729166666664</v>
          </cell>
          <cell r="J58">
            <v>38931.729166666664</v>
          </cell>
          <cell r="K58" t="str">
            <v>NA</v>
          </cell>
          <cell r="L58">
            <v>0.25</v>
          </cell>
          <cell r="M58">
            <v>5.63</v>
          </cell>
          <cell r="N58">
            <v>5.5</v>
          </cell>
          <cell r="O58">
            <v>97.78</v>
          </cell>
          <cell r="P58">
            <v>97.78</v>
          </cell>
          <cell r="Q58" t="str">
            <v>53II</v>
          </cell>
          <cell r="S58" t="str">
            <v>EQUIPE CIV</v>
          </cell>
          <cell r="T58">
            <v>38931</v>
          </cell>
        </row>
        <row r="59">
          <cell r="D59" t="str">
            <v>Estrutura Metálica</v>
          </cell>
          <cell r="E59" t="str">
            <v>117 dias</v>
          </cell>
          <cell r="F59">
            <v>38786.333333333336</v>
          </cell>
          <cell r="G59">
            <v>38790.333333333336</v>
          </cell>
          <cell r="H59">
            <v>38790.333333333336</v>
          </cell>
          <cell r="I59">
            <v>38805.729166666664</v>
          </cell>
          <cell r="J59">
            <v>38964.729166666664</v>
          </cell>
          <cell r="K59" t="str">
            <v>NA</v>
          </cell>
          <cell r="L59">
            <v>0.51</v>
          </cell>
          <cell r="M59">
            <v>11.63</v>
          </cell>
          <cell r="N59">
            <v>4.28</v>
          </cell>
          <cell r="O59">
            <v>36.770000000000003</v>
          </cell>
          <cell r="P59">
            <v>36.770000000000003</v>
          </cell>
          <cell r="T59">
            <v>38964</v>
          </cell>
        </row>
        <row r="60">
          <cell r="B60" t="str">
            <v>BD.205.CP.01</v>
          </cell>
          <cell r="D60" t="str">
            <v>Critério De Projeto</v>
          </cell>
          <cell r="E60" t="str">
            <v>16 dias</v>
          </cell>
          <cell r="F60">
            <v>38786.333333333336</v>
          </cell>
          <cell r="G60">
            <v>38790.333333333336</v>
          </cell>
          <cell r="H60">
            <v>38790.333333333336</v>
          </cell>
          <cell r="I60">
            <v>38810.729166666664</v>
          </cell>
          <cell r="J60">
            <v>38811.729166666664</v>
          </cell>
          <cell r="K60" t="str">
            <v>NA</v>
          </cell>
          <cell r="L60">
            <v>0.19</v>
          </cell>
          <cell r="M60">
            <v>4.25</v>
          </cell>
          <cell r="N60">
            <v>3.83</v>
          </cell>
          <cell r="O60">
            <v>90</v>
          </cell>
          <cell r="P60">
            <v>90</v>
          </cell>
          <cell r="Q60">
            <v>3</v>
          </cell>
          <cell r="S60" t="str">
            <v>EQUIPE MET</v>
          </cell>
          <cell r="T60">
            <v>38811</v>
          </cell>
        </row>
        <row r="61">
          <cell r="B61" t="str">
            <v>BD.205.PQ.01</v>
          </cell>
          <cell r="D61" t="str">
            <v>Planilha De Quantitativos</v>
          </cell>
          <cell r="E61" t="str">
            <v>2 dias</v>
          </cell>
          <cell r="F61">
            <v>38804.333333333336</v>
          </cell>
          <cell r="G61">
            <v>38925.333333333336</v>
          </cell>
          <cell r="H61">
            <v>38925.333333333336</v>
          </cell>
          <cell r="I61">
            <v>38805.729166666664</v>
          </cell>
          <cell r="J61">
            <v>38926.729166666664</v>
          </cell>
          <cell r="K61" t="str">
            <v>NA</v>
          </cell>
          <cell r="L61">
            <v>0.02</v>
          </cell>
          <cell r="M61">
            <v>0.5</v>
          </cell>
          <cell r="N61">
            <v>0.45</v>
          </cell>
          <cell r="O61">
            <v>90</v>
          </cell>
          <cell r="P61">
            <v>90</v>
          </cell>
          <cell r="Q61" t="str">
            <v>14II;16II;39II</v>
          </cell>
          <cell r="S61" t="str">
            <v>EQUIPE MET</v>
          </cell>
          <cell r="T61">
            <v>38926</v>
          </cell>
        </row>
        <row r="62">
          <cell r="B62" t="str">
            <v>BD.205.MC.01</v>
          </cell>
          <cell r="D62" t="str">
            <v>Memória De Cálculo - Pipe Rack</v>
          </cell>
          <cell r="E62" t="str">
            <v>7 dias</v>
          </cell>
          <cell r="F62">
            <v>38793.333333333336</v>
          </cell>
          <cell r="G62">
            <v>38954.333333333336</v>
          </cell>
          <cell r="H62" t="str">
            <v>NA</v>
          </cell>
          <cell r="I62">
            <v>38804.729166666664</v>
          </cell>
          <cell r="J62">
            <v>38964.729166666664</v>
          </cell>
          <cell r="K62" t="str">
            <v>NA</v>
          </cell>
          <cell r="L62">
            <v>0.3</v>
          </cell>
          <cell r="M62">
            <v>6.88</v>
          </cell>
          <cell r="N62">
            <v>0</v>
          </cell>
          <cell r="O62">
            <v>0</v>
          </cell>
          <cell r="P62">
            <v>0</v>
          </cell>
          <cell r="Q62">
            <v>40</v>
          </cell>
          <cell r="R62" t="str">
            <v>81;79</v>
          </cell>
          <cell r="S62" t="str">
            <v>EQUIPE MET</v>
          </cell>
          <cell r="T62">
            <v>38964</v>
          </cell>
        </row>
        <row r="63">
          <cell r="D63" t="str">
            <v>Instrumentação</v>
          </cell>
          <cell r="E63" t="str">
            <v>123 dias</v>
          </cell>
          <cell r="F63">
            <v>38793.333333333336</v>
          </cell>
          <cell r="G63">
            <v>38792.333333333336</v>
          </cell>
          <cell r="H63">
            <v>38792.333333333336</v>
          </cell>
          <cell r="I63">
            <v>38867.729166666664</v>
          </cell>
          <cell r="J63">
            <v>38978.729166666664</v>
          </cell>
          <cell r="K63" t="str">
            <v>NA</v>
          </cell>
          <cell r="L63">
            <v>1.49</v>
          </cell>
          <cell r="M63">
            <v>34.130000000000003</v>
          </cell>
          <cell r="N63">
            <v>1.8</v>
          </cell>
          <cell r="O63">
            <v>5.27</v>
          </cell>
          <cell r="P63">
            <v>5.27</v>
          </cell>
          <cell r="T63">
            <v>38978</v>
          </cell>
        </row>
        <row r="64">
          <cell r="B64" t="str">
            <v>BT.205.CP.01</v>
          </cell>
          <cell r="D64" t="str">
            <v>Critério De Projeto</v>
          </cell>
          <cell r="E64" t="str">
            <v>5 dias</v>
          </cell>
          <cell r="F64">
            <v>38793.333333333336</v>
          </cell>
          <cell r="G64">
            <v>38792.333333333336</v>
          </cell>
          <cell r="H64">
            <v>38792.333333333336</v>
          </cell>
          <cell r="I64">
            <v>38803.729166666664</v>
          </cell>
          <cell r="J64">
            <v>38798.729166666664</v>
          </cell>
          <cell r="K64" t="str">
            <v>NA</v>
          </cell>
          <cell r="L64">
            <v>0.09</v>
          </cell>
          <cell r="M64">
            <v>2</v>
          </cell>
          <cell r="N64">
            <v>1.8</v>
          </cell>
          <cell r="O64">
            <v>90</v>
          </cell>
          <cell r="P64">
            <v>90</v>
          </cell>
          <cell r="Q64" t="str">
            <v>3II</v>
          </cell>
          <cell r="S64" t="str">
            <v>EQUIPE TSA</v>
          </cell>
          <cell r="T64">
            <v>38798</v>
          </cell>
        </row>
        <row r="65">
          <cell r="B65" t="str">
            <v>BT.205.LE.01</v>
          </cell>
          <cell r="D65" t="str">
            <v>Lista De Instrumentos</v>
          </cell>
          <cell r="E65" t="str">
            <v>4 dias</v>
          </cell>
          <cell r="F65">
            <v>38846.333333333336</v>
          </cell>
          <cell r="G65">
            <v>38945.333333333336</v>
          </cell>
          <cell r="H65" t="str">
            <v>NA</v>
          </cell>
          <cell r="I65">
            <v>38852.729166666664</v>
          </cell>
          <cell r="J65">
            <v>38950.729166666664</v>
          </cell>
          <cell r="K65" t="str">
            <v>NA</v>
          </cell>
          <cell r="L65">
            <v>0.11</v>
          </cell>
          <cell r="M65">
            <v>2.5</v>
          </cell>
          <cell r="N65">
            <v>0</v>
          </cell>
          <cell r="O65">
            <v>0</v>
          </cell>
          <cell r="P65">
            <v>0</v>
          </cell>
          <cell r="Q65">
            <v>39</v>
          </cell>
          <cell r="R65" t="str">
            <v>64II;67;83</v>
          </cell>
          <cell r="S65" t="str">
            <v>EQUIPE TSA</v>
          </cell>
          <cell r="T65">
            <v>38950</v>
          </cell>
        </row>
        <row r="66">
          <cell r="B66" t="str">
            <v>BT.205.PQ.01</v>
          </cell>
          <cell r="D66" t="str">
            <v>Planilha De Quantitativos</v>
          </cell>
          <cell r="E66" t="str">
            <v>4 dias</v>
          </cell>
          <cell r="F66">
            <v>38861.333333333336</v>
          </cell>
          <cell r="G66">
            <v>38945.333333333336</v>
          </cell>
          <cell r="H66" t="str">
            <v>NA</v>
          </cell>
          <cell r="I66">
            <v>38867.729166666664</v>
          </cell>
          <cell r="J66">
            <v>38950.729166666664</v>
          </cell>
          <cell r="K66" t="str">
            <v>NA</v>
          </cell>
          <cell r="L66">
            <v>0.05</v>
          </cell>
          <cell r="M66">
            <v>1.25</v>
          </cell>
          <cell r="N66">
            <v>0</v>
          </cell>
          <cell r="O66">
            <v>0</v>
          </cell>
          <cell r="P66">
            <v>0</v>
          </cell>
          <cell r="Q66" t="str">
            <v>63II</v>
          </cell>
          <cell r="S66" t="str">
            <v>EQUIPE TSA</v>
          </cell>
          <cell r="T66">
            <v>38950</v>
          </cell>
        </row>
        <row r="67">
          <cell r="B67" t="str">
            <v>BT.205.DB.01</v>
          </cell>
          <cell r="D67" t="str">
            <v>Desenho Básico - Conf. Sistema Automação</v>
          </cell>
          <cell r="E67" t="str">
            <v>7 dias</v>
          </cell>
          <cell r="F67" t="str">
            <v>NA</v>
          </cell>
          <cell r="G67">
            <v>38945.333333333336</v>
          </cell>
          <cell r="H67" t="str">
            <v>NA</v>
          </cell>
          <cell r="I67" t="str">
            <v>NA</v>
          </cell>
          <cell r="J67">
            <v>38953.729166666664</v>
          </cell>
          <cell r="K67" t="str">
            <v>NA</v>
          </cell>
          <cell r="L67">
            <v>0.09</v>
          </cell>
          <cell r="M67">
            <v>2</v>
          </cell>
          <cell r="N67">
            <v>0</v>
          </cell>
          <cell r="O67">
            <v>0</v>
          </cell>
          <cell r="P67">
            <v>0</v>
          </cell>
          <cell r="Q67">
            <v>39</v>
          </cell>
          <cell r="R67">
            <v>83</v>
          </cell>
          <cell r="S67" t="str">
            <v>EQUIPE TSA</v>
          </cell>
          <cell r="T67">
            <v>38953</v>
          </cell>
        </row>
        <row r="68">
          <cell r="B68" t="str">
            <v>BT.205.ET.01</v>
          </cell>
          <cell r="D68" t="str">
            <v>Espec. Técnica - Instrumentos/ Equip. Automação</v>
          </cell>
          <cell r="E68" t="str">
            <v>6 dias</v>
          </cell>
          <cell r="F68" t="str">
            <v>NA</v>
          </cell>
          <cell r="G68">
            <v>38971.333333333336</v>
          </cell>
          <cell r="H68" t="str">
            <v>NA</v>
          </cell>
          <cell r="I68" t="str">
            <v>NA</v>
          </cell>
          <cell r="J68">
            <v>38978.729166666664</v>
          </cell>
          <cell r="K68" t="str">
            <v>NA</v>
          </cell>
          <cell r="L68">
            <v>0.11</v>
          </cell>
          <cell r="M68">
            <v>2.5</v>
          </cell>
          <cell r="N68">
            <v>0</v>
          </cell>
          <cell r="O68">
            <v>0</v>
          </cell>
          <cell r="P68">
            <v>0</v>
          </cell>
          <cell r="Q68" t="str">
            <v>67TT</v>
          </cell>
          <cell r="S68" t="str">
            <v>EQUIPE TSA</v>
          </cell>
          <cell r="T68">
            <v>38978</v>
          </cell>
        </row>
        <row r="69">
          <cell r="B69" t="str">
            <v>BT.205.FD.01</v>
          </cell>
          <cell r="D69" t="str">
            <v>Folha De Dados</v>
          </cell>
          <cell r="E69" t="str">
            <v>18 dias</v>
          </cell>
          <cell r="F69" t="str">
            <v>NA</v>
          </cell>
          <cell r="G69">
            <v>38951.333333333336</v>
          </cell>
          <cell r="H69" t="str">
            <v>NA</v>
          </cell>
          <cell r="I69" t="str">
            <v>NA</v>
          </cell>
          <cell r="J69">
            <v>38978.729166666664</v>
          </cell>
          <cell r="K69" t="str">
            <v>NA</v>
          </cell>
          <cell r="L69">
            <v>0.52</v>
          </cell>
          <cell r="M69">
            <v>12</v>
          </cell>
          <cell r="N69">
            <v>0</v>
          </cell>
          <cell r="O69">
            <v>0</v>
          </cell>
          <cell r="P69">
            <v>0</v>
          </cell>
          <cell r="Q69">
            <v>63</v>
          </cell>
          <cell r="R69" t="str">
            <v>66TT</v>
          </cell>
          <cell r="S69" t="str">
            <v>EQUIPE TSA</v>
          </cell>
          <cell r="T69">
            <v>38978</v>
          </cell>
        </row>
        <row r="70">
          <cell r="B70" t="str">
            <v>BT.205.ES.01</v>
          </cell>
          <cell r="D70" t="str">
            <v>Relação De Entradas/ Saídas</v>
          </cell>
          <cell r="E70" t="str">
            <v>20 dias</v>
          </cell>
          <cell r="F70" t="str">
            <v>NA</v>
          </cell>
          <cell r="G70">
            <v>38945.333333333336</v>
          </cell>
          <cell r="H70" t="str">
            <v>NA</v>
          </cell>
          <cell r="I70" t="str">
            <v>NA</v>
          </cell>
          <cell r="J70">
            <v>38974.729166666664</v>
          </cell>
          <cell r="K70" t="str">
            <v>NA</v>
          </cell>
          <cell r="L70">
            <v>0.44</v>
          </cell>
          <cell r="M70">
            <v>10</v>
          </cell>
          <cell r="N70">
            <v>0</v>
          </cell>
          <cell r="O70">
            <v>0</v>
          </cell>
          <cell r="P70">
            <v>0</v>
          </cell>
          <cell r="Q70">
            <v>39</v>
          </cell>
          <cell r="R70">
            <v>83</v>
          </cell>
          <cell r="S70" t="str">
            <v>EQUIPE TSA[125%]</v>
          </cell>
          <cell r="T70">
            <v>38974</v>
          </cell>
        </row>
        <row r="71">
          <cell r="B71" t="str">
            <v>BT.205.MD.01</v>
          </cell>
          <cell r="D71" t="str">
            <v>Memorial Descritivo</v>
          </cell>
          <cell r="E71" t="str">
            <v>7 dias</v>
          </cell>
          <cell r="F71">
            <v>38852.333333333336</v>
          </cell>
          <cell r="G71">
            <v>38960.333333333336</v>
          </cell>
          <cell r="H71" t="str">
            <v>NA</v>
          </cell>
          <cell r="I71">
            <v>38861.729166666664</v>
          </cell>
          <cell r="J71">
            <v>38972.729166666664</v>
          </cell>
          <cell r="K71" t="str">
            <v>NA</v>
          </cell>
          <cell r="L71">
            <v>0.08</v>
          </cell>
          <cell r="M71">
            <v>1.88</v>
          </cell>
          <cell r="N71">
            <v>0</v>
          </cell>
          <cell r="O71">
            <v>0</v>
          </cell>
          <cell r="P71">
            <v>0</v>
          </cell>
          <cell r="Q71" t="str">
            <v>36;39</v>
          </cell>
          <cell r="S71" t="str">
            <v>EQUIPE TSA</v>
          </cell>
          <cell r="T71">
            <v>38972</v>
          </cell>
        </row>
        <row r="72">
          <cell r="D72" t="str">
            <v>Projeto Detalhado</v>
          </cell>
          <cell r="E72" t="str">
            <v>105 dias</v>
          </cell>
          <cell r="F72">
            <v>38845.375</v>
          </cell>
          <cell r="G72">
            <v>38866.333333333336</v>
          </cell>
          <cell r="H72">
            <v>38866.333333333336</v>
          </cell>
          <cell r="I72">
            <v>38953.729166666664</v>
          </cell>
          <cell r="J72">
            <v>39022.729166666664</v>
          </cell>
          <cell r="K72" t="str">
            <v>NA</v>
          </cell>
          <cell r="L72">
            <v>5.51</v>
          </cell>
          <cell r="M72">
            <v>126.13</v>
          </cell>
          <cell r="N72">
            <v>5.88</v>
          </cell>
          <cell r="O72">
            <v>4.66</v>
          </cell>
          <cell r="P72">
            <v>4.66</v>
          </cell>
          <cell r="T72">
            <v>39022</v>
          </cell>
        </row>
        <row r="73">
          <cell r="D73" t="str">
            <v>Tubulação</v>
          </cell>
          <cell r="E73" t="str">
            <v>8 dias</v>
          </cell>
          <cell r="F73">
            <v>38911.333333333336</v>
          </cell>
          <cell r="G73">
            <v>38987.333333333336</v>
          </cell>
          <cell r="H73" t="str">
            <v>NA</v>
          </cell>
          <cell r="I73">
            <v>38923.729166666664</v>
          </cell>
          <cell r="J73">
            <v>38996.729166666664</v>
          </cell>
          <cell r="K73" t="str">
            <v>NA</v>
          </cell>
          <cell r="L73">
            <v>0.31</v>
          </cell>
          <cell r="M73">
            <v>7</v>
          </cell>
          <cell r="N73">
            <v>0</v>
          </cell>
          <cell r="O73">
            <v>0</v>
          </cell>
          <cell r="P73">
            <v>0</v>
          </cell>
          <cell r="T73">
            <v>38996</v>
          </cell>
        </row>
        <row r="74">
          <cell r="B74" t="str">
            <v>DH.205.RT.01</v>
          </cell>
          <cell r="D74" t="str">
            <v>Relatório Técnico - Proposta Técnica Bombas</v>
          </cell>
          <cell r="E74" t="str">
            <v>8 dias</v>
          </cell>
          <cell r="F74">
            <v>38911.333333333336</v>
          </cell>
          <cell r="G74">
            <v>38987.333333333336</v>
          </cell>
          <cell r="H74" t="str">
            <v>NA</v>
          </cell>
          <cell r="I74">
            <v>38923.729166666664</v>
          </cell>
          <cell r="J74">
            <v>38996.729166666664</v>
          </cell>
          <cell r="K74" t="str">
            <v>NA</v>
          </cell>
          <cell r="L74">
            <v>0.31</v>
          </cell>
          <cell r="M74">
            <v>7</v>
          </cell>
          <cell r="N74">
            <v>0</v>
          </cell>
          <cell r="O74">
            <v>0</v>
          </cell>
          <cell r="P74">
            <v>0</v>
          </cell>
          <cell r="Q74" t="str">
            <v>42TI+45 dias</v>
          </cell>
          <cell r="S74" t="str">
            <v>EQUIPE TUB</v>
          </cell>
          <cell r="T74">
            <v>38996</v>
          </cell>
        </row>
        <row r="75">
          <cell r="D75" t="str">
            <v>Civil</v>
          </cell>
          <cell r="E75" t="str">
            <v>105 dias</v>
          </cell>
          <cell r="F75">
            <v>38845.333333333336</v>
          </cell>
          <cell r="G75">
            <v>38866.333333333336</v>
          </cell>
          <cell r="H75">
            <v>38866.333333333336</v>
          </cell>
          <cell r="I75">
            <v>38894.729166666664</v>
          </cell>
          <cell r="J75">
            <v>39022.729166666664</v>
          </cell>
          <cell r="K75" t="str">
            <v>NA</v>
          </cell>
          <cell r="L75">
            <v>1.26</v>
          </cell>
          <cell r="M75">
            <v>28.88</v>
          </cell>
          <cell r="N75">
            <v>5.88</v>
          </cell>
          <cell r="O75">
            <v>20.350000000000001</v>
          </cell>
          <cell r="P75">
            <v>20.350000000000001</v>
          </cell>
          <cell r="T75">
            <v>39022</v>
          </cell>
        </row>
        <row r="76">
          <cell r="B76" t="str">
            <v>DC.205.DD.01</v>
          </cell>
          <cell r="D76" t="str">
            <v>Desenho De Detalhamento - Transportadores</v>
          </cell>
          <cell r="E76" t="str">
            <v>18 dias</v>
          </cell>
          <cell r="F76">
            <v>38866.333333333336</v>
          </cell>
          <cell r="G76">
            <v>38995.333333333336</v>
          </cell>
          <cell r="H76" t="str">
            <v>NA</v>
          </cell>
          <cell r="I76">
            <v>38894.729166666664</v>
          </cell>
          <cell r="J76">
            <v>39022.729166666664</v>
          </cell>
          <cell r="K76" t="str">
            <v>NA</v>
          </cell>
          <cell r="L76">
            <v>0.61</v>
          </cell>
          <cell r="M76">
            <v>14</v>
          </cell>
          <cell r="N76">
            <v>0</v>
          </cell>
          <cell r="O76">
            <v>0</v>
          </cell>
          <cell r="P76">
            <v>0</v>
          </cell>
          <cell r="Q76" t="str">
            <v>32TI+45 dias</v>
          </cell>
          <cell r="S76" t="str">
            <v>EQUIPE CIV</v>
          </cell>
          <cell r="T76">
            <v>39022</v>
          </cell>
        </row>
        <row r="77">
          <cell r="B77" t="str">
            <v>DC.205.NS.01</v>
          </cell>
          <cell r="D77" t="str">
            <v>Notas De Serviço - Terraplenagem</v>
          </cell>
          <cell r="E77" t="str">
            <v>15 dias</v>
          </cell>
          <cell r="F77">
            <v>38845.333333333336</v>
          </cell>
          <cell r="G77">
            <v>38918.333333333336</v>
          </cell>
          <cell r="H77" t="str">
            <v>NA</v>
          </cell>
          <cell r="I77">
            <v>38862.729166666664</v>
          </cell>
          <cell r="J77">
            <v>38938.729166666664</v>
          </cell>
          <cell r="K77" t="str">
            <v>NA</v>
          </cell>
          <cell r="L77">
            <v>0.22</v>
          </cell>
          <cell r="M77">
            <v>5</v>
          </cell>
          <cell r="N77">
            <v>0</v>
          </cell>
          <cell r="O77">
            <v>0</v>
          </cell>
          <cell r="P77">
            <v>0</v>
          </cell>
          <cell r="Q77" t="str">
            <v>16;579II</v>
          </cell>
          <cell r="S77" t="str">
            <v>EQUIPE CIV</v>
          </cell>
          <cell r="T77">
            <v>38938</v>
          </cell>
        </row>
        <row r="78">
          <cell r="B78" t="str">
            <v>DC.205.ET.01</v>
          </cell>
          <cell r="D78" t="str">
            <v>Especificação Técnica - Terraplenagem</v>
          </cell>
          <cell r="E78" t="str">
            <v>10 dias</v>
          </cell>
          <cell r="F78">
            <v>38852.333333333336</v>
          </cell>
          <cell r="G78">
            <v>38866.333333333336</v>
          </cell>
          <cell r="H78">
            <v>38866.333333333336</v>
          </cell>
          <cell r="I78">
            <v>38866.729166666664</v>
          </cell>
          <cell r="J78">
            <v>38877.729166666664</v>
          </cell>
          <cell r="K78">
            <v>38877.729166666664</v>
          </cell>
          <cell r="L78">
            <v>0.26</v>
          </cell>
          <cell r="M78">
            <v>5.88</v>
          </cell>
          <cell r="N78">
            <v>5.88</v>
          </cell>
          <cell r="O78">
            <v>100</v>
          </cell>
          <cell r="P78">
            <v>100</v>
          </cell>
          <cell r="Q78" t="str">
            <v>16II</v>
          </cell>
          <cell r="S78" t="str">
            <v>EQUIPE CIV</v>
          </cell>
          <cell r="T78">
            <v>38877</v>
          </cell>
        </row>
        <row r="79">
          <cell r="B79" t="str">
            <v>DC.205.MC.01</v>
          </cell>
          <cell r="D79" t="str">
            <v>Memória De Cálculo - Drenagem Pluvial</v>
          </cell>
          <cell r="E79" t="str">
            <v>2 dias</v>
          </cell>
          <cell r="F79">
            <v>38866.333333333336</v>
          </cell>
          <cell r="G79">
            <v>38951.333333333336</v>
          </cell>
          <cell r="H79" t="str">
            <v>NA</v>
          </cell>
          <cell r="I79">
            <v>38868.729166666664</v>
          </cell>
          <cell r="J79">
            <v>38952.729166666664</v>
          </cell>
          <cell r="K79" t="str">
            <v>NA</v>
          </cell>
          <cell r="L79">
            <v>0.17</v>
          </cell>
          <cell r="M79">
            <v>4</v>
          </cell>
          <cell r="N79">
            <v>0</v>
          </cell>
          <cell r="O79">
            <v>0</v>
          </cell>
          <cell r="P79">
            <v>0</v>
          </cell>
          <cell r="Q79">
            <v>690</v>
          </cell>
          <cell r="S79" t="str">
            <v>EQUIPE CIV</v>
          </cell>
          <cell r="T79">
            <v>38952</v>
          </cell>
        </row>
        <row r="80">
          <cell r="D80" t="str">
            <v>Estrutura Metálica</v>
          </cell>
          <cell r="E80" t="str">
            <v>12 dias</v>
          </cell>
          <cell r="F80">
            <v>38903.333333333336</v>
          </cell>
          <cell r="G80">
            <v>38965.333333333336</v>
          </cell>
          <cell r="H80" t="str">
            <v>NA</v>
          </cell>
          <cell r="I80">
            <v>38922.729166666664</v>
          </cell>
          <cell r="J80">
            <v>38982.729166666664</v>
          </cell>
          <cell r="K80" t="str">
            <v>NA</v>
          </cell>
          <cell r="L80">
            <v>0.99</v>
          </cell>
          <cell r="M80">
            <v>22.75</v>
          </cell>
          <cell r="N80">
            <v>0</v>
          </cell>
          <cell r="O80">
            <v>0</v>
          </cell>
          <cell r="P80">
            <v>0</v>
          </cell>
          <cell r="T80">
            <v>38982</v>
          </cell>
        </row>
        <row r="81">
          <cell r="B81" t="str">
            <v>DD.205.DP.01</v>
          </cell>
          <cell r="D81" t="str">
            <v>Desenho De Projeto - Pipe Rack</v>
          </cell>
          <cell r="E81" t="str">
            <v>12 dias</v>
          </cell>
          <cell r="F81">
            <v>38903.333333333336</v>
          </cell>
          <cell r="G81">
            <v>38965.333333333336</v>
          </cell>
          <cell r="H81" t="str">
            <v>NA</v>
          </cell>
          <cell r="I81">
            <v>38919.729166666664</v>
          </cell>
          <cell r="J81">
            <v>38982.729166666664</v>
          </cell>
          <cell r="K81" t="str">
            <v>NA</v>
          </cell>
          <cell r="L81">
            <v>0.44</v>
          </cell>
          <cell r="M81">
            <v>10</v>
          </cell>
          <cell r="N81">
            <v>0</v>
          </cell>
          <cell r="O81">
            <v>0</v>
          </cell>
          <cell r="P81">
            <v>0</v>
          </cell>
          <cell r="Q81">
            <v>60</v>
          </cell>
          <cell r="R81" t="str">
            <v>80TT</v>
          </cell>
          <cell r="S81" t="str">
            <v>EQUIPE MET</v>
          </cell>
          <cell r="T81">
            <v>38982</v>
          </cell>
        </row>
        <row r="82">
          <cell r="B82" t="str">
            <v>DD.205.LM.01</v>
          </cell>
          <cell r="D82" t="str">
            <v>Lista De Materiais - Pipe Rack</v>
          </cell>
          <cell r="E82" t="str">
            <v>1 dia</v>
          </cell>
          <cell r="F82">
            <v>38919.333333333336</v>
          </cell>
          <cell r="G82">
            <v>38982.333333333336</v>
          </cell>
          <cell r="H82" t="str">
            <v>NA</v>
          </cell>
          <cell r="I82">
            <v>38922.729166666664</v>
          </cell>
          <cell r="J82">
            <v>38982.729166666664</v>
          </cell>
          <cell r="K82" t="str">
            <v>NA</v>
          </cell>
          <cell r="L82">
            <v>0.01</v>
          </cell>
          <cell r="M82">
            <v>0.25</v>
          </cell>
          <cell r="N82">
            <v>0</v>
          </cell>
          <cell r="O82">
            <v>0</v>
          </cell>
          <cell r="P82">
            <v>0</v>
          </cell>
          <cell r="Q82" t="str">
            <v>79TT</v>
          </cell>
          <cell r="S82" t="str">
            <v>EQUIPE MET</v>
          </cell>
          <cell r="T82">
            <v>38982</v>
          </cell>
        </row>
        <row r="83">
          <cell r="B83" t="str">
            <v>DD.205.MC.01</v>
          </cell>
          <cell r="D83" t="str">
            <v>Memória De Cálculo - Pipe Rack</v>
          </cell>
          <cell r="E83" t="str">
            <v>12 dias</v>
          </cell>
          <cell r="F83">
            <v>38903.333333333336</v>
          </cell>
          <cell r="G83">
            <v>38965.333333333336</v>
          </cell>
          <cell r="H83" t="str">
            <v>NA</v>
          </cell>
          <cell r="I83">
            <v>38919.729166666664</v>
          </cell>
          <cell r="J83">
            <v>38982.729166666664</v>
          </cell>
          <cell r="K83" t="str">
            <v>NA</v>
          </cell>
          <cell r="L83">
            <v>0.55000000000000004</v>
          </cell>
          <cell r="M83">
            <v>12.5</v>
          </cell>
          <cell r="N83">
            <v>0</v>
          </cell>
          <cell r="O83">
            <v>0</v>
          </cell>
          <cell r="P83">
            <v>0</v>
          </cell>
          <cell r="Q83">
            <v>60</v>
          </cell>
          <cell r="S83" t="str">
            <v>EQUIPE MET</v>
          </cell>
          <cell r="T83">
            <v>38982</v>
          </cell>
        </row>
        <row r="84">
          <cell r="D84" t="str">
            <v>Instrumentação</v>
          </cell>
          <cell r="E84" t="str">
            <v>24 dias</v>
          </cell>
          <cell r="F84">
            <v>38911.333333333336</v>
          </cell>
          <cell r="G84">
            <v>38975.333333333336</v>
          </cell>
          <cell r="H84" t="str">
            <v>NA</v>
          </cell>
          <cell r="I84">
            <v>38953.729166666664</v>
          </cell>
          <cell r="J84">
            <v>39010.729166666664</v>
          </cell>
          <cell r="K84" t="str">
            <v>NA</v>
          </cell>
          <cell r="L84">
            <v>2.95</v>
          </cell>
          <cell r="M84">
            <v>67.5</v>
          </cell>
          <cell r="N84">
            <v>0</v>
          </cell>
          <cell r="O84">
            <v>0</v>
          </cell>
          <cell r="P84">
            <v>0</v>
          </cell>
          <cell r="R84" t="str">
            <v>113;134;157;230;269;417</v>
          </cell>
          <cell r="T84">
            <v>39010</v>
          </cell>
        </row>
        <row r="85">
          <cell r="B85" t="str">
            <v>DT.205.DE.01</v>
          </cell>
          <cell r="D85" t="str">
            <v>Detalhes Típicos</v>
          </cell>
          <cell r="E85" t="str">
            <v>6 dias</v>
          </cell>
          <cell r="F85">
            <v>38911.333333333336</v>
          </cell>
          <cell r="G85">
            <v>38975.333333333336</v>
          </cell>
          <cell r="H85" t="str">
            <v>NA</v>
          </cell>
          <cell r="I85">
            <v>38923.729166666664</v>
          </cell>
          <cell r="J85">
            <v>38982.729166666664</v>
          </cell>
          <cell r="K85" t="str">
            <v>NA</v>
          </cell>
          <cell r="L85">
            <v>0.22</v>
          </cell>
          <cell r="M85">
            <v>5</v>
          </cell>
          <cell r="N85">
            <v>0</v>
          </cell>
          <cell r="O85">
            <v>0</v>
          </cell>
          <cell r="P85">
            <v>0</v>
          </cell>
          <cell r="Q85" t="str">
            <v>63;65;68</v>
          </cell>
          <cell r="R85" t="str">
            <v>84II</v>
          </cell>
          <cell r="S85" t="str">
            <v>EQUIPE TSA</v>
          </cell>
          <cell r="T85">
            <v>38982</v>
          </cell>
        </row>
        <row r="86">
          <cell r="B86" t="str">
            <v>DT.205.DI.01</v>
          </cell>
          <cell r="D86" t="str">
            <v>Diagrama De Interligação</v>
          </cell>
          <cell r="E86" t="str">
            <v>24 dias</v>
          </cell>
          <cell r="F86">
            <v>38926.333333333336</v>
          </cell>
          <cell r="G86">
            <v>38975.333333333336</v>
          </cell>
          <cell r="H86" t="str">
            <v>NA</v>
          </cell>
          <cell r="I86">
            <v>38953.729166666664</v>
          </cell>
          <cell r="J86">
            <v>39010.729166666664</v>
          </cell>
          <cell r="K86" t="str">
            <v>NA</v>
          </cell>
          <cell r="L86">
            <v>2.73</v>
          </cell>
          <cell r="M86">
            <v>62.5</v>
          </cell>
          <cell r="N86">
            <v>0</v>
          </cell>
          <cell r="O86">
            <v>0</v>
          </cell>
          <cell r="P86">
            <v>0</v>
          </cell>
          <cell r="Q86" t="str">
            <v>83II</v>
          </cell>
          <cell r="S86" t="str">
            <v>EQUIPE TSA[200%]</v>
          </cell>
          <cell r="T86">
            <v>39010</v>
          </cell>
        </row>
        <row r="87">
          <cell r="B87" t="str">
            <v>1.1.2</v>
          </cell>
          <cell r="C87" t="str">
            <v>210A</v>
          </cell>
          <cell r="D87" t="str">
            <v>Britagem Primária (1A)</v>
          </cell>
          <cell r="E87" t="str">
            <v>107 dias</v>
          </cell>
          <cell r="F87">
            <v>38811.333333333336</v>
          </cell>
          <cell r="G87">
            <v>38862.333333333336</v>
          </cell>
          <cell r="H87">
            <v>38862.333333333336</v>
          </cell>
          <cell r="I87">
            <v>38945.729166666664</v>
          </cell>
          <cell r="J87">
            <v>39022.729166666664</v>
          </cell>
          <cell r="K87" t="str">
            <v>NA</v>
          </cell>
          <cell r="L87">
            <v>5.62</v>
          </cell>
          <cell r="M87">
            <v>128.5</v>
          </cell>
          <cell r="N87">
            <v>21.66</v>
          </cell>
          <cell r="O87">
            <v>16.86</v>
          </cell>
          <cell r="P87">
            <v>16.86</v>
          </cell>
          <cell r="T87">
            <v>39022</v>
          </cell>
        </row>
        <row r="88">
          <cell r="D88" t="str">
            <v>Projeto Básico</v>
          </cell>
          <cell r="E88" t="str">
            <v>59 dias</v>
          </cell>
          <cell r="F88">
            <v>38811.333333333336</v>
          </cell>
          <cell r="G88">
            <v>38862.333333333336</v>
          </cell>
          <cell r="H88">
            <v>38862.333333333336</v>
          </cell>
          <cell r="I88">
            <v>38845.729166666664</v>
          </cell>
          <cell r="J88">
            <v>38950.729166666664</v>
          </cell>
          <cell r="K88" t="str">
            <v>NA</v>
          </cell>
          <cell r="L88">
            <v>1.54</v>
          </cell>
          <cell r="M88">
            <v>35.130000000000003</v>
          </cell>
          <cell r="N88">
            <v>21.66</v>
          </cell>
          <cell r="O88">
            <v>61.67</v>
          </cell>
          <cell r="P88">
            <v>61.67</v>
          </cell>
          <cell r="T88">
            <v>38950</v>
          </cell>
        </row>
        <row r="89">
          <cell r="D89" t="str">
            <v>Processo</v>
          </cell>
          <cell r="E89" t="str">
            <v>14 dias</v>
          </cell>
          <cell r="F89">
            <v>38824.333333333336</v>
          </cell>
          <cell r="G89">
            <v>38908.333333333336</v>
          </cell>
          <cell r="H89">
            <v>38908.333333333336</v>
          </cell>
          <cell r="I89">
            <v>38825.729166666664</v>
          </cell>
          <cell r="J89">
            <v>38925.729166666664</v>
          </cell>
          <cell r="K89" t="str">
            <v>NA</v>
          </cell>
          <cell r="L89">
            <v>0.17</v>
          </cell>
          <cell r="M89">
            <v>3.88</v>
          </cell>
          <cell r="N89">
            <v>3.69</v>
          </cell>
          <cell r="O89">
            <v>95.16</v>
          </cell>
          <cell r="P89">
            <v>95.16</v>
          </cell>
          <cell r="T89">
            <v>38925</v>
          </cell>
        </row>
        <row r="90">
          <cell r="B90" t="str">
            <v>BP.210.FD.01</v>
          </cell>
          <cell r="D90" t="str">
            <v>Folha De Dados - Britador e Peneira</v>
          </cell>
          <cell r="E90" t="str">
            <v>14 dias</v>
          </cell>
          <cell r="F90">
            <v>38824.333333333336</v>
          </cell>
          <cell r="G90">
            <v>38908.333333333336</v>
          </cell>
          <cell r="H90">
            <v>38908.333333333336</v>
          </cell>
          <cell r="I90">
            <v>38825.729166666664</v>
          </cell>
          <cell r="J90">
            <v>38925.729166666664</v>
          </cell>
          <cell r="K90" t="str">
            <v>NA</v>
          </cell>
          <cell r="L90">
            <v>0.17</v>
          </cell>
          <cell r="M90">
            <v>3.88</v>
          </cell>
          <cell r="N90">
            <v>3.69</v>
          </cell>
          <cell r="O90">
            <v>95.16</v>
          </cell>
          <cell r="P90">
            <v>95.16</v>
          </cell>
          <cell r="Q90" t="str">
            <v>14II</v>
          </cell>
          <cell r="R90" t="str">
            <v>365II</v>
          </cell>
          <cell r="S90" t="str">
            <v>EQUIPE PRO[71%]</v>
          </cell>
          <cell r="T90">
            <v>38925</v>
          </cell>
        </row>
        <row r="91">
          <cell r="D91" t="str">
            <v>Mecânica</v>
          </cell>
          <cell r="E91" t="str">
            <v>59 dias</v>
          </cell>
          <cell r="F91">
            <v>38811.333333333336</v>
          </cell>
          <cell r="G91">
            <v>38862.333333333336</v>
          </cell>
          <cell r="H91">
            <v>38862.333333333336</v>
          </cell>
          <cell r="I91">
            <v>38845.729166666664</v>
          </cell>
          <cell r="J91">
            <v>38950.729166666664</v>
          </cell>
          <cell r="K91" t="str">
            <v>NA</v>
          </cell>
          <cell r="L91">
            <v>0.93</v>
          </cell>
          <cell r="M91">
            <v>21.38</v>
          </cell>
          <cell r="N91">
            <v>17.079999999999998</v>
          </cell>
          <cell r="O91">
            <v>79.88</v>
          </cell>
          <cell r="P91">
            <v>79.88</v>
          </cell>
          <cell r="T91">
            <v>38950</v>
          </cell>
        </row>
        <row r="92">
          <cell r="B92" t="str">
            <v>BB.210.DB.01</v>
          </cell>
          <cell r="D92" t="str">
            <v>Desenho Básico - Britagem e Pereiramento Primário</v>
          </cell>
          <cell r="E92" t="str">
            <v>44 dias</v>
          </cell>
          <cell r="F92">
            <v>38811.333333333336</v>
          </cell>
          <cell r="G92">
            <v>38862.333333333336</v>
          </cell>
          <cell r="H92">
            <v>38862.333333333336</v>
          </cell>
          <cell r="I92">
            <v>38827.729166666664</v>
          </cell>
          <cell r="J92">
            <v>38925.729166666664</v>
          </cell>
          <cell r="K92" t="str">
            <v>NA</v>
          </cell>
          <cell r="L92">
            <v>0.26</v>
          </cell>
          <cell r="M92">
            <v>6</v>
          </cell>
          <cell r="N92">
            <v>5.4</v>
          </cell>
          <cell r="O92">
            <v>90</v>
          </cell>
          <cell r="P92">
            <v>90</v>
          </cell>
          <cell r="Q92" t="str">
            <v>14II</v>
          </cell>
          <cell r="R92" t="str">
            <v>96;93;119II;161II;91;92;99;102;308II;367</v>
          </cell>
          <cell r="S92" t="str">
            <v>EQUIPE MEC[50%]</v>
          </cell>
          <cell r="T92">
            <v>38925</v>
          </cell>
        </row>
        <row r="93">
          <cell r="B93" t="str">
            <v>BB.210.DB.02</v>
          </cell>
          <cell r="D93" t="str">
            <v>Desenho Básico - Transports. e Alimentadores</v>
          </cell>
          <cell r="E93" t="str">
            <v>10 dias</v>
          </cell>
          <cell r="F93">
            <v>38811.333333333336</v>
          </cell>
          <cell r="G93">
            <v>38926.333333333336</v>
          </cell>
          <cell r="H93">
            <v>38926.333333333336</v>
          </cell>
          <cell r="I93">
            <v>38827.729166666664</v>
          </cell>
          <cell r="J93">
            <v>38939.729166666664</v>
          </cell>
          <cell r="K93" t="str">
            <v>NA</v>
          </cell>
          <cell r="L93">
            <v>0.22</v>
          </cell>
          <cell r="M93">
            <v>5</v>
          </cell>
          <cell r="N93">
            <v>2.1</v>
          </cell>
          <cell r="O93">
            <v>42</v>
          </cell>
          <cell r="P93">
            <v>42</v>
          </cell>
          <cell r="Q93">
            <v>90</v>
          </cell>
          <cell r="R93" t="str">
            <v>92;94II;99;120</v>
          </cell>
          <cell r="S93" t="str">
            <v>EQUIPE MEC</v>
          </cell>
          <cell r="T93">
            <v>38939</v>
          </cell>
        </row>
        <row r="94">
          <cell r="D94" t="str">
            <v>APROVAÇÃO EBX</v>
          </cell>
          <cell r="E94" t="str">
            <v>5 dias</v>
          </cell>
          <cell r="F94">
            <v>38827.333333333336</v>
          </cell>
          <cell r="G94">
            <v>38940.333333333336</v>
          </cell>
          <cell r="H94" t="str">
            <v>NA</v>
          </cell>
          <cell r="I94">
            <v>38835.729166666664</v>
          </cell>
          <cell r="J94">
            <v>38950.729166666664</v>
          </cell>
          <cell r="K94" t="str">
            <v>NA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 t="str">
            <v>#ERRO</v>
          </cell>
          <cell r="Q94" t="str">
            <v>90;91</v>
          </cell>
          <cell r="T94">
            <v>38950</v>
          </cell>
        </row>
        <row r="95">
          <cell r="B95" t="str">
            <v>BB.210.ET.01</v>
          </cell>
          <cell r="D95" t="str">
            <v>Especif. Técnica - Grelhas Vibratórios/ Aliment. Placas</v>
          </cell>
          <cell r="E95" t="str">
            <v>10 dias</v>
          </cell>
          <cell r="F95">
            <v>38827.333333333336</v>
          </cell>
          <cell r="G95">
            <v>38926.333333333336</v>
          </cell>
          <cell r="H95">
            <v>38926.333333333336</v>
          </cell>
          <cell r="I95">
            <v>38845.729166666664</v>
          </cell>
          <cell r="J95">
            <v>38939.729166666664</v>
          </cell>
          <cell r="K95" t="str">
            <v>NA</v>
          </cell>
          <cell r="L95">
            <v>0.21</v>
          </cell>
          <cell r="M95">
            <v>4.88</v>
          </cell>
          <cell r="N95">
            <v>4.63</v>
          </cell>
          <cell r="O95">
            <v>94.87</v>
          </cell>
          <cell r="P95">
            <v>94.87</v>
          </cell>
          <cell r="Q95">
            <v>90</v>
          </cell>
          <cell r="S95" t="str">
            <v>EQUIPE MEC</v>
          </cell>
          <cell r="T95">
            <v>38939</v>
          </cell>
        </row>
        <row r="96">
          <cell r="B96" t="str">
            <v>BB.210.FD.01</v>
          </cell>
          <cell r="D96" t="str">
            <v>Folha De Dados - Transportadores</v>
          </cell>
          <cell r="E96" t="str">
            <v>10 dias</v>
          </cell>
          <cell r="F96">
            <v>38840.333333333336</v>
          </cell>
          <cell r="G96">
            <v>38926.333333333336</v>
          </cell>
          <cell r="H96">
            <v>38926.333333333336</v>
          </cell>
          <cell r="I96">
            <v>38845.729166666664</v>
          </cell>
          <cell r="J96">
            <v>38939.729166666664</v>
          </cell>
          <cell r="K96" t="str">
            <v>NA</v>
          </cell>
          <cell r="L96">
            <v>0.24</v>
          </cell>
          <cell r="M96">
            <v>5.5</v>
          </cell>
          <cell r="N96">
            <v>4.95</v>
          </cell>
          <cell r="O96">
            <v>90</v>
          </cell>
          <cell r="P96">
            <v>90</v>
          </cell>
          <cell r="Q96" t="str">
            <v>91II</v>
          </cell>
          <cell r="S96" t="str">
            <v>EQUIPE MEC[30%]</v>
          </cell>
          <cell r="T96">
            <v>38939</v>
          </cell>
        </row>
        <row r="97">
          <cell r="D97" t="str">
            <v>Estrutura Metálica</v>
          </cell>
          <cell r="E97" t="str">
            <v>10 dias</v>
          </cell>
          <cell r="F97">
            <v>38827.333333333336</v>
          </cell>
          <cell r="G97">
            <v>38926.333333333336</v>
          </cell>
          <cell r="H97">
            <v>38926.333333333336</v>
          </cell>
          <cell r="I97">
            <v>38845.729166666664</v>
          </cell>
          <cell r="J97">
            <v>38939.729166666664</v>
          </cell>
          <cell r="K97" t="str">
            <v>NA</v>
          </cell>
          <cell r="L97">
            <v>0.43</v>
          </cell>
          <cell r="M97">
            <v>9.8800000000000008</v>
          </cell>
          <cell r="N97">
            <v>0.9</v>
          </cell>
          <cell r="O97">
            <v>9.11</v>
          </cell>
          <cell r="P97">
            <v>9.11</v>
          </cell>
          <cell r="T97">
            <v>38939</v>
          </cell>
        </row>
        <row r="98">
          <cell r="B98" t="str">
            <v>BD.210.MC.01</v>
          </cell>
          <cell r="D98" t="str">
            <v>Memória De Cálculo</v>
          </cell>
          <cell r="E98" t="str">
            <v>10 dias</v>
          </cell>
          <cell r="F98">
            <v>38827.333333333336</v>
          </cell>
          <cell r="G98">
            <v>38926.333333333336</v>
          </cell>
          <cell r="H98">
            <v>38926.333333333336</v>
          </cell>
          <cell r="I98">
            <v>38845.729166666664</v>
          </cell>
          <cell r="J98">
            <v>38939.729166666664</v>
          </cell>
          <cell r="K98" t="str">
            <v>NA</v>
          </cell>
          <cell r="L98">
            <v>0.43</v>
          </cell>
          <cell r="M98">
            <v>9.8800000000000008</v>
          </cell>
          <cell r="N98">
            <v>0.9</v>
          </cell>
          <cell r="O98">
            <v>9.11</v>
          </cell>
          <cell r="P98">
            <v>9.11</v>
          </cell>
          <cell r="Q98">
            <v>90</v>
          </cell>
          <cell r="R98" t="str">
            <v>102II</v>
          </cell>
          <cell r="S98" t="str">
            <v>EQUIPE MET</v>
          </cell>
          <cell r="T98">
            <v>38939</v>
          </cell>
        </row>
        <row r="99">
          <cell r="D99" t="str">
            <v>Projeto Detalhado</v>
          </cell>
          <cell r="E99" t="str">
            <v>63 dias</v>
          </cell>
          <cell r="F99">
            <v>38870.333333333336</v>
          </cell>
          <cell r="G99">
            <v>38926.333333333336</v>
          </cell>
          <cell r="H99" t="str">
            <v>NA</v>
          </cell>
          <cell r="I99">
            <v>38945.729166666664</v>
          </cell>
          <cell r="J99">
            <v>39022.729166666664</v>
          </cell>
          <cell r="K99" t="str">
            <v>NA</v>
          </cell>
          <cell r="L99">
            <v>4.08</v>
          </cell>
          <cell r="M99">
            <v>93.38</v>
          </cell>
          <cell r="N99">
            <v>0</v>
          </cell>
          <cell r="O99">
            <v>0</v>
          </cell>
          <cell r="P99">
            <v>0</v>
          </cell>
          <cell r="T99">
            <v>39022</v>
          </cell>
        </row>
        <row r="100">
          <cell r="D100" t="str">
            <v>Mecânica</v>
          </cell>
          <cell r="E100" t="str">
            <v>9 dias</v>
          </cell>
          <cell r="F100">
            <v>38870.333333333336</v>
          </cell>
          <cell r="G100">
            <v>38951.333333333336</v>
          </cell>
          <cell r="H100" t="str">
            <v>NA</v>
          </cell>
          <cell r="I100">
            <v>38897.729166666664</v>
          </cell>
          <cell r="J100">
            <v>38961.729166666664</v>
          </cell>
          <cell r="K100" t="str">
            <v>NA</v>
          </cell>
          <cell r="L100">
            <v>0.96</v>
          </cell>
          <cell r="M100">
            <v>22</v>
          </cell>
          <cell r="N100">
            <v>0</v>
          </cell>
          <cell r="O100">
            <v>0</v>
          </cell>
          <cell r="P100">
            <v>0</v>
          </cell>
          <cell r="T100">
            <v>38961</v>
          </cell>
        </row>
        <row r="101">
          <cell r="B101" t="str">
            <v>DB.210.DD.02</v>
          </cell>
          <cell r="D101" t="str">
            <v>Desenho De Detalhamento - Caldeiraria/ Chute</v>
          </cell>
          <cell r="E101" t="str">
            <v>8 dias</v>
          </cell>
          <cell r="F101">
            <v>38870.333333333336</v>
          </cell>
          <cell r="G101">
            <v>38952.333333333336</v>
          </cell>
          <cell r="H101" t="str">
            <v>NA</v>
          </cell>
          <cell r="I101">
            <v>38882.729166666664</v>
          </cell>
          <cell r="J101">
            <v>38961.729166666664</v>
          </cell>
          <cell r="K101" t="str">
            <v>NA</v>
          </cell>
          <cell r="L101">
            <v>0.74</v>
          </cell>
          <cell r="M101">
            <v>17</v>
          </cell>
          <cell r="N101">
            <v>0</v>
          </cell>
          <cell r="O101">
            <v>0</v>
          </cell>
          <cell r="P101">
            <v>0</v>
          </cell>
          <cell r="Q101" t="str">
            <v>30TI+10 dias;90;91</v>
          </cell>
          <cell r="R101" t="str">
            <v>100TT</v>
          </cell>
          <cell r="S101" t="str">
            <v>EQUIPE MEC</v>
          </cell>
          <cell r="T101">
            <v>38961</v>
          </cell>
        </row>
        <row r="102">
          <cell r="B102" t="str">
            <v>DB.210.DM.02</v>
          </cell>
          <cell r="D102" t="str">
            <v>Diagrama De Montagem - Moega e Britagem</v>
          </cell>
          <cell r="E102" t="str">
            <v>9 dias</v>
          </cell>
          <cell r="F102">
            <v>38882.333333333336</v>
          </cell>
          <cell r="G102">
            <v>38951.333333333336</v>
          </cell>
          <cell r="H102" t="str">
            <v>NA</v>
          </cell>
          <cell r="I102">
            <v>38897.729166666664</v>
          </cell>
          <cell r="J102">
            <v>38961.729166666664</v>
          </cell>
          <cell r="K102" t="str">
            <v>NA</v>
          </cell>
          <cell r="L102">
            <v>0.22</v>
          </cell>
          <cell r="M102">
            <v>5</v>
          </cell>
          <cell r="N102">
            <v>0</v>
          </cell>
          <cell r="O102">
            <v>0</v>
          </cell>
          <cell r="P102">
            <v>0</v>
          </cell>
          <cell r="Q102" t="str">
            <v>99TT</v>
          </cell>
          <cell r="R102">
            <v>104</v>
          </cell>
          <cell r="S102" t="str">
            <v>EQUIPE MEC</v>
          </cell>
          <cell r="T102">
            <v>38961</v>
          </cell>
        </row>
        <row r="103">
          <cell r="D103" t="str">
            <v>Civil</v>
          </cell>
          <cell r="E103" t="str">
            <v>19 dias</v>
          </cell>
          <cell r="F103">
            <v>38870.333333333336</v>
          </cell>
          <cell r="G103">
            <v>38926.333333333336</v>
          </cell>
          <cell r="H103" t="str">
            <v>NA</v>
          </cell>
          <cell r="I103">
            <v>38901.729166666664</v>
          </cell>
          <cell r="J103">
            <v>38954.729166666664</v>
          </cell>
          <cell r="K103" t="str">
            <v>NA</v>
          </cell>
          <cell r="L103">
            <v>0.79</v>
          </cell>
          <cell r="M103">
            <v>18</v>
          </cell>
          <cell r="N103">
            <v>0</v>
          </cell>
          <cell r="O103">
            <v>0</v>
          </cell>
          <cell r="P103">
            <v>0</v>
          </cell>
          <cell r="T103">
            <v>38954</v>
          </cell>
        </row>
        <row r="104">
          <cell r="B104" t="str">
            <v>DC.210.DD.01</v>
          </cell>
          <cell r="D104" t="str">
            <v>Desenho De Detalhamento - Moega e Britagem</v>
          </cell>
          <cell r="E104" t="str">
            <v>19 dias</v>
          </cell>
          <cell r="F104">
            <v>38870.333333333336</v>
          </cell>
          <cell r="G104">
            <v>38926.333333333336</v>
          </cell>
          <cell r="H104" t="str">
            <v>NA</v>
          </cell>
          <cell r="I104">
            <v>38901.729166666664</v>
          </cell>
          <cell r="J104">
            <v>38954.729166666664</v>
          </cell>
          <cell r="K104" t="str">
            <v>NA</v>
          </cell>
          <cell r="L104">
            <v>0.79</v>
          </cell>
          <cell r="M104">
            <v>18</v>
          </cell>
          <cell r="N104">
            <v>0</v>
          </cell>
          <cell r="O104">
            <v>0</v>
          </cell>
          <cell r="P104">
            <v>0</v>
          </cell>
          <cell r="Q104" t="str">
            <v>90;96II</v>
          </cell>
          <cell r="R104">
            <v>109</v>
          </cell>
          <cell r="S104" t="str">
            <v>EQUIPE CIV</v>
          </cell>
          <cell r="T104">
            <v>38954</v>
          </cell>
        </row>
        <row r="105">
          <cell r="D105" t="str">
            <v>Estrutura Metálica</v>
          </cell>
          <cell r="E105" t="str">
            <v>17 dias</v>
          </cell>
          <cell r="F105">
            <v>38897.333333333336</v>
          </cell>
          <cell r="G105">
            <v>38964.333333333336</v>
          </cell>
          <cell r="H105" t="str">
            <v>NA</v>
          </cell>
          <cell r="I105">
            <v>38936.729166666664</v>
          </cell>
          <cell r="J105">
            <v>38988.729166666664</v>
          </cell>
          <cell r="K105" t="str">
            <v>NA</v>
          </cell>
          <cell r="L105">
            <v>1.67</v>
          </cell>
          <cell r="M105">
            <v>38.25</v>
          </cell>
          <cell r="N105">
            <v>0</v>
          </cell>
          <cell r="O105">
            <v>0</v>
          </cell>
          <cell r="P105">
            <v>0</v>
          </cell>
          <cell r="T105">
            <v>38988</v>
          </cell>
        </row>
        <row r="106">
          <cell r="B106" t="str">
            <v>DD.210.DP.01</v>
          </cell>
          <cell r="D106" t="str">
            <v>Desenho De Projeto - Moega e Britagem</v>
          </cell>
          <cell r="E106" t="str">
            <v>10 dias</v>
          </cell>
          <cell r="F106">
            <v>38897.333333333336</v>
          </cell>
          <cell r="G106">
            <v>38964.333333333336</v>
          </cell>
          <cell r="H106" t="str">
            <v>NA</v>
          </cell>
          <cell r="I106">
            <v>38911.729166666664</v>
          </cell>
          <cell r="J106">
            <v>38979.729166666664</v>
          </cell>
          <cell r="K106" t="str">
            <v>NA</v>
          </cell>
          <cell r="L106">
            <v>0.48</v>
          </cell>
          <cell r="M106">
            <v>11</v>
          </cell>
          <cell r="N106">
            <v>0</v>
          </cell>
          <cell r="O106">
            <v>0</v>
          </cell>
          <cell r="P106">
            <v>0</v>
          </cell>
          <cell r="Q106">
            <v>100</v>
          </cell>
          <cell r="R106" t="str">
            <v>105;106II</v>
          </cell>
          <cell r="S106" t="str">
            <v>EQUIPE MET</v>
          </cell>
          <cell r="T106">
            <v>38979</v>
          </cell>
        </row>
        <row r="107">
          <cell r="B107" t="str">
            <v>DD.210.LM.01</v>
          </cell>
          <cell r="D107" t="str">
            <v>Lista De Materiais - Moega e Britagem</v>
          </cell>
          <cell r="E107" t="str">
            <v>2 dias</v>
          </cell>
          <cell r="F107">
            <v>38911.333333333336</v>
          </cell>
          <cell r="G107">
            <v>38980.333333333336</v>
          </cell>
          <cell r="H107" t="str">
            <v>NA</v>
          </cell>
          <cell r="I107">
            <v>38915.729166666664</v>
          </cell>
          <cell r="J107">
            <v>38981.729166666664</v>
          </cell>
          <cell r="K107" t="str">
            <v>NA</v>
          </cell>
          <cell r="L107">
            <v>0.03</v>
          </cell>
          <cell r="M107">
            <v>0.75</v>
          </cell>
          <cell r="N107">
            <v>0</v>
          </cell>
          <cell r="O107">
            <v>0</v>
          </cell>
          <cell r="P107">
            <v>0</v>
          </cell>
          <cell r="Q107">
            <v>104</v>
          </cell>
          <cell r="S107" t="str">
            <v>EQUIPE MET</v>
          </cell>
          <cell r="T107">
            <v>38981</v>
          </cell>
        </row>
        <row r="108">
          <cell r="B108" t="str">
            <v>DD.210.MC.01</v>
          </cell>
          <cell r="D108" t="str">
            <v>Memória De Cálculo - Moega e Britagem</v>
          </cell>
          <cell r="E108" t="str">
            <v>17 dias</v>
          </cell>
          <cell r="F108">
            <v>38911.333333333336</v>
          </cell>
          <cell r="G108">
            <v>38964.333333333336</v>
          </cell>
          <cell r="H108" t="str">
            <v>NA</v>
          </cell>
          <cell r="I108">
            <v>38936.729166666664</v>
          </cell>
          <cell r="J108">
            <v>38988.729166666664</v>
          </cell>
          <cell r="K108" t="str">
            <v>NA</v>
          </cell>
          <cell r="L108">
            <v>1.1599999999999999</v>
          </cell>
          <cell r="M108">
            <v>26.5</v>
          </cell>
          <cell r="N108">
            <v>0</v>
          </cell>
          <cell r="O108">
            <v>0</v>
          </cell>
          <cell r="P108">
            <v>0</v>
          </cell>
          <cell r="Q108" t="str">
            <v>104II</v>
          </cell>
          <cell r="S108" t="str">
            <v>EQUIPE MET</v>
          </cell>
          <cell r="T108">
            <v>38988</v>
          </cell>
        </row>
        <row r="109">
          <cell r="D109" t="str">
            <v>Elétrica</v>
          </cell>
          <cell r="E109" t="str">
            <v>30 dias</v>
          </cell>
          <cell r="F109">
            <v>38901.333333333336</v>
          </cell>
          <cell r="G109">
            <v>38957.333333333336</v>
          </cell>
          <cell r="H109" t="str">
            <v>NA</v>
          </cell>
          <cell r="I109">
            <v>38945.729166666664</v>
          </cell>
          <cell r="J109">
            <v>39000.729166666664</v>
          </cell>
          <cell r="K109" t="str">
            <v>NA</v>
          </cell>
          <cell r="L109">
            <v>0.56999999999999995</v>
          </cell>
          <cell r="M109">
            <v>13.13</v>
          </cell>
          <cell r="N109">
            <v>0</v>
          </cell>
          <cell r="O109">
            <v>0</v>
          </cell>
          <cell r="P109">
            <v>0</v>
          </cell>
          <cell r="T109">
            <v>39000</v>
          </cell>
        </row>
        <row r="110">
          <cell r="D110" t="str">
            <v>Desenho De Detalhamento</v>
          </cell>
          <cell r="E110" t="str">
            <v>22 dias</v>
          </cell>
          <cell r="F110">
            <v>38901.333333333336</v>
          </cell>
          <cell r="G110">
            <v>38957.333333333336</v>
          </cell>
          <cell r="H110" t="str">
            <v>NA</v>
          </cell>
          <cell r="I110">
            <v>38945.729166666664</v>
          </cell>
          <cell r="J110">
            <v>38988.729166666664</v>
          </cell>
          <cell r="K110" t="str">
            <v>NA</v>
          </cell>
          <cell r="L110">
            <v>0.44</v>
          </cell>
          <cell r="M110">
            <v>10</v>
          </cell>
          <cell r="N110">
            <v>0</v>
          </cell>
          <cell r="O110">
            <v>0</v>
          </cell>
          <cell r="P110">
            <v>0</v>
          </cell>
          <cell r="R110">
            <v>111</v>
          </cell>
          <cell r="T110">
            <v>38988</v>
          </cell>
        </row>
        <row r="111">
          <cell r="B111" t="str">
            <v>DE.210.DD.01</v>
          </cell>
          <cell r="D111" t="str">
            <v>Disposição De Força, Controle e Aterramento</v>
          </cell>
          <cell r="E111" t="str">
            <v>11 dias</v>
          </cell>
          <cell r="F111">
            <v>38901.333333333336</v>
          </cell>
          <cell r="G111">
            <v>38957.333333333336</v>
          </cell>
          <cell r="H111" t="str">
            <v>NA</v>
          </cell>
          <cell r="I111">
            <v>38916.729166666664</v>
          </cell>
          <cell r="J111">
            <v>38973.729166666664</v>
          </cell>
          <cell r="K111" t="str">
            <v>NA</v>
          </cell>
          <cell r="L111">
            <v>0.22</v>
          </cell>
          <cell r="M111">
            <v>5</v>
          </cell>
          <cell r="N111">
            <v>0</v>
          </cell>
          <cell r="O111">
            <v>0</v>
          </cell>
          <cell r="P111">
            <v>0</v>
          </cell>
          <cell r="Q111">
            <v>102</v>
          </cell>
          <cell r="R111">
            <v>110</v>
          </cell>
          <cell r="S111" t="str">
            <v>EQUIPE ELE</v>
          </cell>
          <cell r="T111">
            <v>38973</v>
          </cell>
        </row>
        <row r="112">
          <cell r="B112" t="str">
            <v>DE.210.DD.02</v>
          </cell>
          <cell r="D112" t="str">
            <v>Iluminação</v>
          </cell>
          <cell r="E112" t="str">
            <v>11 dias</v>
          </cell>
          <cell r="F112">
            <v>38915.333333333336</v>
          </cell>
          <cell r="G112">
            <v>38974.333333333336</v>
          </cell>
          <cell r="H112" t="str">
            <v>NA</v>
          </cell>
          <cell r="I112">
            <v>38930.729166666664</v>
          </cell>
          <cell r="J112">
            <v>38988.729166666664</v>
          </cell>
          <cell r="K112" t="str">
            <v>NA</v>
          </cell>
          <cell r="L112">
            <v>0.22</v>
          </cell>
          <cell r="M112">
            <v>5</v>
          </cell>
          <cell r="N112">
            <v>0</v>
          </cell>
          <cell r="O112">
            <v>0</v>
          </cell>
          <cell r="P112">
            <v>0</v>
          </cell>
          <cell r="Q112">
            <v>109</v>
          </cell>
          <cell r="S112" t="str">
            <v>EQUIPE ELE</v>
          </cell>
          <cell r="T112">
            <v>38988</v>
          </cell>
        </row>
        <row r="113">
          <cell r="B113" t="str">
            <v>DE.210.LC.01</v>
          </cell>
          <cell r="D113" t="str">
            <v>Lista De Linhas/ Cabos</v>
          </cell>
          <cell r="E113" t="str">
            <v>8 dias</v>
          </cell>
          <cell r="F113">
            <v>38931.333333333336</v>
          </cell>
          <cell r="G113">
            <v>38989.333333333336</v>
          </cell>
          <cell r="H113" t="str">
            <v>NA</v>
          </cell>
          <cell r="I113">
            <v>38945.729166666664</v>
          </cell>
          <cell r="J113">
            <v>39000.729166666664</v>
          </cell>
          <cell r="K113" t="str">
            <v>NA</v>
          </cell>
          <cell r="L113">
            <v>0.14000000000000001</v>
          </cell>
          <cell r="M113">
            <v>3.13</v>
          </cell>
          <cell r="N113">
            <v>0</v>
          </cell>
          <cell r="O113">
            <v>0</v>
          </cell>
          <cell r="P113">
            <v>0</v>
          </cell>
          <cell r="Q113">
            <v>108</v>
          </cell>
          <cell r="S113" t="str">
            <v>EQUIPE ELE</v>
          </cell>
          <cell r="T113">
            <v>39000</v>
          </cell>
        </row>
        <row r="114">
          <cell r="D114" t="str">
            <v>Instrumentação</v>
          </cell>
          <cell r="E114" t="str">
            <v>8 dias</v>
          </cell>
          <cell r="F114">
            <v>38931.333333333336</v>
          </cell>
          <cell r="G114">
            <v>39013.333333333336</v>
          </cell>
          <cell r="H114" t="str">
            <v>NA</v>
          </cell>
          <cell r="I114">
            <v>38945.729166666664</v>
          </cell>
          <cell r="J114">
            <v>39022.729166666664</v>
          </cell>
          <cell r="K114" t="str">
            <v>NA</v>
          </cell>
          <cell r="L114">
            <v>0.09</v>
          </cell>
          <cell r="M114">
            <v>2</v>
          </cell>
          <cell r="N114">
            <v>0</v>
          </cell>
          <cell r="O114">
            <v>0</v>
          </cell>
          <cell r="P114">
            <v>0</v>
          </cell>
          <cell r="T114">
            <v>39022</v>
          </cell>
        </row>
        <row r="115">
          <cell r="B115" t="str">
            <v>DT.210.AJ.01</v>
          </cell>
          <cell r="D115" t="str">
            <v>Arranjos/ Layout’s/ Plano Diretor - Locação De Instrumentos</v>
          </cell>
          <cell r="E115" t="str">
            <v>8 dias</v>
          </cell>
          <cell r="F115">
            <v>38931.333333333336</v>
          </cell>
          <cell r="G115">
            <v>39013.333333333336</v>
          </cell>
          <cell r="H115" t="str">
            <v>NA</v>
          </cell>
          <cell r="I115">
            <v>38945.729166666664</v>
          </cell>
          <cell r="J115">
            <v>39022.729166666664</v>
          </cell>
          <cell r="K115" t="str">
            <v>NA</v>
          </cell>
          <cell r="L115">
            <v>0.09</v>
          </cell>
          <cell r="M115">
            <v>2</v>
          </cell>
          <cell r="N115">
            <v>0</v>
          </cell>
          <cell r="O115">
            <v>0</v>
          </cell>
          <cell r="P115">
            <v>0</v>
          </cell>
          <cell r="Q115">
            <v>82</v>
          </cell>
          <cell r="S115" t="str">
            <v>EQUIPE TSA</v>
          </cell>
          <cell r="T115">
            <v>39022</v>
          </cell>
        </row>
        <row r="116">
          <cell r="B116" t="str">
            <v>1.1.3</v>
          </cell>
          <cell r="C116" t="str">
            <v>220A</v>
          </cell>
          <cell r="D116" t="str">
            <v>Britagem Secundária (1B)</v>
          </cell>
          <cell r="E116" t="str">
            <v>75 dias</v>
          </cell>
          <cell r="F116">
            <v>38814.333333333336</v>
          </cell>
          <cell r="G116">
            <v>38905.333333333336</v>
          </cell>
          <cell r="H116">
            <v>38905.333333333336</v>
          </cell>
          <cell r="I116">
            <v>38846.729166666664</v>
          </cell>
          <cell r="J116">
            <v>39017.729166666664</v>
          </cell>
          <cell r="K116" t="str">
            <v>NA</v>
          </cell>
          <cell r="L116">
            <v>4.5199999999999996</v>
          </cell>
          <cell r="M116">
            <v>103.5</v>
          </cell>
          <cell r="N116">
            <v>17.190000000000001</v>
          </cell>
          <cell r="O116">
            <v>16.61</v>
          </cell>
          <cell r="P116">
            <v>16.61</v>
          </cell>
          <cell r="T116">
            <v>39017</v>
          </cell>
        </row>
        <row r="117">
          <cell r="D117" t="str">
            <v>Projeto Básico</v>
          </cell>
          <cell r="E117" t="str">
            <v>31 dias</v>
          </cell>
          <cell r="F117">
            <v>38814.333333333336</v>
          </cell>
          <cell r="G117">
            <v>38905.333333333336</v>
          </cell>
          <cell r="H117">
            <v>38905.333333333336</v>
          </cell>
          <cell r="I117">
            <v>38846.729166666664</v>
          </cell>
          <cell r="J117">
            <v>38951.729166666664</v>
          </cell>
          <cell r="K117" t="str">
            <v>NA</v>
          </cell>
          <cell r="L117">
            <v>1.02</v>
          </cell>
          <cell r="M117">
            <v>23.25</v>
          </cell>
          <cell r="N117">
            <v>17.190000000000001</v>
          </cell>
          <cell r="O117">
            <v>73.92</v>
          </cell>
          <cell r="P117">
            <v>73.92</v>
          </cell>
          <cell r="T117">
            <v>38951</v>
          </cell>
        </row>
        <row r="118">
          <cell r="D118" t="str">
            <v>Processo</v>
          </cell>
          <cell r="E118" t="str">
            <v>2 dias</v>
          </cell>
          <cell r="F118" t="str">
            <v>NA</v>
          </cell>
          <cell r="G118">
            <v>38922.333333333336</v>
          </cell>
          <cell r="H118">
            <v>38922.333333333336</v>
          </cell>
          <cell r="I118" t="str">
            <v>NA</v>
          </cell>
          <cell r="J118">
            <v>38923.729166666664</v>
          </cell>
          <cell r="K118">
            <v>38923.729166666664</v>
          </cell>
          <cell r="L118">
            <v>0.08</v>
          </cell>
          <cell r="M118">
            <v>1.88</v>
          </cell>
          <cell r="N118">
            <v>1.88</v>
          </cell>
          <cell r="O118">
            <v>100</v>
          </cell>
          <cell r="P118">
            <v>100</v>
          </cell>
          <cell r="T118">
            <v>38923</v>
          </cell>
        </row>
        <row r="119">
          <cell r="B119" t="str">
            <v>BP.220.FD.01</v>
          </cell>
          <cell r="D119" t="str">
            <v>Folha De Dados - Britador Cônico</v>
          </cell>
          <cell r="E119" t="str">
            <v>2 dias</v>
          </cell>
          <cell r="F119" t="str">
            <v>NA</v>
          </cell>
          <cell r="G119">
            <v>38922.333333333336</v>
          </cell>
          <cell r="H119">
            <v>38922.333333333336</v>
          </cell>
          <cell r="I119" t="str">
            <v>NA</v>
          </cell>
          <cell r="J119">
            <v>38923.729166666664</v>
          </cell>
          <cell r="K119">
            <v>38923.729166666664</v>
          </cell>
          <cell r="L119">
            <v>0.08</v>
          </cell>
          <cell r="M119">
            <v>1.88</v>
          </cell>
          <cell r="N119">
            <v>1.88</v>
          </cell>
          <cell r="O119">
            <v>100</v>
          </cell>
          <cell r="P119">
            <v>100</v>
          </cell>
          <cell r="Q119" t="str">
            <v>14II</v>
          </cell>
          <cell r="S119" t="str">
            <v>EQUIPE PRO</v>
          </cell>
          <cell r="T119">
            <v>38923</v>
          </cell>
        </row>
        <row r="120">
          <cell r="D120" t="str">
            <v>Mecânica</v>
          </cell>
          <cell r="E120" t="str">
            <v>31 dias</v>
          </cell>
          <cell r="F120">
            <v>38814.333333333336</v>
          </cell>
          <cell r="G120">
            <v>38905.333333333336</v>
          </cell>
          <cell r="H120">
            <v>38905.333333333336</v>
          </cell>
          <cell r="I120">
            <v>38846.729166666664</v>
          </cell>
          <cell r="J120">
            <v>38951.729166666664</v>
          </cell>
          <cell r="K120" t="str">
            <v>NA</v>
          </cell>
          <cell r="L120">
            <v>0.47</v>
          </cell>
          <cell r="M120">
            <v>10.75</v>
          </cell>
          <cell r="N120">
            <v>7.88</v>
          </cell>
          <cell r="O120">
            <v>73.260000000000005</v>
          </cell>
          <cell r="P120">
            <v>73.260000000000005</v>
          </cell>
          <cell r="T120">
            <v>38951</v>
          </cell>
        </row>
        <row r="121">
          <cell r="B121" t="str">
            <v>BB.220.DB.01</v>
          </cell>
          <cell r="D121" t="str">
            <v>Desenho Básico - Britagem e Pereiramento Secundário</v>
          </cell>
          <cell r="E121" t="str">
            <v>18 dias</v>
          </cell>
          <cell r="F121">
            <v>38814.333333333336</v>
          </cell>
          <cell r="G121">
            <v>38905.333333333336</v>
          </cell>
          <cell r="H121">
            <v>38905.333333333336</v>
          </cell>
          <cell r="I121">
            <v>38846.729166666664</v>
          </cell>
          <cell r="J121">
            <v>38930.729166666664</v>
          </cell>
          <cell r="K121" t="str">
            <v>NA</v>
          </cell>
          <cell r="L121">
            <v>0.1</v>
          </cell>
          <cell r="M121">
            <v>2.25</v>
          </cell>
          <cell r="N121">
            <v>2.0299999999999998</v>
          </cell>
          <cell r="O121">
            <v>90</v>
          </cell>
          <cell r="P121">
            <v>90</v>
          </cell>
          <cell r="Q121" t="str">
            <v>90II</v>
          </cell>
          <cell r="R121" t="str">
            <v>121II;123;126;128;140II;211II</v>
          </cell>
          <cell r="S121" t="str">
            <v>EQUIPE MEC</v>
          </cell>
          <cell r="T121">
            <v>38930</v>
          </cell>
        </row>
        <row r="122">
          <cell r="B122" t="str">
            <v>BB.220.DB.02</v>
          </cell>
          <cell r="D122" t="str">
            <v>Desenho Básico - Transports. e Alimentadores</v>
          </cell>
          <cell r="E122" t="str">
            <v>6 dias</v>
          </cell>
          <cell r="F122" t="str">
            <v>NA</v>
          </cell>
          <cell r="G122">
            <v>38940.333333333336</v>
          </cell>
          <cell r="H122">
            <v>38940.333333333336</v>
          </cell>
          <cell r="I122" t="str">
            <v>NA</v>
          </cell>
          <cell r="J122">
            <v>38951.729166666664</v>
          </cell>
          <cell r="K122" t="str">
            <v>NA</v>
          </cell>
          <cell r="L122">
            <v>0.13</v>
          </cell>
          <cell r="M122">
            <v>3</v>
          </cell>
          <cell r="N122">
            <v>0.9</v>
          </cell>
          <cell r="O122">
            <v>30</v>
          </cell>
          <cell r="P122">
            <v>30</v>
          </cell>
          <cell r="Q122">
            <v>91</v>
          </cell>
          <cell r="R122" t="str">
            <v>126;141II</v>
          </cell>
          <cell r="S122" t="str">
            <v>EQUIPE MEC</v>
          </cell>
          <cell r="T122">
            <v>38951</v>
          </cell>
        </row>
        <row r="123">
          <cell r="B123" t="str">
            <v>BB.220.FD.01</v>
          </cell>
          <cell r="D123" t="str">
            <v>Folha De Dados - Transportadores</v>
          </cell>
          <cell r="E123" t="str">
            <v>5 dias</v>
          </cell>
          <cell r="F123" t="str">
            <v>NA</v>
          </cell>
          <cell r="G123">
            <v>38911.333333333336</v>
          </cell>
          <cell r="H123">
            <v>38911.333333333336</v>
          </cell>
          <cell r="I123" t="str">
            <v>NA</v>
          </cell>
          <cell r="J123">
            <v>38917.729166666664</v>
          </cell>
          <cell r="K123" t="str">
            <v>NA</v>
          </cell>
          <cell r="L123">
            <v>0.24</v>
          </cell>
          <cell r="M123">
            <v>5.5</v>
          </cell>
          <cell r="N123">
            <v>4.95</v>
          </cell>
          <cell r="O123">
            <v>90</v>
          </cell>
          <cell r="P123">
            <v>90</v>
          </cell>
          <cell r="Q123" t="str">
            <v>119II</v>
          </cell>
          <cell r="S123" t="str">
            <v>EQUIPE MEC</v>
          </cell>
          <cell r="T123">
            <v>38917</v>
          </cell>
        </row>
        <row r="124">
          <cell r="D124" t="str">
            <v>Estrutura Metálica</v>
          </cell>
          <cell r="E124" t="str">
            <v>10 dias</v>
          </cell>
          <cell r="F124" t="str">
            <v>NA</v>
          </cell>
          <cell r="G124">
            <v>38931.333333333336</v>
          </cell>
          <cell r="H124">
            <v>38931.333333333336</v>
          </cell>
          <cell r="I124" t="str">
            <v>NA</v>
          </cell>
          <cell r="J124">
            <v>38946.729166666664</v>
          </cell>
          <cell r="K124" t="str">
            <v>NA</v>
          </cell>
          <cell r="L124">
            <v>0.46</v>
          </cell>
          <cell r="M124">
            <v>10.63</v>
          </cell>
          <cell r="N124">
            <v>7.44</v>
          </cell>
          <cell r="O124">
            <v>70</v>
          </cell>
          <cell r="P124">
            <v>70</v>
          </cell>
          <cell r="T124">
            <v>38946</v>
          </cell>
        </row>
        <row r="125">
          <cell r="B125" t="str">
            <v>BD.220.MC.01</v>
          </cell>
          <cell r="D125" t="str">
            <v>Memória De Cálculo - Britagem</v>
          </cell>
          <cell r="E125" t="str">
            <v>10 dias</v>
          </cell>
          <cell r="F125" t="str">
            <v>NA</v>
          </cell>
          <cell r="G125">
            <v>38931.333333333336</v>
          </cell>
          <cell r="H125">
            <v>38931.333333333336</v>
          </cell>
          <cell r="I125" t="str">
            <v>NA</v>
          </cell>
          <cell r="J125">
            <v>38946.729166666664</v>
          </cell>
          <cell r="K125" t="str">
            <v>NA</v>
          </cell>
          <cell r="L125">
            <v>0.46</v>
          </cell>
          <cell r="M125">
            <v>10.63</v>
          </cell>
          <cell r="N125">
            <v>7.44</v>
          </cell>
          <cell r="O125">
            <v>70</v>
          </cell>
          <cell r="P125">
            <v>70</v>
          </cell>
          <cell r="Q125">
            <v>119</v>
          </cell>
          <cell r="R125" t="str">
            <v>128II</v>
          </cell>
          <cell r="S125" t="str">
            <v>EQUIPE MET</v>
          </cell>
          <cell r="T125">
            <v>38946</v>
          </cell>
        </row>
        <row r="126">
          <cell r="D126" t="str">
            <v>Projeto Detalhado</v>
          </cell>
          <cell r="E126" t="str">
            <v>57 dias</v>
          </cell>
          <cell r="F126" t="str">
            <v>NA</v>
          </cell>
          <cell r="G126">
            <v>38931.333333333336</v>
          </cell>
          <cell r="H126" t="str">
            <v>NA</v>
          </cell>
          <cell r="I126" t="str">
            <v>NA</v>
          </cell>
          <cell r="J126">
            <v>39017.729166666664</v>
          </cell>
          <cell r="K126" t="str">
            <v>NA</v>
          </cell>
          <cell r="L126">
            <v>3.51</v>
          </cell>
          <cell r="M126">
            <v>80.25</v>
          </cell>
          <cell r="N126">
            <v>0</v>
          </cell>
          <cell r="O126">
            <v>0</v>
          </cell>
          <cell r="P126">
            <v>0</v>
          </cell>
          <cell r="T126">
            <v>39017</v>
          </cell>
        </row>
        <row r="127">
          <cell r="D127" t="str">
            <v>Mecânica</v>
          </cell>
          <cell r="E127" t="str">
            <v>17 dias</v>
          </cell>
          <cell r="F127" t="str">
            <v>NA</v>
          </cell>
          <cell r="G127">
            <v>38952.333333333336</v>
          </cell>
          <cell r="H127" t="str">
            <v>NA</v>
          </cell>
          <cell r="I127" t="str">
            <v>NA</v>
          </cell>
          <cell r="J127">
            <v>38978.729166666664</v>
          </cell>
          <cell r="K127" t="str">
            <v>NA</v>
          </cell>
          <cell r="L127">
            <v>0.56999999999999995</v>
          </cell>
          <cell r="M127">
            <v>13</v>
          </cell>
          <cell r="N127">
            <v>0</v>
          </cell>
          <cell r="O127">
            <v>0</v>
          </cell>
          <cell r="P127">
            <v>0</v>
          </cell>
          <cell r="T127">
            <v>38978</v>
          </cell>
        </row>
        <row r="128">
          <cell r="B128" t="str">
            <v>DB.220.DD.01</v>
          </cell>
          <cell r="D128" t="str">
            <v>Desenho Detalhamento - Silo/ Chutes</v>
          </cell>
          <cell r="E128" t="str">
            <v>17 dias</v>
          </cell>
          <cell r="F128" t="str">
            <v>NA</v>
          </cell>
          <cell r="G128">
            <v>38952.333333333336</v>
          </cell>
          <cell r="H128" t="str">
            <v>NA</v>
          </cell>
          <cell r="I128" t="str">
            <v>NA</v>
          </cell>
          <cell r="J128">
            <v>38978.729166666664</v>
          </cell>
          <cell r="K128" t="str">
            <v>NA</v>
          </cell>
          <cell r="L128">
            <v>0.56999999999999995</v>
          </cell>
          <cell r="M128">
            <v>13</v>
          </cell>
          <cell r="N128">
            <v>0</v>
          </cell>
          <cell r="O128">
            <v>0</v>
          </cell>
          <cell r="P128">
            <v>0</v>
          </cell>
          <cell r="Q128" t="str">
            <v>30TI+10 dias;119;120</v>
          </cell>
          <cell r="R128">
            <v>130</v>
          </cell>
          <cell r="S128" t="str">
            <v>EQUIPE MEC</v>
          </cell>
          <cell r="T128">
            <v>38978</v>
          </cell>
        </row>
        <row r="129">
          <cell r="D129" t="str">
            <v>Civil</v>
          </cell>
          <cell r="E129" t="str">
            <v>16 dias</v>
          </cell>
          <cell r="F129" t="str">
            <v>NA</v>
          </cell>
          <cell r="G129">
            <v>38931.333333333336</v>
          </cell>
          <cell r="H129" t="str">
            <v>NA</v>
          </cell>
          <cell r="I129" t="str">
            <v>NA</v>
          </cell>
          <cell r="J129">
            <v>38954.729166666664</v>
          </cell>
          <cell r="K129" t="str">
            <v>NA</v>
          </cell>
          <cell r="L129">
            <v>0.39</v>
          </cell>
          <cell r="M129">
            <v>9</v>
          </cell>
          <cell r="N129">
            <v>0</v>
          </cell>
          <cell r="O129">
            <v>0</v>
          </cell>
          <cell r="P129">
            <v>0</v>
          </cell>
          <cell r="T129">
            <v>38954</v>
          </cell>
        </row>
        <row r="130">
          <cell r="B130" t="str">
            <v>DC.220.DD.01</v>
          </cell>
          <cell r="D130" t="str">
            <v>Desenho De Detalhamento - Peneiramento/ Britagem</v>
          </cell>
          <cell r="E130" t="str">
            <v>16 dias</v>
          </cell>
          <cell r="F130" t="str">
            <v>NA</v>
          </cell>
          <cell r="G130">
            <v>38931.333333333336</v>
          </cell>
          <cell r="H130" t="str">
            <v>NA</v>
          </cell>
          <cell r="I130" t="str">
            <v>NA</v>
          </cell>
          <cell r="J130">
            <v>38954.729166666664</v>
          </cell>
          <cell r="K130" t="str">
            <v>NA</v>
          </cell>
          <cell r="L130">
            <v>0.39</v>
          </cell>
          <cell r="M130">
            <v>9</v>
          </cell>
          <cell r="N130">
            <v>0</v>
          </cell>
          <cell r="O130">
            <v>0</v>
          </cell>
          <cell r="P130">
            <v>0</v>
          </cell>
          <cell r="Q130" t="str">
            <v>119;123II</v>
          </cell>
          <cell r="S130" t="str">
            <v>EQUIPE CIV</v>
          </cell>
          <cell r="T130">
            <v>38954</v>
          </cell>
        </row>
        <row r="131">
          <cell r="D131" t="str">
            <v>Estrutura Metálica</v>
          </cell>
          <cell r="E131" t="str">
            <v>26 dias</v>
          </cell>
          <cell r="F131" t="str">
            <v>NA</v>
          </cell>
          <cell r="G131">
            <v>38979.333333333336</v>
          </cell>
          <cell r="H131" t="str">
            <v>NA</v>
          </cell>
          <cell r="I131" t="str">
            <v>NA</v>
          </cell>
          <cell r="J131">
            <v>39016.729166666664</v>
          </cell>
          <cell r="K131" t="str">
            <v>NA</v>
          </cell>
          <cell r="L131">
            <v>2.5</v>
          </cell>
          <cell r="M131">
            <v>57.25</v>
          </cell>
          <cell r="N131">
            <v>0</v>
          </cell>
          <cell r="O131">
            <v>0</v>
          </cell>
          <cell r="P131">
            <v>0</v>
          </cell>
          <cell r="T131">
            <v>39016</v>
          </cell>
        </row>
        <row r="132">
          <cell r="B132" t="str">
            <v>DD.220.DP.01</v>
          </cell>
          <cell r="D132" t="str">
            <v>Desenho De Projeto</v>
          </cell>
          <cell r="E132" t="str">
            <v>16 dias</v>
          </cell>
          <cell r="F132" t="str">
            <v>NA</v>
          </cell>
          <cell r="G132">
            <v>38979.333333333336</v>
          </cell>
          <cell r="H132" t="str">
            <v>NA</v>
          </cell>
          <cell r="I132" t="str">
            <v>NA</v>
          </cell>
          <cell r="J132">
            <v>39000.729166666664</v>
          </cell>
          <cell r="K132" t="str">
            <v>NA</v>
          </cell>
          <cell r="L132">
            <v>0.61</v>
          </cell>
          <cell r="M132">
            <v>14</v>
          </cell>
          <cell r="N132">
            <v>0</v>
          </cell>
          <cell r="O132">
            <v>0</v>
          </cell>
          <cell r="P132">
            <v>0</v>
          </cell>
          <cell r="Q132">
            <v>126</v>
          </cell>
          <cell r="R132" t="str">
            <v>131;132;149</v>
          </cell>
          <cell r="S132" t="str">
            <v>EQUIPE MET</v>
          </cell>
          <cell r="T132">
            <v>39000</v>
          </cell>
        </row>
        <row r="133">
          <cell r="B133" t="str">
            <v>DD.220.LM.01</v>
          </cell>
          <cell r="D133" t="str">
            <v>Lista De Materiais</v>
          </cell>
          <cell r="E133" t="str">
            <v>1 dia</v>
          </cell>
          <cell r="F133" t="str">
            <v>NA</v>
          </cell>
          <cell r="G133">
            <v>39001.333333333336</v>
          </cell>
          <cell r="H133" t="str">
            <v>NA</v>
          </cell>
          <cell r="I133" t="str">
            <v>NA</v>
          </cell>
          <cell r="J133">
            <v>39001.729166666664</v>
          </cell>
          <cell r="K133" t="str">
            <v>NA</v>
          </cell>
          <cell r="L133">
            <v>0.01</v>
          </cell>
          <cell r="M133">
            <v>0.25</v>
          </cell>
          <cell r="N133">
            <v>0</v>
          </cell>
          <cell r="O133">
            <v>0</v>
          </cell>
          <cell r="P133">
            <v>0</v>
          </cell>
          <cell r="Q133">
            <v>130</v>
          </cell>
          <cell r="S133" t="str">
            <v>EQUIPE MET</v>
          </cell>
          <cell r="T133">
            <v>39001</v>
          </cell>
        </row>
        <row r="134">
          <cell r="B134" t="str">
            <v>DD.220.MC.01</v>
          </cell>
          <cell r="D134" t="str">
            <v>Memória De Cálculo</v>
          </cell>
          <cell r="E134" t="str">
            <v>10 dias</v>
          </cell>
          <cell r="F134" t="str">
            <v>NA</v>
          </cell>
          <cell r="G134">
            <v>39001.333333333336</v>
          </cell>
          <cell r="H134" t="str">
            <v>NA</v>
          </cell>
          <cell r="I134" t="str">
            <v>NA</v>
          </cell>
          <cell r="J134">
            <v>39016.729166666664</v>
          </cell>
          <cell r="K134" t="str">
            <v>NA</v>
          </cell>
          <cell r="L134">
            <v>1.88</v>
          </cell>
          <cell r="M134">
            <v>43</v>
          </cell>
          <cell r="N134">
            <v>0</v>
          </cell>
          <cell r="O134">
            <v>0</v>
          </cell>
          <cell r="P134">
            <v>0</v>
          </cell>
          <cell r="Q134">
            <v>130</v>
          </cell>
          <cell r="S134" t="str">
            <v>EQUIPE MET</v>
          </cell>
          <cell r="T134">
            <v>39016</v>
          </cell>
        </row>
        <row r="135">
          <cell r="D135" t="str">
            <v>Instrumentação</v>
          </cell>
          <cell r="E135" t="str">
            <v>5 dias</v>
          </cell>
          <cell r="F135" t="str">
            <v>NA</v>
          </cell>
          <cell r="G135">
            <v>39013.333333333336</v>
          </cell>
          <cell r="H135" t="str">
            <v>NA</v>
          </cell>
          <cell r="I135" t="str">
            <v>NA</v>
          </cell>
          <cell r="J135">
            <v>39017.729166666664</v>
          </cell>
          <cell r="K135" t="str">
            <v>NA</v>
          </cell>
          <cell r="L135">
            <v>0.04</v>
          </cell>
          <cell r="M135">
            <v>1</v>
          </cell>
          <cell r="N135">
            <v>0</v>
          </cell>
          <cell r="O135">
            <v>0</v>
          </cell>
          <cell r="P135">
            <v>0</v>
          </cell>
          <cell r="T135">
            <v>39017</v>
          </cell>
        </row>
        <row r="136">
          <cell r="B136" t="str">
            <v>DT.220.AJ.01</v>
          </cell>
          <cell r="D136" t="str">
            <v>Arranjos/ Layout’s/ Plano Diretor - Locação De Instrumentos</v>
          </cell>
          <cell r="E136" t="str">
            <v>5 dias</v>
          </cell>
          <cell r="F136" t="str">
            <v>NA</v>
          </cell>
          <cell r="G136">
            <v>39013.333333333336</v>
          </cell>
          <cell r="H136" t="str">
            <v>NA</v>
          </cell>
          <cell r="I136" t="str">
            <v>NA</v>
          </cell>
          <cell r="J136">
            <v>39017.729166666664</v>
          </cell>
          <cell r="K136" t="str">
            <v>NA</v>
          </cell>
          <cell r="L136">
            <v>0.04</v>
          </cell>
          <cell r="M136">
            <v>1</v>
          </cell>
          <cell r="N136">
            <v>0</v>
          </cell>
          <cell r="O136">
            <v>0</v>
          </cell>
          <cell r="P136">
            <v>0</v>
          </cell>
          <cell r="Q136">
            <v>82</v>
          </cell>
          <cell r="R136">
            <v>331</v>
          </cell>
          <cell r="S136" t="str">
            <v>EQUIPE TSA</v>
          </cell>
          <cell r="T136">
            <v>39017</v>
          </cell>
        </row>
        <row r="137">
          <cell r="B137" t="str">
            <v>1.1.4</v>
          </cell>
          <cell r="C137" t="str">
            <v>225A</v>
          </cell>
          <cell r="D137" t="str">
            <v>Britagem Terciária (1C)</v>
          </cell>
          <cell r="E137" t="str">
            <v>83 dias</v>
          </cell>
          <cell r="F137">
            <v>38814.333333333336</v>
          </cell>
          <cell r="G137">
            <v>38905.333333333336</v>
          </cell>
          <cell r="H137">
            <v>38905.333333333336</v>
          </cell>
          <cell r="I137">
            <v>38846.729166666664</v>
          </cell>
          <cell r="J137">
            <v>39031.729166666664</v>
          </cell>
          <cell r="K137" t="str">
            <v>NA</v>
          </cell>
          <cell r="L137">
            <v>2.59</v>
          </cell>
          <cell r="M137">
            <v>59.25</v>
          </cell>
          <cell r="N137">
            <v>14.05</v>
          </cell>
          <cell r="O137">
            <v>23.71</v>
          </cell>
          <cell r="P137">
            <v>23.71</v>
          </cell>
          <cell r="T137">
            <v>39031</v>
          </cell>
        </row>
        <row r="138">
          <cell r="D138" t="str">
            <v>Projeto Básico</v>
          </cell>
          <cell r="E138" t="str">
            <v>35 dias</v>
          </cell>
          <cell r="F138">
            <v>38814.333333333336</v>
          </cell>
          <cell r="G138">
            <v>38905.333333333336</v>
          </cell>
          <cell r="H138">
            <v>38905.333333333336</v>
          </cell>
          <cell r="I138">
            <v>38846.729166666664</v>
          </cell>
          <cell r="J138">
            <v>38957.729166666664</v>
          </cell>
          <cell r="K138" t="str">
            <v>NA</v>
          </cell>
          <cell r="L138">
            <v>1.05</v>
          </cell>
          <cell r="M138">
            <v>24</v>
          </cell>
          <cell r="N138">
            <v>14.05</v>
          </cell>
          <cell r="O138">
            <v>58.54</v>
          </cell>
          <cell r="P138">
            <v>58.54</v>
          </cell>
          <cell r="T138">
            <v>38957</v>
          </cell>
        </row>
        <row r="139">
          <cell r="D139" t="str">
            <v>Processo</v>
          </cell>
          <cell r="E139" t="str">
            <v>4 dias</v>
          </cell>
          <cell r="F139" t="str">
            <v>NA</v>
          </cell>
          <cell r="G139">
            <v>38922.333333333336</v>
          </cell>
          <cell r="H139">
            <v>38922.333333333336</v>
          </cell>
          <cell r="I139" t="str">
            <v>NA</v>
          </cell>
          <cell r="J139">
            <v>38925.729166666664</v>
          </cell>
          <cell r="K139" t="str">
            <v>NA</v>
          </cell>
          <cell r="L139">
            <v>0.17</v>
          </cell>
          <cell r="M139">
            <v>4</v>
          </cell>
          <cell r="N139">
            <v>3.78</v>
          </cell>
          <cell r="O139">
            <v>94.38</v>
          </cell>
          <cell r="P139">
            <v>94.38</v>
          </cell>
          <cell r="T139">
            <v>38925</v>
          </cell>
        </row>
        <row r="140">
          <cell r="B140" t="str">
            <v>BP.225.FD.01</v>
          </cell>
          <cell r="D140" t="str">
            <v>Folha De Dados - Britador Cônico/ Peneiras</v>
          </cell>
          <cell r="E140" t="str">
            <v>4 dias</v>
          </cell>
          <cell r="F140" t="str">
            <v>NA</v>
          </cell>
          <cell r="G140">
            <v>38922.333333333336</v>
          </cell>
          <cell r="H140">
            <v>38922.333333333336</v>
          </cell>
          <cell r="I140" t="str">
            <v>NA</v>
          </cell>
          <cell r="J140">
            <v>38925.729166666664</v>
          </cell>
          <cell r="K140" t="str">
            <v>NA</v>
          </cell>
          <cell r="L140">
            <v>0.17</v>
          </cell>
          <cell r="M140">
            <v>4</v>
          </cell>
          <cell r="N140">
            <v>3.78</v>
          </cell>
          <cell r="O140">
            <v>94.38</v>
          </cell>
          <cell r="P140">
            <v>94.38</v>
          </cell>
          <cell r="Q140" t="str">
            <v>14II</v>
          </cell>
          <cell r="S140" t="str">
            <v>EQUIPE PRO</v>
          </cell>
          <cell r="T140">
            <v>38925</v>
          </cell>
        </row>
        <row r="141">
          <cell r="D141" t="str">
            <v>Mecânica</v>
          </cell>
          <cell r="E141" t="str">
            <v>35 dias</v>
          </cell>
          <cell r="F141">
            <v>38814.333333333336</v>
          </cell>
          <cell r="G141">
            <v>38905.333333333336</v>
          </cell>
          <cell r="H141">
            <v>38905.333333333336</v>
          </cell>
          <cell r="I141">
            <v>38846.729166666664</v>
          </cell>
          <cell r="J141">
            <v>38957.729166666664</v>
          </cell>
          <cell r="K141" t="str">
            <v>NA</v>
          </cell>
          <cell r="L141">
            <v>0.56999999999999995</v>
          </cell>
          <cell r="M141">
            <v>13</v>
          </cell>
          <cell r="N141">
            <v>8.18</v>
          </cell>
          <cell r="O141">
            <v>62.88</v>
          </cell>
          <cell r="P141">
            <v>62.88</v>
          </cell>
          <cell r="T141">
            <v>38957</v>
          </cell>
        </row>
        <row r="142">
          <cell r="B142" t="str">
            <v>BB.225.DB.01</v>
          </cell>
          <cell r="D142" t="str">
            <v>Desenho Básico - Britagem</v>
          </cell>
          <cell r="E142" t="str">
            <v>7 dias</v>
          </cell>
          <cell r="F142">
            <v>38814.333333333336</v>
          </cell>
          <cell r="G142">
            <v>38905.333333333336</v>
          </cell>
          <cell r="H142">
            <v>38905.333333333336</v>
          </cell>
          <cell r="I142">
            <v>38846.729166666664</v>
          </cell>
          <cell r="J142">
            <v>38915.729166666664</v>
          </cell>
          <cell r="K142" t="str">
            <v>NA</v>
          </cell>
          <cell r="L142">
            <v>0.1</v>
          </cell>
          <cell r="M142">
            <v>2.25</v>
          </cell>
          <cell r="N142">
            <v>2.0299999999999998</v>
          </cell>
          <cell r="O142">
            <v>90</v>
          </cell>
          <cell r="P142">
            <v>90</v>
          </cell>
          <cell r="Q142" t="str">
            <v>119II</v>
          </cell>
          <cell r="R142" t="str">
            <v>142II;144;147</v>
          </cell>
          <cell r="S142" t="str">
            <v>EQUIPE MEC</v>
          </cell>
          <cell r="T142">
            <v>38915</v>
          </cell>
        </row>
        <row r="143">
          <cell r="B143" t="str">
            <v>BB.225.DB.02</v>
          </cell>
          <cell r="D143" t="str">
            <v>Desenho Básico - Transports. e Alimentadores</v>
          </cell>
          <cell r="E143" t="str">
            <v>10 dias</v>
          </cell>
          <cell r="F143" t="str">
            <v>NA</v>
          </cell>
          <cell r="G143">
            <v>38940.333333333336</v>
          </cell>
          <cell r="H143">
            <v>38940.333333333336</v>
          </cell>
          <cell r="I143" t="str">
            <v>NA</v>
          </cell>
          <cell r="J143">
            <v>38957.729166666664</v>
          </cell>
          <cell r="K143" t="str">
            <v>NA</v>
          </cell>
          <cell r="L143">
            <v>0.17</v>
          </cell>
          <cell r="M143">
            <v>4</v>
          </cell>
          <cell r="N143">
            <v>1.2</v>
          </cell>
          <cell r="O143">
            <v>30</v>
          </cell>
          <cell r="P143">
            <v>30</v>
          </cell>
          <cell r="Q143" t="str">
            <v>120II</v>
          </cell>
          <cell r="R143" t="str">
            <v>162II;163II;164II</v>
          </cell>
          <cell r="S143" t="str">
            <v>EQUIPE MEC</v>
          </cell>
          <cell r="T143">
            <v>38957</v>
          </cell>
        </row>
        <row r="144">
          <cell r="B144" t="str">
            <v>BB.225.FD.01</v>
          </cell>
          <cell r="D144" t="str">
            <v>Folha De Dados - Transports. e Alimentadores</v>
          </cell>
          <cell r="E144" t="str">
            <v>6 dias</v>
          </cell>
          <cell r="F144" t="str">
            <v>NA</v>
          </cell>
          <cell r="G144">
            <v>38910.333333333336</v>
          </cell>
          <cell r="H144">
            <v>38910.333333333336</v>
          </cell>
          <cell r="I144" t="str">
            <v>NA</v>
          </cell>
          <cell r="J144">
            <v>38917.729166666664</v>
          </cell>
          <cell r="K144" t="str">
            <v>NA</v>
          </cell>
          <cell r="L144">
            <v>0.3</v>
          </cell>
          <cell r="M144">
            <v>6.75</v>
          </cell>
          <cell r="N144">
            <v>4.95</v>
          </cell>
          <cell r="O144">
            <v>73.33</v>
          </cell>
          <cell r="P144">
            <v>73.33</v>
          </cell>
          <cell r="Q144" t="str">
            <v>140II</v>
          </cell>
          <cell r="S144" t="str">
            <v>EQUIPE MEC</v>
          </cell>
          <cell r="T144">
            <v>38917</v>
          </cell>
        </row>
        <row r="145">
          <cell r="D145" t="str">
            <v>Estrutura Metálica</v>
          </cell>
          <cell r="E145" t="str">
            <v>7 dias</v>
          </cell>
          <cell r="F145" t="str">
            <v>NA</v>
          </cell>
          <cell r="G145">
            <v>38930.333333333336</v>
          </cell>
          <cell r="H145">
            <v>38930.333333333336</v>
          </cell>
          <cell r="I145" t="str">
            <v>NA</v>
          </cell>
          <cell r="J145">
            <v>38938.729166666664</v>
          </cell>
          <cell r="K145" t="str">
            <v>NA</v>
          </cell>
          <cell r="L145">
            <v>0.31</v>
          </cell>
          <cell r="M145">
            <v>7</v>
          </cell>
          <cell r="N145">
            <v>2.1</v>
          </cell>
          <cell r="O145">
            <v>30</v>
          </cell>
          <cell r="P145">
            <v>30</v>
          </cell>
          <cell r="T145">
            <v>38938</v>
          </cell>
        </row>
        <row r="146">
          <cell r="B146" t="str">
            <v>BD.225.MC.01</v>
          </cell>
          <cell r="D146" t="str">
            <v>Memória De Cálculo - Britagem</v>
          </cell>
          <cell r="E146" t="str">
            <v>7 dias</v>
          </cell>
          <cell r="F146" t="str">
            <v>NA</v>
          </cell>
          <cell r="G146">
            <v>38930.333333333336</v>
          </cell>
          <cell r="H146">
            <v>38930.333333333336</v>
          </cell>
          <cell r="I146" t="str">
            <v>NA</v>
          </cell>
          <cell r="J146">
            <v>38938.729166666664</v>
          </cell>
          <cell r="K146" t="str">
            <v>NA</v>
          </cell>
          <cell r="L146">
            <v>0.31</v>
          </cell>
          <cell r="M146">
            <v>7</v>
          </cell>
          <cell r="N146">
            <v>2.1</v>
          </cell>
          <cell r="O146">
            <v>30</v>
          </cell>
          <cell r="P146">
            <v>30</v>
          </cell>
          <cell r="Q146">
            <v>140</v>
          </cell>
          <cell r="R146" t="str">
            <v>147II</v>
          </cell>
          <cell r="S146" t="str">
            <v>EQUIPE MET</v>
          </cell>
          <cell r="T146">
            <v>38938</v>
          </cell>
        </row>
        <row r="147">
          <cell r="D147" t="str">
            <v>Projeto Detalhado</v>
          </cell>
          <cell r="E147" t="str">
            <v>66 dias</v>
          </cell>
          <cell r="F147" t="str">
            <v>NA</v>
          </cell>
          <cell r="G147">
            <v>38930.333333333336</v>
          </cell>
          <cell r="H147" t="str">
            <v>NA</v>
          </cell>
          <cell r="I147" t="str">
            <v>NA</v>
          </cell>
          <cell r="J147">
            <v>39031.729166666664</v>
          </cell>
          <cell r="K147" t="str">
            <v>NA</v>
          </cell>
          <cell r="L147">
            <v>1.54</v>
          </cell>
          <cell r="M147">
            <v>35.25</v>
          </cell>
          <cell r="N147">
            <v>0</v>
          </cell>
          <cell r="O147">
            <v>0</v>
          </cell>
          <cell r="P147">
            <v>0</v>
          </cell>
          <cell r="T147">
            <v>39031</v>
          </cell>
        </row>
        <row r="148">
          <cell r="D148" t="str">
            <v>Civil</v>
          </cell>
          <cell r="E148" t="str">
            <v>20 dias</v>
          </cell>
          <cell r="F148" t="str">
            <v>NA</v>
          </cell>
          <cell r="G148">
            <v>38930.333333333336</v>
          </cell>
          <cell r="H148" t="str">
            <v>NA</v>
          </cell>
          <cell r="I148" t="str">
            <v>NA</v>
          </cell>
          <cell r="J148">
            <v>38959.729166666664</v>
          </cell>
          <cell r="K148" t="str">
            <v>NA</v>
          </cell>
          <cell r="L148">
            <v>0.35</v>
          </cell>
          <cell r="M148">
            <v>8</v>
          </cell>
          <cell r="N148">
            <v>0</v>
          </cell>
          <cell r="O148">
            <v>0</v>
          </cell>
          <cell r="P148">
            <v>0</v>
          </cell>
          <cell r="T148">
            <v>38959</v>
          </cell>
        </row>
        <row r="149">
          <cell r="B149" t="str">
            <v>DC.225.DD.01</v>
          </cell>
          <cell r="D149" t="str">
            <v>Desenho De Detalhamento - Britagem</v>
          </cell>
          <cell r="E149" t="str">
            <v>20 dias</v>
          </cell>
          <cell r="F149" t="str">
            <v>NA</v>
          </cell>
          <cell r="G149">
            <v>38930.333333333336</v>
          </cell>
          <cell r="H149" t="str">
            <v>NA</v>
          </cell>
          <cell r="I149" t="str">
            <v>NA</v>
          </cell>
          <cell r="J149">
            <v>38959.729166666664</v>
          </cell>
          <cell r="K149" t="str">
            <v>NA</v>
          </cell>
          <cell r="L149">
            <v>0.35</v>
          </cell>
          <cell r="M149">
            <v>8</v>
          </cell>
          <cell r="N149">
            <v>0</v>
          </cell>
          <cell r="O149">
            <v>0</v>
          </cell>
          <cell r="P149">
            <v>0</v>
          </cell>
          <cell r="Q149" t="str">
            <v>140;144II</v>
          </cell>
          <cell r="R149">
            <v>154</v>
          </cell>
          <cell r="S149" t="str">
            <v>EQUIPE CIV[60%]</v>
          </cell>
          <cell r="T149">
            <v>38959</v>
          </cell>
        </row>
        <row r="150">
          <cell r="D150" t="str">
            <v>Estrutura Metálica</v>
          </cell>
          <cell r="E150" t="str">
            <v>19 dias</v>
          </cell>
          <cell r="F150" t="str">
            <v>NA</v>
          </cell>
          <cell r="G150">
            <v>39001.333333333336</v>
          </cell>
          <cell r="H150" t="str">
            <v>NA</v>
          </cell>
          <cell r="I150" t="str">
            <v>NA</v>
          </cell>
          <cell r="J150">
            <v>39031.729166666664</v>
          </cell>
          <cell r="K150" t="str">
            <v>NA</v>
          </cell>
          <cell r="L150">
            <v>0.75</v>
          </cell>
          <cell r="M150">
            <v>17.25</v>
          </cell>
          <cell r="N150">
            <v>0</v>
          </cell>
          <cell r="O150">
            <v>0</v>
          </cell>
          <cell r="P150">
            <v>0</v>
          </cell>
          <cell r="T150">
            <v>39031</v>
          </cell>
        </row>
        <row r="151">
          <cell r="B151" t="str">
            <v>DD.225.DP.01</v>
          </cell>
          <cell r="D151" t="str">
            <v>Desenho De Projeto</v>
          </cell>
          <cell r="E151" t="str">
            <v>5 dias</v>
          </cell>
          <cell r="F151" t="str">
            <v>NA</v>
          </cell>
          <cell r="G151">
            <v>39001.333333333336</v>
          </cell>
          <cell r="H151" t="str">
            <v>NA</v>
          </cell>
          <cell r="I151" t="str">
            <v>NA</v>
          </cell>
          <cell r="J151">
            <v>39009.729166666664</v>
          </cell>
          <cell r="K151" t="str">
            <v>NA</v>
          </cell>
          <cell r="L151">
            <v>0.13</v>
          </cell>
          <cell r="M151">
            <v>3</v>
          </cell>
          <cell r="N151">
            <v>0</v>
          </cell>
          <cell r="O151">
            <v>0</v>
          </cell>
          <cell r="P151">
            <v>0</v>
          </cell>
          <cell r="Q151">
            <v>130</v>
          </cell>
          <cell r="R151" t="str">
            <v>150;151</v>
          </cell>
          <cell r="S151" t="str">
            <v>EQUIPE MET</v>
          </cell>
          <cell r="T151">
            <v>39009</v>
          </cell>
        </row>
        <row r="152">
          <cell r="B152" t="str">
            <v>DD.225.LM.01</v>
          </cell>
          <cell r="D152" t="str">
            <v>Lista De Materiais</v>
          </cell>
          <cell r="E152" t="str">
            <v>1 dia</v>
          </cell>
          <cell r="F152" t="str">
            <v>NA</v>
          </cell>
          <cell r="G152">
            <v>39010.333333333336</v>
          </cell>
          <cell r="H152" t="str">
            <v>NA</v>
          </cell>
          <cell r="I152" t="str">
            <v>NA</v>
          </cell>
          <cell r="J152">
            <v>39010.729166666664</v>
          </cell>
          <cell r="K152" t="str">
            <v>NA</v>
          </cell>
          <cell r="L152">
            <v>0.01</v>
          </cell>
          <cell r="M152">
            <v>0.25</v>
          </cell>
          <cell r="N152">
            <v>0</v>
          </cell>
          <cell r="O152">
            <v>0</v>
          </cell>
          <cell r="P152">
            <v>0</v>
          </cell>
          <cell r="Q152">
            <v>149</v>
          </cell>
          <cell r="S152" t="str">
            <v>EQUIPE MET</v>
          </cell>
          <cell r="T152">
            <v>39010</v>
          </cell>
        </row>
        <row r="153">
          <cell r="B153" t="str">
            <v>DD.225.MC.01</v>
          </cell>
          <cell r="D153" t="str">
            <v>Memória De Cálculo</v>
          </cell>
          <cell r="E153" t="str">
            <v>14 dias</v>
          </cell>
          <cell r="F153" t="str">
            <v>NA</v>
          </cell>
          <cell r="G153">
            <v>39010.333333333336</v>
          </cell>
          <cell r="H153" t="str">
            <v>NA</v>
          </cell>
          <cell r="I153" t="str">
            <v>NA</v>
          </cell>
          <cell r="J153">
            <v>39031.729166666664</v>
          </cell>
          <cell r="K153" t="str">
            <v>NA</v>
          </cell>
          <cell r="L153">
            <v>0.61</v>
          </cell>
          <cell r="M153">
            <v>14</v>
          </cell>
          <cell r="N153">
            <v>0</v>
          </cell>
          <cell r="O153">
            <v>0</v>
          </cell>
          <cell r="P153">
            <v>0</v>
          </cell>
          <cell r="Q153">
            <v>149</v>
          </cell>
          <cell r="S153" t="str">
            <v>EQUIPE MET</v>
          </cell>
          <cell r="T153">
            <v>39031</v>
          </cell>
        </row>
        <row r="154">
          <cell r="D154" t="str">
            <v>Elétrica</v>
          </cell>
          <cell r="E154" t="str">
            <v>20 dias</v>
          </cell>
          <cell r="F154" t="str">
            <v>NA</v>
          </cell>
          <cell r="G154">
            <v>38960.333333333336</v>
          </cell>
          <cell r="H154" t="str">
            <v>NA</v>
          </cell>
          <cell r="I154" t="str">
            <v>NA</v>
          </cell>
          <cell r="J154">
            <v>38989.729166666664</v>
          </cell>
          <cell r="K154" t="str">
            <v>NA</v>
          </cell>
          <cell r="L154">
            <v>0.39</v>
          </cell>
          <cell r="M154">
            <v>9</v>
          </cell>
          <cell r="N154">
            <v>0</v>
          </cell>
          <cell r="O154">
            <v>0</v>
          </cell>
          <cell r="P154">
            <v>0</v>
          </cell>
          <cell r="T154">
            <v>38989</v>
          </cell>
        </row>
        <row r="155">
          <cell r="D155" t="str">
            <v>Desenho De Detalhamento</v>
          </cell>
          <cell r="E155" t="str">
            <v>20 dias</v>
          </cell>
          <cell r="F155" t="str">
            <v>NA</v>
          </cell>
          <cell r="G155">
            <v>38960.333333333336</v>
          </cell>
          <cell r="H155" t="str">
            <v>NA</v>
          </cell>
          <cell r="I155" t="str">
            <v>NA</v>
          </cell>
          <cell r="J155">
            <v>38989.729166666664</v>
          </cell>
          <cell r="K155" t="str">
            <v>NA</v>
          </cell>
          <cell r="L155">
            <v>0.39</v>
          </cell>
          <cell r="M155">
            <v>9</v>
          </cell>
          <cell r="N155">
            <v>0</v>
          </cell>
          <cell r="O155">
            <v>0</v>
          </cell>
          <cell r="P155">
            <v>0</v>
          </cell>
          <cell r="T155">
            <v>38989</v>
          </cell>
        </row>
        <row r="156">
          <cell r="B156" t="str">
            <v>DE.225.DD.01</v>
          </cell>
          <cell r="D156" t="str">
            <v>Eletrodutos e Bandejas</v>
          </cell>
          <cell r="E156" t="str">
            <v>11 dias</v>
          </cell>
          <cell r="F156" t="str">
            <v>NA</v>
          </cell>
          <cell r="G156">
            <v>38960.333333333336</v>
          </cell>
          <cell r="H156" t="str">
            <v>NA</v>
          </cell>
          <cell r="I156" t="str">
            <v>NA</v>
          </cell>
          <cell r="J156">
            <v>38978.729166666664</v>
          </cell>
          <cell r="K156" t="str">
            <v>NA</v>
          </cell>
          <cell r="L156">
            <v>0.22</v>
          </cell>
          <cell r="M156">
            <v>5</v>
          </cell>
          <cell r="N156">
            <v>0</v>
          </cell>
          <cell r="O156">
            <v>0</v>
          </cell>
          <cell r="P156">
            <v>0</v>
          </cell>
          <cell r="Q156">
            <v>147</v>
          </cell>
          <cell r="R156">
            <v>155</v>
          </cell>
          <cell r="S156" t="str">
            <v>EQUIPE ELE</v>
          </cell>
          <cell r="T156">
            <v>38978</v>
          </cell>
        </row>
        <row r="157">
          <cell r="B157" t="str">
            <v>DE.225.DD.02</v>
          </cell>
          <cell r="D157" t="str">
            <v>Iluminação</v>
          </cell>
          <cell r="E157" t="str">
            <v>9 dias</v>
          </cell>
          <cell r="F157" t="str">
            <v>NA</v>
          </cell>
          <cell r="G157">
            <v>38979.333333333336</v>
          </cell>
          <cell r="H157" t="str">
            <v>NA</v>
          </cell>
          <cell r="I157" t="str">
            <v>NA</v>
          </cell>
          <cell r="J157">
            <v>38989.729166666664</v>
          </cell>
          <cell r="K157" t="str">
            <v>NA</v>
          </cell>
          <cell r="L157">
            <v>0.17</v>
          </cell>
          <cell r="M157">
            <v>4</v>
          </cell>
          <cell r="N157">
            <v>0</v>
          </cell>
          <cell r="O157">
            <v>0</v>
          </cell>
          <cell r="P157">
            <v>0</v>
          </cell>
          <cell r="Q157">
            <v>154</v>
          </cell>
          <cell r="S157" t="str">
            <v>EQUIPE ELE</v>
          </cell>
          <cell r="T157">
            <v>38989</v>
          </cell>
        </row>
        <row r="158">
          <cell r="D158" t="str">
            <v>Instrumentação</v>
          </cell>
          <cell r="E158" t="str">
            <v>5 dias</v>
          </cell>
          <cell r="F158" t="str">
            <v>NA</v>
          </cell>
          <cell r="G158">
            <v>39013.333333333336</v>
          </cell>
          <cell r="H158" t="str">
            <v>NA</v>
          </cell>
          <cell r="I158" t="str">
            <v>NA</v>
          </cell>
          <cell r="J158">
            <v>39017.729166666664</v>
          </cell>
          <cell r="K158" t="str">
            <v>NA</v>
          </cell>
          <cell r="L158">
            <v>0.04</v>
          </cell>
          <cell r="M158">
            <v>1</v>
          </cell>
          <cell r="N158">
            <v>0</v>
          </cell>
          <cell r="O158">
            <v>0</v>
          </cell>
          <cell r="P158">
            <v>0</v>
          </cell>
          <cell r="T158">
            <v>39017</v>
          </cell>
        </row>
        <row r="159">
          <cell r="B159" t="str">
            <v>DT.225.AJ.01</v>
          </cell>
          <cell r="D159" t="str">
            <v>Arranjos/ Layout’s/ Plano Diretor - Locação De Instrumentos</v>
          </cell>
          <cell r="E159" t="str">
            <v>5 dias</v>
          </cell>
          <cell r="F159" t="str">
            <v>NA</v>
          </cell>
          <cell r="G159">
            <v>39013.333333333336</v>
          </cell>
          <cell r="H159" t="str">
            <v>NA</v>
          </cell>
          <cell r="I159" t="str">
            <v>NA</v>
          </cell>
          <cell r="J159">
            <v>39017.729166666664</v>
          </cell>
          <cell r="K159" t="str">
            <v>NA</v>
          </cell>
          <cell r="L159">
            <v>0.04</v>
          </cell>
          <cell r="M159">
            <v>1</v>
          </cell>
          <cell r="N159">
            <v>0</v>
          </cell>
          <cell r="O159">
            <v>0</v>
          </cell>
          <cell r="P159">
            <v>0</v>
          </cell>
          <cell r="Q159">
            <v>82</v>
          </cell>
          <cell r="S159" t="str">
            <v>EQUIPE TSA</v>
          </cell>
          <cell r="T159">
            <v>39017</v>
          </cell>
        </row>
        <row r="160">
          <cell r="B160" t="str">
            <v>1.1.5</v>
          </cell>
          <cell r="C160" t="str">
            <v>230A</v>
          </cell>
          <cell r="D160" t="str">
            <v>Pátio de Homogeneização (1D)</v>
          </cell>
          <cell r="E160" t="str">
            <v>130 dias</v>
          </cell>
          <cell r="F160">
            <v>38814.333333333336</v>
          </cell>
          <cell r="G160">
            <v>38853.333333333336</v>
          </cell>
          <cell r="H160">
            <v>38853.333333333336</v>
          </cell>
          <cell r="I160">
            <v>38846.729166666664</v>
          </cell>
          <cell r="J160">
            <v>39049.729166666664</v>
          </cell>
          <cell r="K160" t="str">
            <v>NA</v>
          </cell>
          <cell r="L160">
            <v>4.3499999999999996</v>
          </cell>
          <cell r="M160">
            <v>99.5</v>
          </cell>
          <cell r="N160">
            <v>17.100000000000001</v>
          </cell>
          <cell r="O160">
            <v>17.190000000000001</v>
          </cell>
          <cell r="P160">
            <v>17.190000000000001</v>
          </cell>
          <cell r="T160">
            <v>39049</v>
          </cell>
        </row>
        <row r="161">
          <cell r="D161" t="str">
            <v>Projeto Básico</v>
          </cell>
          <cell r="E161" t="str">
            <v>77 dias</v>
          </cell>
          <cell r="F161">
            <v>38814.333333333336</v>
          </cell>
          <cell r="G161">
            <v>38853.333333333336</v>
          </cell>
          <cell r="H161">
            <v>38853.333333333336</v>
          </cell>
          <cell r="I161">
            <v>38846.729166666664</v>
          </cell>
          <cell r="J161">
            <v>38965.729166666664</v>
          </cell>
          <cell r="K161" t="str">
            <v>NA</v>
          </cell>
          <cell r="L161">
            <v>1.35</v>
          </cell>
          <cell r="M161">
            <v>31</v>
          </cell>
          <cell r="N161">
            <v>17.100000000000001</v>
          </cell>
          <cell r="O161">
            <v>55.16</v>
          </cell>
          <cell r="P161">
            <v>55.16</v>
          </cell>
          <cell r="T161">
            <v>38965</v>
          </cell>
        </row>
        <row r="162">
          <cell r="D162" t="str">
            <v>Mecânica</v>
          </cell>
          <cell r="E162" t="str">
            <v>77 dias</v>
          </cell>
          <cell r="F162">
            <v>38814.333333333336</v>
          </cell>
          <cell r="G162">
            <v>38853.333333333336</v>
          </cell>
          <cell r="H162">
            <v>38853.333333333336</v>
          </cell>
          <cell r="I162">
            <v>38846.729166666664</v>
          </cell>
          <cell r="J162">
            <v>38965.729166666664</v>
          </cell>
          <cell r="K162" t="str">
            <v>NA</v>
          </cell>
          <cell r="L162">
            <v>1.35</v>
          </cell>
          <cell r="M162">
            <v>31</v>
          </cell>
          <cell r="N162">
            <v>17.100000000000001</v>
          </cell>
          <cell r="O162">
            <v>55.16</v>
          </cell>
          <cell r="P162">
            <v>55.16</v>
          </cell>
          <cell r="T162">
            <v>38965</v>
          </cell>
        </row>
        <row r="163">
          <cell r="D163" t="str">
            <v>Desenho Básico</v>
          </cell>
          <cell r="E163" t="str">
            <v>16 dias</v>
          </cell>
          <cell r="F163">
            <v>38814.333333333336</v>
          </cell>
          <cell r="G163">
            <v>38940.333333333336</v>
          </cell>
          <cell r="H163" t="str">
            <v>NA</v>
          </cell>
          <cell r="I163">
            <v>38846.729166666664</v>
          </cell>
          <cell r="J163">
            <v>38965.729166666664</v>
          </cell>
          <cell r="K163" t="str">
            <v>NA</v>
          </cell>
          <cell r="L163">
            <v>0.52</v>
          </cell>
          <cell r="M163">
            <v>12</v>
          </cell>
          <cell r="N163">
            <v>0</v>
          </cell>
          <cell r="O163">
            <v>0</v>
          </cell>
          <cell r="P163">
            <v>0</v>
          </cell>
          <cell r="Q163" t="str">
            <v>90II</v>
          </cell>
          <cell r="R163" t="str">
            <v>173TI+15 dias</v>
          </cell>
          <cell r="S163" t="str">
            <v>EQUIPE MEC</v>
          </cell>
          <cell r="T163">
            <v>38965</v>
          </cell>
        </row>
        <row r="164">
          <cell r="B164" t="str">
            <v>BB.230.DB.01</v>
          </cell>
          <cell r="D164" t="str">
            <v>Planta e Cortes</v>
          </cell>
          <cell r="E164" t="str">
            <v>8 dias</v>
          </cell>
          <cell r="F164" t="str">
            <v>NA</v>
          </cell>
          <cell r="G164">
            <v>38940.333333333336</v>
          </cell>
          <cell r="H164" t="str">
            <v>NA</v>
          </cell>
          <cell r="I164" t="str">
            <v>NA</v>
          </cell>
          <cell r="J164">
            <v>38953.729166666664</v>
          </cell>
          <cell r="K164" t="str">
            <v>NA</v>
          </cell>
          <cell r="L164">
            <v>0.13</v>
          </cell>
          <cell r="M164">
            <v>3</v>
          </cell>
          <cell r="N164">
            <v>0</v>
          </cell>
          <cell r="O164">
            <v>0</v>
          </cell>
          <cell r="P164">
            <v>0</v>
          </cell>
          <cell r="Q164" t="str">
            <v>141II</v>
          </cell>
          <cell r="R164" t="str">
            <v>424II</v>
          </cell>
          <cell r="S164" t="str">
            <v>EQUIPE MEC</v>
          </cell>
          <cell r="T164">
            <v>38953</v>
          </cell>
        </row>
        <row r="165">
          <cell r="B165" t="str">
            <v>BB.230.DB.02</v>
          </cell>
          <cell r="D165" t="str">
            <v>By-Pass do Pátio</v>
          </cell>
          <cell r="E165" t="str">
            <v>8 dias</v>
          </cell>
          <cell r="F165" t="str">
            <v>NA</v>
          </cell>
          <cell r="G165">
            <v>38940.333333333336</v>
          </cell>
          <cell r="H165" t="str">
            <v>NA</v>
          </cell>
          <cell r="I165" t="str">
            <v>NA</v>
          </cell>
          <cell r="J165">
            <v>38953.729166666664</v>
          </cell>
          <cell r="K165" t="str">
            <v>NA</v>
          </cell>
          <cell r="L165">
            <v>0.13</v>
          </cell>
          <cell r="M165">
            <v>3</v>
          </cell>
          <cell r="N165">
            <v>0</v>
          </cell>
          <cell r="O165">
            <v>0</v>
          </cell>
          <cell r="P165">
            <v>0</v>
          </cell>
          <cell r="Q165" t="str">
            <v>141II</v>
          </cell>
          <cell r="R165">
            <v>170</v>
          </cell>
          <cell r="S165" t="str">
            <v>EQUIPE MEC</v>
          </cell>
          <cell r="T165">
            <v>38953</v>
          </cell>
        </row>
        <row r="166">
          <cell r="B166" t="str">
            <v>BB.230.DB.03</v>
          </cell>
          <cell r="D166" t="str">
            <v>Recuperadora e Empilhadeira</v>
          </cell>
          <cell r="E166" t="str">
            <v>10 dias</v>
          </cell>
          <cell r="F166" t="str">
            <v>NA</v>
          </cell>
          <cell r="G166">
            <v>38940.333333333336</v>
          </cell>
          <cell r="H166" t="str">
            <v>NA</v>
          </cell>
          <cell r="I166" t="str">
            <v>NA</v>
          </cell>
          <cell r="J166">
            <v>38957.729166666664</v>
          </cell>
          <cell r="K166" t="str">
            <v>NA</v>
          </cell>
          <cell r="L166">
            <v>0.17</v>
          </cell>
          <cell r="M166">
            <v>4</v>
          </cell>
          <cell r="N166">
            <v>0</v>
          </cell>
          <cell r="O166">
            <v>0</v>
          </cell>
          <cell r="P166">
            <v>0</v>
          </cell>
          <cell r="Q166" t="str">
            <v>141II</v>
          </cell>
          <cell r="R166">
            <v>165</v>
          </cell>
          <cell r="S166" t="str">
            <v>EQUIPE MEC</v>
          </cell>
          <cell r="T166">
            <v>38957</v>
          </cell>
        </row>
        <row r="167">
          <cell r="B167" t="str">
            <v>BB.230.DB.04</v>
          </cell>
          <cell r="D167" t="str">
            <v>Transportadores</v>
          </cell>
          <cell r="E167" t="str">
            <v>6 dias</v>
          </cell>
          <cell r="F167" t="str">
            <v>NA</v>
          </cell>
          <cell r="G167">
            <v>38958.333333333336</v>
          </cell>
          <cell r="H167" t="str">
            <v>NA</v>
          </cell>
          <cell r="I167" t="str">
            <v>NA</v>
          </cell>
          <cell r="J167">
            <v>38965.729166666664</v>
          </cell>
          <cell r="K167" t="str">
            <v>NA</v>
          </cell>
          <cell r="L167">
            <v>0.09</v>
          </cell>
          <cell r="M167">
            <v>2</v>
          </cell>
          <cell r="N167">
            <v>0</v>
          </cell>
          <cell r="O167">
            <v>0</v>
          </cell>
          <cell r="P167">
            <v>0</v>
          </cell>
          <cell r="Q167">
            <v>164</v>
          </cell>
          <cell r="S167" t="str">
            <v>EQUIPE MEC</v>
          </cell>
          <cell r="T167">
            <v>38965</v>
          </cell>
        </row>
        <row r="168">
          <cell r="B168" t="str">
            <v>BB.230.ET.01</v>
          </cell>
          <cell r="D168" t="str">
            <v>Especificação Técnica - Empilhadeira e Retomadora</v>
          </cell>
          <cell r="E168" t="str">
            <v>40 dias</v>
          </cell>
          <cell r="F168" t="str">
            <v>NA</v>
          </cell>
          <cell r="G168">
            <v>38853.333333333336</v>
          </cell>
          <cell r="H168">
            <v>38853.333333333336</v>
          </cell>
          <cell r="I168" t="str">
            <v>NA</v>
          </cell>
          <cell r="J168">
            <v>38910.729166666664</v>
          </cell>
          <cell r="K168" t="str">
            <v>NA</v>
          </cell>
          <cell r="L168">
            <v>0.71</v>
          </cell>
          <cell r="M168">
            <v>16.25</v>
          </cell>
          <cell r="N168">
            <v>14.63</v>
          </cell>
          <cell r="O168">
            <v>90</v>
          </cell>
          <cell r="P168">
            <v>90</v>
          </cell>
          <cell r="Q168" t="str">
            <v>14II</v>
          </cell>
          <cell r="R168" t="str">
            <v>171TI+60 dias</v>
          </cell>
          <cell r="S168" t="str">
            <v>EQUIPE MEC</v>
          </cell>
          <cell r="T168">
            <v>38910</v>
          </cell>
        </row>
        <row r="169">
          <cell r="B169" t="str">
            <v>BB.230.FD.01</v>
          </cell>
          <cell r="D169" t="str">
            <v>Folha De Dados - Transportadores</v>
          </cell>
          <cell r="E169" t="str">
            <v>2 dias</v>
          </cell>
          <cell r="F169" t="str">
            <v>NA</v>
          </cell>
          <cell r="G169">
            <v>38916.333333333336</v>
          </cell>
          <cell r="H169">
            <v>38916.333333333336</v>
          </cell>
          <cell r="I169" t="str">
            <v>NA</v>
          </cell>
          <cell r="J169">
            <v>38917.729166666664</v>
          </cell>
          <cell r="K169" t="str">
            <v>NA</v>
          </cell>
          <cell r="L169">
            <v>0.12</v>
          </cell>
          <cell r="M169">
            <v>2.75</v>
          </cell>
          <cell r="N169">
            <v>2.48</v>
          </cell>
          <cell r="O169">
            <v>90</v>
          </cell>
          <cell r="P169">
            <v>90</v>
          </cell>
          <cell r="Q169" t="str">
            <v>14II</v>
          </cell>
          <cell r="S169" t="str">
            <v>EQUIPE MEC</v>
          </cell>
          <cell r="T169">
            <v>38917</v>
          </cell>
        </row>
        <row r="170">
          <cell r="D170" t="str">
            <v>Projeto Detalhado</v>
          </cell>
          <cell r="E170" t="str">
            <v>43 dias</v>
          </cell>
          <cell r="F170" t="str">
            <v>NA</v>
          </cell>
          <cell r="G170">
            <v>38982.333333333336</v>
          </cell>
          <cell r="H170" t="str">
            <v>NA</v>
          </cell>
          <cell r="I170" t="str">
            <v>NA</v>
          </cell>
          <cell r="J170">
            <v>39049.729166666664</v>
          </cell>
          <cell r="K170" t="str">
            <v>NA</v>
          </cell>
          <cell r="L170">
            <v>2.99</v>
          </cell>
          <cell r="M170">
            <v>68.5</v>
          </cell>
          <cell r="N170">
            <v>0</v>
          </cell>
          <cell r="O170">
            <v>0</v>
          </cell>
          <cell r="P170">
            <v>0</v>
          </cell>
          <cell r="T170">
            <v>39049</v>
          </cell>
        </row>
        <row r="171">
          <cell r="D171" t="str">
            <v>Mecânica</v>
          </cell>
          <cell r="E171" t="str">
            <v>15 dias</v>
          </cell>
          <cell r="F171" t="str">
            <v>NA</v>
          </cell>
          <cell r="G171">
            <v>38982.333333333336</v>
          </cell>
          <cell r="H171" t="str">
            <v>NA</v>
          </cell>
          <cell r="I171" t="str">
            <v>NA</v>
          </cell>
          <cell r="J171">
            <v>39006.729166666664</v>
          </cell>
          <cell r="K171" t="str">
            <v>NA</v>
          </cell>
          <cell r="L171">
            <v>0.22</v>
          </cell>
          <cell r="M171">
            <v>5</v>
          </cell>
          <cell r="N171">
            <v>0</v>
          </cell>
          <cell r="O171">
            <v>0</v>
          </cell>
          <cell r="P171">
            <v>0</v>
          </cell>
          <cell r="T171">
            <v>39006</v>
          </cell>
        </row>
        <row r="172">
          <cell r="B172" t="str">
            <v>DB.230.DD.01</v>
          </cell>
          <cell r="D172" t="str">
            <v>Desenho De Detalhamento - Chute Para By-Pass</v>
          </cell>
          <cell r="E172" t="str">
            <v>7 dias</v>
          </cell>
          <cell r="F172" t="str">
            <v>NA</v>
          </cell>
          <cell r="G172">
            <v>38982.333333333336</v>
          </cell>
          <cell r="H172" t="str">
            <v>NA</v>
          </cell>
          <cell r="I172" t="str">
            <v>NA</v>
          </cell>
          <cell r="J172">
            <v>38992.729166666664</v>
          </cell>
          <cell r="K172" t="str">
            <v>NA</v>
          </cell>
          <cell r="L172">
            <v>0.17</v>
          </cell>
          <cell r="M172">
            <v>4</v>
          </cell>
          <cell r="N172">
            <v>0</v>
          </cell>
          <cell r="O172">
            <v>0</v>
          </cell>
          <cell r="P172">
            <v>0</v>
          </cell>
          <cell r="Q172" t="str">
            <v>30TI+30 dias;163</v>
          </cell>
          <cell r="R172">
            <v>436</v>
          </cell>
          <cell r="S172" t="str">
            <v>EQUIPE MEC</v>
          </cell>
          <cell r="T172">
            <v>38992</v>
          </cell>
        </row>
        <row r="173">
          <cell r="B173" t="str">
            <v>DB.230.PT.01</v>
          </cell>
          <cell r="D173" t="str">
            <v>Parecer Técnico - Empilhadeira e Retomadora</v>
          </cell>
          <cell r="E173" t="str">
            <v>2 dias</v>
          </cell>
          <cell r="F173" t="str">
            <v>NA</v>
          </cell>
          <cell r="G173">
            <v>39001.333333333336</v>
          </cell>
          <cell r="H173" t="str">
            <v>NA</v>
          </cell>
          <cell r="I173" t="str">
            <v>NA</v>
          </cell>
          <cell r="J173">
            <v>39006.729166666664</v>
          </cell>
          <cell r="K173" t="str">
            <v>NA</v>
          </cell>
          <cell r="L173">
            <v>0.04</v>
          </cell>
          <cell r="M173">
            <v>1</v>
          </cell>
          <cell r="N173">
            <v>0</v>
          </cell>
          <cell r="O173">
            <v>0</v>
          </cell>
          <cell r="P173">
            <v>0</v>
          </cell>
          <cell r="Q173" t="str">
            <v>166TI+60 dias</v>
          </cell>
          <cell r="S173" t="str">
            <v>EQUIPE MEC</v>
          </cell>
          <cell r="T173">
            <v>39006</v>
          </cell>
        </row>
        <row r="174">
          <cell r="D174" t="str">
            <v>Civil</v>
          </cell>
          <cell r="E174" t="str">
            <v>25 dias</v>
          </cell>
          <cell r="F174" t="str">
            <v>NA</v>
          </cell>
          <cell r="G174">
            <v>38989.333333333336</v>
          </cell>
          <cell r="H174" t="str">
            <v>NA</v>
          </cell>
          <cell r="I174" t="str">
            <v>NA</v>
          </cell>
          <cell r="J174">
            <v>39029.729166666664</v>
          </cell>
          <cell r="K174" t="str">
            <v>NA</v>
          </cell>
          <cell r="L174">
            <v>0.87</v>
          </cell>
          <cell r="M174">
            <v>20</v>
          </cell>
          <cell r="N174">
            <v>0</v>
          </cell>
          <cell r="O174">
            <v>0</v>
          </cell>
          <cell r="P174">
            <v>0</v>
          </cell>
          <cell r="T174">
            <v>39029</v>
          </cell>
        </row>
        <row r="175">
          <cell r="B175" t="str">
            <v>DC.230.DD.01</v>
          </cell>
          <cell r="D175" t="str">
            <v>Des. Det. - Fundação, Forma, Armação e Inseridos Metálicos</v>
          </cell>
          <cell r="E175" t="str">
            <v>25 dias</v>
          </cell>
          <cell r="F175" t="str">
            <v>NA</v>
          </cell>
          <cell r="G175">
            <v>38989.333333333336</v>
          </cell>
          <cell r="H175" t="str">
            <v>NA</v>
          </cell>
          <cell r="I175" t="str">
            <v>NA</v>
          </cell>
          <cell r="J175">
            <v>39029.729166666664</v>
          </cell>
          <cell r="K175" t="str">
            <v>NA</v>
          </cell>
          <cell r="L175">
            <v>0.87</v>
          </cell>
          <cell r="M175">
            <v>20</v>
          </cell>
          <cell r="N175">
            <v>0</v>
          </cell>
          <cell r="O175">
            <v>0</v>
          </cell>
          <cell r="P175">
            <v>0</v>
          </cell>
          <cell r="Q175" t="str">
            <v>161TI+15 dias</v>
          </cell>
          <cell r="R175" t="str">
            <v>176II</v>
          </cell>
          <cell r="S175" t="str">
            <v>EQUIPE CIV</v>
          </cell>
          <cell r="T175">
            <v>39029</v>
          </cell>
        </row>
        <row r="176">
          <cell r="D176" t="str">
            <v>Elétrica</v>
          </cell>
          <cell r="E176" t="str">
            <v>38 dias</v>
          </cell>
          <cell r="F176" t="str">
            <v>NA</v>
          </cell>
          <cell r="G176">
            <v>38989.333333333336</v>
          </cell>
          <cell r="H176" t="str">
            <v>NA</v>
          </cell>
          <cell r="I176" t="str">
            <v>NA</v>
          </cell>
          <cell r="J176">
            <v>39049.729166666664</v>
          </cell>
          <cell r="K176" t="str">
            <v>NA</v>
          </cell>
          <cell r="L176">
            <v>1.86</v>
          </cell>
          <cell r="M176">
            <v>42.5</v>
          </cell>
          <cell r="N176">
            <v>0</v>
          </cell>
          <cell r="O176">
            <v>0</v>
          </cell>
          <cell r="P176">
            <v>0</v>
          </cell>
          <cell r="T176">
            <v>39049</v>
          </cell>
        </row>
        <row r="177">
          <cell r="D177" t="str">
            <v>Desenho De Detalhamento</v>
          </cell>
          <cell r="E177" t="str">
            <v>38 dias</v>
          </cell>
          <cell r="F177" t="str">
            <v>NA</v>
          </cell>
          <cell r="G177">
            <v>38989.333333333336</v>
          </cell>
          <cell r="H177" t="str">
            <v>NA</v>
          </cell>
          <cell r="I177" t="str">
            <v>NA</v>
          </cell>
          <cell r="J177">
            <v>39049.729166666664</v>
          </cell>
          <cell r="K177" t="str">
            <v>NA</v>
          </cell>
          <cell r="L177">
            <v>1.35</v>
          </cell>
          <cell r="M177">
            <v>31</v>
          </cell>
          <cell r="N177">
            <v>0</v>
          </cell>
          <cell r="O177">
            <v>0</v>
          </cell>
          <cell r="P177">
            <v>0</v>
          </cell>
          <cell r="T177">
            <v>39049</v>
          </cell>
        </row>
        <row r="178">
          <cell r="B178" t="str">
            <v>DE.230.DD.01</v>
          </cell>
          <cell r="D178" t="str">
            <v>Força e Controle/  Rede Dutos/ Subestação/ Aterramento</v>
          </cell>
          <cell r="E178" t="str">
            <v>20 dias</v>
          </cell>
          <cell r="F178" t="str">
            <v>NA</v>
          </cell>
          <cell r="G178">
            <v>38989.333333333336</v>
          </cell>
          <cell r="H178" t="str">
            <v>NA</v>
          </cell>
          <cell r="I178" t="str">
            <v>NA</v>
          </cell>
          <cell r="J178">
            <v>39020.729166666664</v>
          </cell>
          <cell r="K178" t="str">
            <v>NA</v>
          </cell>
          <cell r="L178">
            <v>0.7</v>
          </cell>
          <cell r="M178">
            <v>16</v>
          </cell>
          <cell r="N178">
            <v>0</v>
          </cell>
          <cell r="O178">
            <v>0</v>
          </cell>
          <cell r="P178">
            <v>0</v>
          </cell>
          <cell r="Q178" t="str">
            <v>173II</v>
          </cell>
          <cell r="R178" t="str">
            <v>177;178</v>
          </cell>
          <cell r="S178" t="str">
            <v>EQUIPE ELE</v>
          </cell>
          <cell r="T178">
            <v>39020</v>
          </cell>
        </row>
        <row r="179">
          <cell r="B179" t="str">
            <v>DE.230.DD.02</v>
          </cell>
          <cell r="D179" t="str">
            <v>Iluminação</v>
          </cell>
          <cell r="E179" t="str">
            <v>18 dias</v>
          </cell>
          <cell r="F179" t="str">
            <v>NA</v>
          </cell>
          <cell r="G179">
            <v>39021.333333333336</v>
          </cell>
          <cell r="H179" t="str">
            <v>NA</v>
          </cell>
          <cell r="I179" t="str">
            <v>NA</v>
          </cell>
          <cell r="J179">
            <v>39049.729166666664</v>
          </cell>
          <cell r="K179" t="str">
            <v>NA</v>
          </cell>
          <cell r="L179">
            <v>0.66</v>
          </cell>
          <cell r="M179">
            <v>15</v>
          </cell>
          <cell r="N179">
            <v>0</v>
          </cell>
          <cell r="O179">
            <v>0</v>
          </cell>
          <cell r="P179">
            <v>0</v>
          </cell>
          <cell r="Q179">
            <v>176</v>
          </cell>
          <cell r="S179" t="str">
            <v>EQUIPE ELE</v>
          </cell>
          <cell r="T179">
            <v>39049</v>
          </cell>
        </row>
        <row r="180">
          <cell r="B180" t="str">
            <v>DE.230.ET.01</v>
          </cell>
          <cell r="D180" t="str">
            <v>Especificação Técnica</v>
          </cell>
          <cell r="E180" t="str">
            <v>15 dias</v>
          </cell>
          <cell r="F180" t="str">
            <v>NA</v>
          </cell>
          <cell r="G180">
            <v>39021.333333333336</v>
          </cell>
          <cell r="H180" t="str">
            <v>NA</v>
          </cell>
          <cell r="I180" t="str">
            <v>NA</v>
          </cell>
          <cell r="J180">
            <v>39044.729166666664</v>
          </cell>
          <cell r="K180" t="str">
            <v>NA</v>
          </cell>
          <cell r="L180">
            <v>0.5</v>
          </cell>
          <cell r="M180">
            <v>11.5</v>
          </cell>
          <cell r="N180">
            <v>0</v>
          </cell>
          <cell r="O180">
            <v>0</v>
          </cell>
          <cell r="P180">
            <v>0</v>
          </cell>
          <cell r="Q180">
            <v>176</v>
          </cell>
          <cell r="S180" t="str">
            <v>EQUIPE ELE</v>
          </cell>
          <cell r="T180">
            <v>39044</v>
          </cell>
        </row>
        <row r="181">
          <cell r="D181" t="str">
            <v>Instrumentação</v>
          </cell>
          <cell r="E181" t="str">
            <v>5 dias</v>
          </cell>
          <cell r="F181" t="str">
            <v>NA</v>
          </cell>
          <cell r="G181">
            <v>39038.333333333336</v>
          </cell>
          <cell r="H181" t="str">
            <v>NA</v>
          </cell>
          <cell r="I181" t="str">
            <v>NA</v>
          </cell>
          <cell r="J181">
            <v>39044.729166666664</v>
          </cell>
          <cell r="K181" t="str">
            <v>NA</v>
          </cell>
          <cell r="L181">
            <v>0.04</v>
          </cell>
          <cell r="M181">
            <v>1</v>
          </cell>
          <cell r="N181">
            <v>0</v>
          </cell>
          <cell r="O181">
            <v>0</v>
          </cell>
          <cell r="P181">
            <v>0</v>
          </cell>
          <cell r="T181">
            <v>39044</v>
          </cell>
        </row>
        <row r="182">
          <cell r="B182" t="str">
            <v>DT.230.AJ.01</v>
          </cell>
          <cell r="D182" t="str">
            <v>Arranjos/ Layout’s/ Plano Diretor - Locação De Instrumentos</v>
          </cell>
          <cell r="E182" t="str">
            <v>5 dias</v>
          </cell>
          <cell r="F182" t="str">
            <v>NA</v>
          </cell>
          <cell r="G182">
            <v>39038.333333333336</v>
          </cell>
          <cell r="H182" t="str">
            <v>NA</v>
          </cell>
          <cell r="I182" t="str">
            <v>NA</v>
          </cell>
          <cell r="J182">
            <v>39044.729166666664</v>
          </cell>
          <cell r="K182" t="str">
            <v>NA</v>
          </cell>
          <cell r="L182">
            <v>0.04</v>
          </cell>
          <cell r="M182">
            <v>1</v>
          </cell>
          <cell r="N182">
            <v>0</v>
          </cell>
          <cell r="O182">
            <v>0</v>
          </cell>
          <cell r="P182">
            <v>0</v>
          </cell>
          <cell r="Q182">
            <v>302</v>
          </cell>
          <cell r="S182" t="str">
            <v>EQUIPE TSA</v>
          </cell>
          <cell r="T182">
            <v>39044</v>
          </cell>
        </row>
        <row r="183">
          <cell r="B183" t="str">
            <v>1.1.6</v>
          </cell>
          <cell r="C183" t="str">
            <v>240A</v>
          </cell>
          <cell r="D183" t="str">
            <v>Separação Magnética de Grossos (2D)</v>
          </cell>
          <cell r="E183" t="str">
            <v>138 dias</v>
          </cell>
          <cell r="F183">
            <v>38853.333333333336</v>
          </cell>
          <cell r="G183">
            <v>38827.333333333336</v>
          </cell>
          <cell r="H183">
            <v>38827.333333333336</v>
          </cell>
          <cell r="I183">
            <v>38961.729166666664</v>
          </cell>
          <cell r="J183">
            <v>39037.729166666664</v>
          </cell>
          <cell r="K183" t="str">
            <v>NA</v>
          </cell>
          <cell r="L183">
            <v>4.3499999999999996</v>
          </cell>
          <cell r="M183">
            <v>99.63</v>
          </cell>
          <cell r="N183">
            <v>8.89</v>
          </cell>
          <cell r="O183">
            <v>8.92</v>
          </cell>
          <cell r="P183">
            <v>8.92</v>
          </cell>
          <cell r="T183">
            <v>39037</v>
          </cell>
        </row>
        <row r="184">
          <cell r="D184" t="str">
            <v>Projeto Básico</v>
          </cell>
          <cell r="E184" t="str">
            <v>77 dias</v>
          </cell>
          <cell r="F184">
            <v>38853.333333333336</v>
          </cell>
          <cell r="G184">
            <v>38827.333333333336</v>
          </cell>
          <cell r="H184">
            <v>38827.333333333336</v>
          </cell>
          <cell r="I184">
            <v>38870.729166666664</v>
          </cell>
          <cell r="J184">
            <v>38939.729166666664</v>
          </cell>
          <cell r="K184" t="str">
            <v>NA</v>
          </cell>
          <cell r="L184">
            <v>0.72</v>
          </cell>
          <cell r="M184">
            <v>16.38</v>
          </cell>
          <cell r="N184">
            <v>8.89</v>
          </cell>
          <cell r="O184">
            <v>54.27</v>
          </cell>
          <cell r="P184">
            <v>54.27</v>
          </cell>
          <cell r="T184">
            <v>38939</v>
          </cell>
        </row>
        <row r="185">
          <cell r="D185" t="str">
            <v>Processo</v>
          </cell>
          <cell r="E185" t="str">
            <v>67 dias</v>
          </cell>
          <cell r="F185">
            <v>38853.333333333336</v>
          </cell>
          <cell r="G185">
            <v>38827.333333333336</v>
          </cell>
          <cell r="H185">
            <v>38827.333333333336</v>
          </cell>
          <cell r="I185">
            <v>38859.729166666664</v>
          </cell>
          <cell r="J185">
            <v>38925.729166666664</v>
          </cell>
          <cell r="K185" t="str">
            <v>NA</v>
          </cell>
          <cell r="L185">
            <v>0.22</v>
          </cell>
          <cell r="M185">
            <v>5</v>
          </cell>
          <cell r="N185">
            <v>4.5</v>
          </cell>
          <cell r="O185">
            <v>90</v>
          </cell>
          <cell r="P185">
            <v>90</v>
          </cell>
          <cell r="T185">
            <v>38925</v>
          </cell>
        </row>
        <row r="186">
          <cell r="B186" t="str">
            <v>BP.240.FD.01</v>
          </cell>
          <cell r="D186" t="str">
            <v>FD's - Separ. Magnét. WDRE e Peneiras Desaguadoras</v>
          </cell>
          <cell r="E186" t="str">
            <v>67 dias</v>
          </cell>
          <cell r="F186">
            <v>38853.333333333336</v>
          </cell>
          <cell r="G186">
            <v>38827.333333333336</v>
          </cell>
          <cell r="H186">
            <v>38827.333333333336</v>
          </cell>
          <cell r="I186">
            <v>38859.729166666664</v>
          </cell>
          <cell r="J186">
            <v>38925.729166666664</v>
          </cell>
          <cell r="K186" t="str">
            <v>NA</v>
          </cell>
          <cell r="L186">
            <v>0.22</v>
          </cell>
          <cell r="M186">
            <v>5</v>
          </cell>
          <cell r="N186">
            <v>4.5</v>
          </cell>
          <cell r="O186">
            <v>90</v>
          </cell>
          <cell r="P186">
            <v>90</v>
          </cell>
          <cell r="Q186" t="str">
            <v>14II</v>
          </cell>
          <cell r="S186" t="str">
            <v>EQUIPE PRO</v>
          </cell>
          <cell r="T186">
            <v>38925</v>
          </cell>
        </row>
        <row r="187">
          <cell r="D187" t="str">
            <v>Mecânica</v>
          </cell>
          <cell r="E187" t="str">
            <v>74 dias</v>
          </cell>
          <cell r="F187">
            <v>38853.333333333336</v>
          </cell>
          <cell r="G187">
            <v>38833.333333333336</v>
          </cell>
          <cell r="H187">
            <v>38833.333333333336</v>
          </cell>
          <cell r="I187">
            <v>38870.729166666664</v>
          </cell>
          <cell r="J187">
            <v>38939.729166666664</v>
          </cell>
          <cell r="K187" t="str">
            <v>NA</v>
          </cell>
          <cell r="L187">
            <v>0.5</v>
          </cell>
          <cell r="M187">
            <v>11.38</v>
          </cell>
          <cell r="N187">
            <v>4.3899999999999997</v>
          </cell>
          <cell r="O187">
            <v>38.57</v>
          </cell>
          <cell r="P187">
            <v>38.57</v>
          </cell>
          <cell r="T187">
            <v>38939</v>
          </cell>
        </row>
        <row r="188">
          <cell r="B188" t="str">
            <v>BB.240.DB.01</v>
          </cell>
          <cell r="D188" t="str">
            <v>Desenho Básico - Plantas</v>
          </cell>
          <cell r="E188" t="str">
            <v>64 dias</v>
          </cell>
          <cell r="F188">
            <v>38853.333333333336</v>
          </cell>
          <cell r="G188">
            <v>38833.333333333336</v>
          </cell>
          <cell r="H188">
            <v>38833.333333333336</v>
          </cell>
          <cell r="I188">
            <v>38859.729166666664</v>
          </cell>
          <cell r="J188">
            <v>38925.729166666664</v>
          </cell>
          <cell r="K188" t="str">
            <v>NA</v>
          </cell>
          <cell r="L188">
            <v>0.15</v>
          </cell>
          <cell r="M188">
            <v>3.5</v>
          </cell>
          <cell r="N188">
            <v>3.15</v>
          </cell>
          <cell r="O188">
            <v>90</v>
          </cell>
          <cell r="P188">
            <v>90</v>
          </cell>
          <cell r="Q188" t="str">
            <v>14II</v>
          </cell>
          <cell r="R188" t="str">
            <v>187;191;194;275</v>
          </cell>
          <cell r="S188" t="str">
            <v>EQUIPE MEC[6%]</v>
          </cell>
          <cell r="T188">
            <v>38925</v>
          </cell>
        </row>
        <row r="189">
          <cell r="B189" t="str">
            <v>BB.240.DB.02</v>
          </cell>
          <cell r="D189" t="str">
            <v>Desenho Básico - Transportadores</v>
          </cell>
          <cell r="E189" t="str">
            <v>10 dias</v>
          </cell>
          <cell r="F189">
            <v>38860.333333333336</v>
          </cell>
          <cell r="G189">
            <v>38926.333333333336</v>
          </cell>
          <cell r="H189" t="str">
            <v>NA</v>
          </cell>
          <cell r="I189">
            <v>38867.729166666664</v>
          </cell>
          <cell r="J189">
            <v>38939.729166666664</v>
          </cell>
          <cell r="K189" t="str">
            <v>NA</v>
          </cell>
          <cell r="L189">
            <v>0.17</v>
          </cell>
          <cell r="M189">
            <v>4</v>
          </cell>
          <cell r="N189">
            <v>0</v>
          </cell>
          <cell r="O189">
            <v>0</v>
          </cell>
          <cell r="P189">
            <v>0</v>
          </cell>
          <cell r="Q189">
            <v>186</v>
          </cell>
          <cell r="R189" t="str">
            <v>188II;191</v>
          </cell>
          <cell r="S189" t="str">
            <v>EQUIPE MEC</v>
          </cell>
          <cell r="T189">
            <v>38939</v>
          </cell>
        </row>
        <row r="190">
          <cell r="B190" t="str">
            <v>BB.240.FD.01</v>
          </cell>
          <cell r="D190" t="str">
            <v>Folha De Dados - Transportadores</v>
          </cell>
          <cell r="E190" t="str">
            <v>4 dias</v>
          </cell>
          <cell r="F190">
            <v>38860.333333333336</v>
          </cell>
          <cell r="G190">
            <v>38936.333333333336</v>
          </cell>
          <cell r="H190">
            <v>38936.333333333336</v>
          </cell>
          <cell r="I190">
            <v>38870.729166666664</v>
          </cell>
          <cell r="J190">
            <v>38939.729166666664</v>
          </cell>
          <cell r="K190" t="str">
            <v>NA</v>
          </cell>
          <cell r="L190">
            <v>0.17</v>
          </cell>
          <cell r="M190">
            <v>3.88</v>
          </cell>
          <cell r="N190">
            <v>1.24</v>
          </cell>
          <cell r="O190">
            <v>31.94</v>
          </cell>
          <cell r="P190">
            <v>31.94</v>
          </cell>
          <cell r="Q190" t="str">
            <v>187II</v>
          </cell>
          <cell r="S190" t="str">
            <v>EQUIPE MEC</v>
          </cell>
          <cell r="T190">
            <v>38939</v>
          </cell>
        </row>
        <row r="191">
          <cell r="D191" t="str">
            <v>Projeto Detalhado</v>
          </cell>
          <cell r="E191" t="str">
            <v>71 dias</v>
          </cell>
          <cell r="F191">
            <v>38895.333333333336</v>
          </cell>
          <cell r="G191">
            <v>38926.333333333336</v>
          </cell>
          <cell r="H191" t="str">
            <v>NA</v>
          </cell>
          <cell r="I191">
            <v>38961.729166666664</v>
          </cell>
          <cell r="J191">
            <v>39037.729166666664</v>
          </cell>
          <cell r="K191" t="str">
            <v>NA</v>
          </cell>
          <cell r="L191">
            <v>3.64</v>
          </cell>
          <cell r="M191">
            <v>83.25</v>
          </cell>
          <cell r="N191">
            <v>0</v>
          </cell>
          <cell r="O191">
            <v>0</v>
          </cell>
          <cell r="P191">
            <v>0</v>
          </cell>
          <cell r="T191">
            <v>39037</v>
          </cell>
        </row>
        <row r="192">
          <cell r="D192" t="str">
            <v>Mecânica</v>
          </cell>
          <cell r="E192" t="str">
            <v>21 dias</v>
          </cell>
          <cell r="F192">
            <v>38895.333333333336</v>
          </cell>
          <cell r="G192">
            <v>38952.333333333336</v>
          </cell>
          <cell r="H192" t="str">
            <v>NA</v>
          </cell>
          <cell r="I192">
            <v>38937.729166666664</v>
          </cell>
          <cell r="J192">
            <v>38982.729166666664</v>
          </cell>
          <cell r="K192" t="str">
            <v>NA</v>
          </cell>
          <cell r="L192">
            <v>0.92</v>
          </cell>
          <cell r="M192">
            <v>21</v>
          </cell>
          <cell r="N192">
            <v>0</v>
          </cell>
          <cell r="O192">
            <v>0</v>
          </cell>
          <cell r="P192">
            <v>0</v>
          </cell>
          <cell r="T192">
            <v>38982</v>
          </cell>
        </row>
        <row r="193">
          <cell r="B193" t="str">
            <v>DB.240.DD.02</v>
          </cell>
          <cell r="D193" t="str">
            <v xml:space="preserve">Desenho De Detalhamento - Caldeiraria/ Chutes/ Apoio Peneiras  </v>
          </cell>
          <cell r="E193" t="str">
            <v>21 dias</v>
          </cell>
          <cell r="F193">
            <v>38895.333333333336</v>
          </cell>
          <cell r="G193">
            <v>38952.333333333336</v>
          </cell>
          <cell r="H193" t="str">
            <v>NA</v>
          </cell>
          <cell r="I193">
            <v>38923.729166666664</v>
          </cell>
          <cell r="J193">
            <v>38982.729166666664</v>
          </cell>
          <cell r="K193" t="str">
            <v>NA</v>
          </cell>
          <cell r="L193">
            <v>0.7</v>
          </cell>
          <cell r="M193">
            <v>16</v>
          </cell>
          <cell r="N193">
            <v>0</v>
          </cell>
          <cell r="O193">
            <v>0</v>
          </cell>
          <cell r="P193">
            <v>0</v>
          </cell>
          <cell r="Q193" t="str">
            <v>30TI+10 dias;186;187</v>
          </cell>
          <cell r="R193" t="str">
            <v>192TT</v>
          </cell>
          <cell r="S193" t="str">
            <v>EQUIPE MEC</v>
          </cell>
          <cell r="T193">
            <v>38982</v>
          </cell>
        </row>
        <row r="194">
          <cell r="B194" t="str">
            <v>DB.240.DM.01</v>
          </cell>
          <cell r="D194" t="str">
            <v>Diagrama De Montagem</v>
          </cell>
          <cell r="E194" t="str">
            <v>9 dias</v>
          </cell>
          <cell r="F194">
            <v>38924.333333333336</v>
          </cell>
          <cell r="G194">
            <v>38972.333333333336</v>
          </cell>
          <cell r="H194" t="str">
            <v>NA</v>
          </cell>
          <cell r="I194">
            <v>38937.729166666664</v>
          </cell>
          <cell r="J194">
            <v>38982.729166666664</v>
          </cell>
          <cell r="K194" t="str">
            <v>NA</v>
          </cell>
          <cell r="L194">
            <v>0.22</v>
          </cell>
          <cell r="M194">
            <v>5</v>
          </cell>
          <cell r="N194">
            <v>0</v>
          </cell>
          <cell r="O194">
            <v>0</v>
          </cell>
          <cell r="P194">
            <v>0</v>
          </cell>
          <cell r="Q194" t="str">
            <v>191TT</v>
          </cell>
          <cell r="R194">
            <v>196</v>
          </cell>
          <cell r="S194" t="str">
            <v>EQUIPE MEC</v>
          </cell>
          <cell r="T194">
            <v>38982</v>
          </cell>
        </row>
        <row r="195">
          <cell r="D195" t="str">
            <v>Civil</v>
          </cell>
          <cell r="E195" t="str">
            <v>30 dias</v>
          </cell>
          <cell r="F195">
            <v>38924.333333333336</v>
          </cell>
          <cell r="G195">
            <v>38926.333333333336</v>
          </cell>
          <cell r="H195" t="str">
            <v>NA</v>
          </cell>
          <cell r="I195">
            <v>38933.729166666664</v>
          </cell>
          <cell r="J195">
            <v>38973.729166666664</v>
          </cell>
          <cell r="K195" t="str">
            <v>NA</v>
          </cell>
          <cell r="L195">
            <v>0.17</v>
          </cell>
          <cell r="M195">
            <v>4</v>
          </cell>
          <cell r="N195">
            <v>0</v>
          </cell>
          <cell r="O195">
            <v>0</v>
          </cell>
          <cell r="P195">
            <v>0</v>
          </cell>
          <cell r="T195">
            <v>38973</v>
          </cell>
        </row>
        <row r="196">
          <cell r="B196" t="str">
            <v>DC.240.DD.01</v>
          </cell>
          <cell r="D196" t="str">
            <v>Desenho De Detalhamento - Fundação, Forma, Armação e Piso</v>
          </cell>
          <cell r="E196" t="str">
            <v>30 dias</v>
          </cell>
          <cell r="F196">
            <v>38924.333333333336</v>
          </cell>
          <cell r="G196">
            <v>38926.333333333336</v>
          </cell>
          <cell r="H196" t="str">
            <v>NA</v>
          </cell>
          <cell r="I196">
            <v>38933.729166666664</v>
          </cell>
          <cell r="J196">
            <v>38973.729166666664</v>
          </cell>
          <cell r="K196" t="str">
            <v>NA</v>
          </cell>
          <cell r="L196">
            <v>0.17</v>
          </cell>
          <cell r="M196">
            <v>4</v>
          </cell>
          <cell r="N196">
            <v>0</v>
          </cell>
          <cell r="O196">
            <v>0</v>
          </cell>
          <cell r="P196">
            <v>0</v>
          </cell>
          <cell r="Q196">
            <v>186</v>
          </cell>
          <cell r="R196">
            <v>201</v>
          </cell>
          <cell r="S196" t="str">
            <v>EQUIPE CIV[23%]</v>
          </cell>
          <cell r="T196">
            <v>38973</v>
          </cell>
        </row>
        <row r="197">
          <cell r="D197" t="str">
            <v>Estrutura Metálica</v>
          </cell>
          <cell r="E197" t="str">
            <v>25 dias</v>
          </cell>
          <cell r="F197">
            <v>38924.333333333336</v>
          </cell>
          <cell r="G197">
            <v>38985.333333333336</v>
          </cell>
          <cell r="H197" t="str">
            <v>NA</v>
          </cell>
          <cell r="I197">
            <v>38961.729166666664</v>
          </cell>
          <cell r="J197">
            <v>39021.729166666664</v>
          </cell>
          <cell r="K197" t="str">
            <v>NA</v>
          </cell>
          <cell r="L197">
            <v>1.89</v>
          </cell>
          <cell r="M197">
            <v>43.25</v>
          </cell>
          <cell r="N197">
            <v>0</v>
          </cell>
          <cell r="O197">
            <v>0</v>
          </cell>
          <cell r="P197">
            <v>0</v>
          </cell>
          <cell r="T197">
            <v>39021</v>
          </cell>
        </row>
        <row r="198">
          <cell r="B198" t="str">
            <v>DD.240.DP.01</v>
          </cell>
          <cell r="D198" t="str">
            <v>Desenho De Projeto - Peneiramento</v>
          </cell>
          <cell r="E198" t="str">
            <v>20 dias</v>
          </cell>
          <cell r="F198">
            <v>38924.333333333336</v>
          </cell>
          <cell r="G198">
            <v>38985.333333333336</v>
          </cell>
          <cell r="H198" t="str">
            <v>NA</v>
          </cell>
          <cell r="I198">
            <v>38953.729166666664</v>
          </cell>
          <cell r="J198">
            <v>39014.729166666664</v>
          </cell>
          <cell r="K198" t="str">
            <v>NA</v>
          </cell>
          <cell r="L198">
            <v>0.79</v>
          </cell>
          <cell r="M198">
            <v>18</v>
          </cell>
          <cell r="N198">
            <v>0</v>
          </cell>
          <cell r="O198">
            <v>0</v>
          </cell>
          <cell r="P198">
            <v>0</v>
          </cell>
          <cell r="Q198">
            <v>192</v>
          </cell>
          <cell r="R198" t="str">
            <v>197;198II</v>
          </cell>
          <cell r="S198" t="str">
            <v>EQUIPE MET</v>
          </cell>
          <cell r="T198">
            <v>39014</v>
          </cell>
        </row>
        <row r="199">
          <cell r="B199" t="str">
            <v>DD.240.LM.01</v>
          </cell>
          <cell r="D199" t="str">
            <v>Lista De Materiais - Peneiramento</v>
          </cell>
          <cell r="E199" t="str">
            <v>1 dia</v>
          </cell>
          <cell r="F199">
            <v>38954.333333333336</v>
          </cell>
          <cell r="G199">
            <v>39015.333333333336</v>
          </cell>
          <cell r="H199" t="str">
            <v>NA</v>
          </cell>
          <cell r="I199">
            <v>38957.729166666664</v>
          </cell>
          <cell r="J199">
            <v>39015.729166666664</v>
          </cell>
          <cell r="K199" t="str">
            <v>NA</v>
          </cell>
          <cell r="L199">
            <v>0.01</v>
          </cell>
          <cell r="M199">
            <v>0.25</v>
          </cell>
          <cell r="N199">
            <v>0</v>
          </cell>
          <cell r="O199">
            <v>0</v>
          </cell>
          <cell r="P199">
            <v>0</v>
          </cell>
          <cell r="Q199">
            <v>196</v>
          </cell>
          <cell r="S199" t="str">
            <v>EQUIPE MET</v>
          </cell>
          <cell r="T199">
            <v>39015</v>
          </cell>
        </row>
        <row r="200">
          <cell r="B200" t="str">
            <v>DD.240.MC.01</v>
          </cell>
          <cell r="D200" t="str">
            <v>Memória De Cálculo - Peneiramento</v>
          </cell>
          <cell r="E200" t="str">
            <v>25 dias</v>
          </cell>
          <cell r="F200">
            <v>38924.333333333336</v>
          </cell>
          <cell r="G200">
            <v>38985.333333333336</v>
          </cell>
          <cell r="H200" t="str">
            <v>NA</v>
          </cell>
          <cell r="I200">
            <v>38961.729166666664</v>
          </cell>
          <cell r="J200">
            <v>39021.729166666664</v>
          </cell>
          <cell r="K200" t="str">
            <v>NA</v>
          </cell>
          <cell r="L200">
            <v>1.0900000000000001</v>
          </cell>
          <cell r="M200">
            <v>25</v>
          </cell>
          <cell r="N200">
            <v>0</v>
          </cell>
          <cell r="O200">
            <v>0</v>
          </cell>
          <cell r="P200">
            <v>0</v>
          </cell>
          <cell r="Q200" t="str">
            <v>196II</v>
          </cell>
          <cell r="S200" t="str">
            <v>EQUIPE MET</v>
          </cell>
          <cell r="T200">
            <v>39021</v>
          </cell>
        </row>
        <row r="201">
          <cell r="D201" t="str">
            <v>Elétrica</v>
          </cell>
          <cell r="E201" t="str">
            <v>29 dias</v>
          </cell>
          <cell r="F201">
            <v>38933.333333333336</v>
          </cell>
          <cell r="G201">
            <v>38974.333333333336</v>
          </cell>
          <cell r="H201" t="str">
            <v>NA</v>
          </cell>
          <cell r="I201">
            <v>38961.729166666664</v>
          </cell>
          <cell r="J201">
            <v>39016.729166666664</v>
          </cell>
          <cell r="K201" t="str">
            <v>NA</v>
          </cell>
          <cell r="L201">
            <v>0.56999999999999995</v>
          </cell>
          <cell r="M201">
            <v>13</v>
          </cell>
          <cell r="N201">
            <v>0</v>
          </cell>
          <cell r="O201">
            <v>0</v>
          </cell>
          <cell r="P201">
            <v>0</v>
          </cell>
          <cell r="T201">
            <v>39016</v>
          </cell>
        </row>
        <row r="202">
          <cell r="D202" t="str">
            <v>Desenho De Detalhamento</v>
          </cell>
          <cell r="E202" t="str">
            <v>22 dias</v>
          </cell>
          <cell r="F202">
            <v>38933.333333333336</v>
          </cell>
          <cell r="G202">
            <v>38974.333333333336</v>
          </cell>
          <cell r="H202" t="str">
            <v>NA</v>
          </cell>
          <cell r="I202">
            <v>38951.729166666664</v>
          </cell>
          <cell r="J202">
            <v>39007.729166666664</v>
          </cell>
          <cell r="K202" t="str">
            <v>NA</v>
          </cell>
          <cell r="L202">
            <v>0.44</v>
          </cell>
          <cell r="M202">
            <v>10</v>
          </cell>
          <cell r="N202">
            <v>0</v>
          </cell>
          <cell r="O202">
            <v>0</v>
          </cell>
          <cell r="P202">
            <v>0</v>
          </cell>
          <cell r="R202">
            <v>203</v>
          </cell>
          <cell r="T202">
            <v>39007</v>
          </cell>
        </row>
        <row r="203">
          <cell r="B203" t="str">
            <v>DE.240.DD.01</v>
          </cell>
          <cell r="D203" t="str">
            <v>Disposição De Força, Controle e Aterramento</v>
          </cell>
          <cell r="E203" t="str">
            <v>11 dias</v>
          </cell>
          <cell r="F203">
            <v>38933.333333333336</v>
          </cell>
          <cell r="G203">
            <v>38974.333333333336</v>
          </cell>
          <cell r="H203" t="str">
            <v>NA</v>
          </cell>
          <cell r="I203">
            <v>38951.729166666664</v>
          </cell>
          <cell r="J203">
            <v>38988.729166666664</v>
          </cell>
          <cell r="K203" t="str">
            <v>NA</v>
          </cell>
          <cell r="L203">
            <v>0.22</v>
          </cell>
          <cell r="M203">
            <v>5</v>
          </cell>
          <cell r="N203">
            <v>0</v>
          </cell>
          <cell r="O203">
            <v>0</v>
          </cell>
          <cell r="P203">
            <v>0</v>
          </cell>
          <cell r="Q203">
            <v>194</v>
          </cell>
          <cell r="R203">
            <v>202</v>
          </cell>
          <cell r="S203" t="str">
            <v>EQUIPE ELE</v>
          </cell>
          <cell r="T203">
            <v>38988</v>
          </cell>
        </row>
        <row r="204">
          <cell r="B204" t="str">
            <v>DE.240.DD.02</v>
          </cell>
          <cell r="D204" t="str">
            <v>Iluminação</v>
          </cell>
          <cell r="E204" t="str">
            <v>11 dias</v>
          </cell>
          <cell r="F204">
            <v>38933.333333333336</v>
          </cell>
          <cell r="G204">
            <v>38989.333333333336</v>
          </cell>
          <cell r="H204" t="str">
            <v>NA</v>
          </cell>
          <cell r="I204">
            <v>38951.729166666664</v>
          </cell>
          <cell r="J204">
            <v>39007.729166666664</v>
          </cell>
          <cell r="K204" t="str">
            <v>NA</v>
          </cell>
          <cell r="L204">
            <v>0.22</v>
          </cell>
          <cell r="M204">
            <v>5</v>
          </cell>
          <cell r="N204">
            <v>0</v>
          </cell>
          <cell r="O204">
            <v>0</v>
          </cell>
          <cell r="P204">
            <v>0</v>
          </cell>
          <cell r="Q204">
            <v>201</v>
          </cell>
          <cell r="S204" t="str">
            <v>EQUIPE ELE</v>
          </cell>
          <cell r="T204">
            <v>39007</v>
          </cell>
        </row>
        <row r="205">
          <cell r="B205" t="str">
            <v>DE.240.LC.01</v>
          </cell>
          <cell r="D205" t="str">
            <v>Lista De Linhas/ Cabos</v>
          </cell>
          <cell r="E205" t="str">
            <v>7 dias</v>
          </cell>
          <cell r="F205">
            <v>38952.333333333336</v>
          </cell>
          <cell r="G205">
            <v>39008.333333333336</v>
          </cell>
          <cell r="H205" t="str">
            <v>NA</v>
          </cell>
          <cell r="I205">
            <v>38961.729166666664</v>
          </cell>
          <cell r="J205">
            <v>39016.729166666664</v>
          </cell>
          <cell r="K205" t="str">
            <v>NA</v>
          </cell>
          <cell r="L205">
            <v>0.13</v>
          </cell>
          <cell r="M205">
            <v>3</v>
          </cell>
          <cell r="N205">
            <v>0</v>
          </cell>
          <cell r="O205">
            <v>0</v>
          </cell>
          <cell r="P205">
            <v>0</v>
          </cell>
          <cell r="Q205">
            <v>200</v>
          </cell>
          <cell r="S205" t="str">
            <v>EQUIPE ELE</v>
          </cell>
          <cell r="T205">
            <v>39016</v>
          </cell>
        </row>
        <row r="206">
          <cell r="D206" t="str">
            <v>Instrumentação</v>
          </cell>
          <cell r="E206" t="str">
            <v>8 dias</v>
          </cell>
          <cell r="F206">
            <v>38924.333333333336</v>
          </cell>
          <cell r="G206">
            <v>39027.333333333336</v>
          </cell>
          <cell r="H206" t="str">
            <v>NA</v>
          </cell>
          <cell r="I206">
            <v>38936.729166666664</v>
          </cell>
          <cell r="J206">
            <v>39037.729166666664</v>
          </cell>
          <cell r="K206" t="str">
            <v>NA</v>
          </cell>
          <cell r="L206">
            <v>0.09</v>
          </cell>
          <cell r="M206">
            <v>2</v>
          </cell>
          <cell r="N206">
            <v>0</v>
          </cell>
          <cell r="O206">
            <v>0</v>
          </cell>
          <cell r="P206">
            <v>0</v>
          </cell>
          <cell r="T206">
            <v>39037</v>
          </cell>
        </row>
        <row r="207">
          <cell r="B207" t="str">
            <v>DT.240.AJ.01</v>
          </cell>
          <cell r="D207" t="str">
            <v>Arranjos/ Layout’s/ Plano Diretor - Locação De Instrumentos</v>
          </cell>
          <cell r="E207" t="str">
            <v>8 dias</v>
          </cell>
          <cell r="F207">
            <v>38924.333333333336</v>
          </cell>
          <cell r="G207">
            <v>39027.333333333336</v>
          </cell>
          <cell r="H207" t="str">
            <v>NA</v>
          </cell>
          <cell r="I207">
            <v>38936.729166666664</v>
          </cell>
          <cell r="J207">
            <v>39037.729166666664</v>
          </cell>
          <cell r="K207" t="str">
            <v>NA</v>
          </cell>
          <cell r="L207">
            <v>0.09</v>
          </cell>
          <cell r="M207">
            <v>2</v>
          </cell>
          <cell r="N207">
            <v>0</v>
          </cell>
          <cell r="O207">
            <v>0</v>
          </cell>
          <cell r="P207">
            <v>0</v>
          </cell>
          <cell r="Q207">
            <v>417</v>
          </cell>
          <cell r="S207" t="str">
            <v>EQUIPE TSA</v>
          </cell>
          <cell r="T207">
            <v>39037</v>
          </cell>
        </row>
        <row r="208">
          <cell r="B208" t="str">
            <v>1.1.7</v>
          </cell>
          <cell r="C208" t="str">
            <v>245A</v>
          </cell>
          <cell r="D208" t="str">
            <v>Circuito de Espirais (1C)</v>
          </cell>
          <cell r="E208" t="str">
            <v>109 dias</v>
          </cell>
          <cell r="F208">
            <v>38833.333333333336</v>
          </cell>
          <cell r="G208">
            <v>38855.333333333336</v>
          </cell>
          <cell r="H208">
            <v>38855.333333333336</v>
          </cell>
          <cell r="I208">
            <v>38909.375</v>
          </cell>
          <cell r="J208">
            <v>39017.729166666664</v>
          </cell>
          <cell r="K208" t="str">
            <v>NA</v>
          </cell>
          <cell r="L208">
            <v>2.48</v>
          </cell>
          <cell r="M208">
            <v>56.63</v>
          </cell>
          <cell r="N208">
            <v>16.38</v>
          </cell>
          <cell r="O208">
            <v>28.92</v>
          </cell>
          <cell r="P208">
            <v>28.92</v>
          </cell>
          <cell r="T208">
            <v>39017</v>
          </cell>
        </row>
        <row r="209">
          <cell r="D209" t="str">
            <v>Projeto Básico</v>
          </cell>
          <cell r="E209" t="str">
            <v>65 dias</v>
          </cell>
          <cell r="F209">
            <v>38833.333333333336</v>
          </cell>
          <cell r="G209">
            <v>38855.333333333336</v>
          </cell>
          <cell r="H209">
            <v>38855.333333333336</v>
          </cell>
          <cell r="I209">
            <v>38853.729166666664</v>
          </cell>
          <cell r="J209">
            <v>38951.729166666664</v>
          </cell>
          <cell r="K209" t="str">
            <v>NA</v>
          </cell>
          <cell r="L209">
            <v>1.36</v>
          </cell>
          <cell r="M209">
            <v>31.13</v>
          </cell>
          <cell r="N209">
            <v>16.38</v>
          </cell>
          <cell r="O209">
            <v>52.61</v>
          </cell>
          <cell r="P209">
            <v>52.61</v>
          </cell>
          <cell r="T209">
            <v>38951</v>
          </cell>
        </row>
        <row r="210">
          <cell r="D210" t="str">
            <v>Processo</v>
          </cell>
          <cell r="E210" t="str">
            <v>3 dias</v>
          </cell>
          <cell r="F210">
            <v>38833.333333333336</v>
          </cell>
          <cell r="G210">
            <v>38929.333333333336</v>
          </cell>
          <cell r="H210">
            <v>38929.333333333336</v>
          </cell>
          <cell r="I210">
            <v>38839.729166666664</v>
          </cell>
          <cell r="J210">
            <v>38931.729166666664</v>
          </cell>
          <cell r="K210" t="str">
            <v>NA</v>
          </cell>
          <cell r="L210">
            <v>0.16</v>
          </cell>
          <cell r="M210">
            <v>3.75</v>
          </cell>
          <cell r="N210">
            <v>2.5299999999999998</v>
          </cell>
          <cell r="O210">
            <v>67.33</v>
          </cell>
          <cell r="P210">
            <v>67.33</v>
          </cell>
          <cell r="T210">
            <v>38931</v>
          </cell>
        </row>
        <row r="211">
          <cell r="B211" t="str">
            <v>BP.245.FD.01</v>
          </cell>
          <cell r="D211" t="str">
            <v>Folha De Dados - Espirais de Humphreys/ Hidrociclones</v>
          </cell>
          <cell r="E211" t="str">
            <v>3 dias</v>
          </cell>
          <cell r="F211">
            <v>38833.333333333336</v>
          </cell>
          <cell r="G211">
            <v>38929.333333333336</v>
          </cell>
          <cell r="H211">
            <v>38929.333333333336</v>
          </cell>
          <cell r="I211">
            <v>38839.729166666664</v>
          </cell>
          <cell r="J211">
            <v>38931.729166666664</v>
          </cell>
          <cell r="K211" t="str">
            <v>NA</v>
          </cell>
          <cell r="L211">
            <v>0.16</v>
          </cell>
          <cell r="M211">
            <v>3.75</v>
          </cell>
          <cell r="N211">
            <v>2.5299999999999998</v>
          </cell>
          <cell r="O211">
            <v>67.33</v>
          </cell>
          <cell r="P211">
            <v>67.33</v>
          </cell>
          <cell r="Q211" t="str">
            <v>14II</v>
          </cell>
          <cell r="S211" t="str">
            <v>EQUIPE PRO</v>
          </cell>
          <cell r="T211">
            <v>38931</v>
          </cell>
        </row>
        <row r="212">
          <cell r="D212" t="str">
            <v>Mecânica</v>
          </cell>
          <cell r="E212" t="str">
            <v>30 dias</v>
          </cell>
          <cell r="F212">
            <v>38839.333333333336</v>
          </cell>
          <cell r="G212">
            <v>38905.333333333336</v>
          </cell>
          <cell r="H212">
            <v>38905.333333333336</v>
          </cell>
          <cell r="I212">
            <v>38853.729166666664</v>
          </cell>
          <cell r="J212">
            <v>38950.729166666664</v>
          </cell>
          <cell r="K212" t="str">
            <v>NA</v>
          </cell>
          <cell r="L212">
            <v>0.28000000000000003</v>
          </cell>
          <cell r="M212">
            <v>6.5</v>
          </cell>
          <cell r="N212">
            <v>1.25</v>
          </cell>
          <cell r="O212">
            <v>19.23</v>
          </cell>
          <cell r="P212">
            <v>19.23</v>
          </cell>
          <cell r="T212">
            <v>38950</v>
          </cell>
        </row>
        <row r="213">
          <cell r="B213" t="str">
            <v>BB.245.DB.01</v>
          </cell>
          <cell r="D213" t="str">
            <v>Desenho Básico - Planta e Cortes</v>
          </cell>
          <cell r="E213" t="str">
            <v>25 dias</v>
          </cell>
          <cell r="F213">
            <v>38839.333333333336</v>
          </cell>
          <cell r="G213">
            <v>38905.333333333336</v>
          </cell>
          <cell r="H213" t="str">
            <v>NA</v>
          </cell>
          <cell r="I213">
            <v>38853.729166666664</v>
          </cell>
          <cell r="J213">
            <v>38939.729166666664</v>
          </cell>
          <cell r="K213" t="str">
            <v>NA</v>
          </cell>
          <cell r="L213">
            <v>0.22</v>
          </cell>
          <cell r="M213">
            <v>5</v>
          </cell>
          <cell r="N213">
            <v>0</v>
          </cell>
          <cell r="O213">
            <v>0</v>
          </cell>
          <cell r="P213">
            <v>0</v>
          </cell>
          <cell r="Q213" t="str">
            <v>119II</v>
          </cell>
          <cell r="R213" t="str">
            <v>212;216;220;223</v>
          </cell>
          <cell r="S213" t="str">
            <v>EQUIPE MEC[48%]</v>
          </cell>
          <cell r="T213">
            <v>38939</v>
          </cell>
        </row>
        <row r="214">
          <cell r="B214" t="str">
            <v>BB.245.DB.02</v>
          </cell>
          <cell r="D214" t="str">
            <v>Desenho Básico - Distribuidor Polpa</v>
          </cell>
          <cell r="E214" t="str">
            <v>5 dias</v>
          </cell>
          <cell r="F214" t="str">
            <v>NA</v>
          </cell>
          <cell r="G214">
            <v>38940.333333333336</v>
          </cell>
          <cell r="H214">
            <v>38940.333333333336</v>
          </cell>
          <cell r="I214" t="str">
            <v>NA</v>
          </cell>
          <cell r="J214">
            <v>38950.729166666664</v>
          </cell>
          <cell r="K214" t="str">
            <v>NA</v>
          </cell>
          <cell r="L214">
            <v>7.0000000000000007E-2</v>
          </cell>
          <cell r="M214">
            <v>1.5</v>
          </cell>
          <cell r="N214">
            <v>1.25</v>
          </cell>
          <cell r="O214">
            <v>83.33</v>
          </cell>
          <cell r="P214">
            <v>83.33</v>
          </cell>
          <cell r="Q214">
            <v>211</v>
          </cell>
          <cell r="R214">
            <v>220</v>
          </cell>
          <cell r="S214" t="str">
            <v>EQUIPE MEC</v>
          </cell>
          <cell r="T214">
            <v>38950</v>
          </cell>
        </row>
        <row r="215">
          <cell r="D215" t="str">
            <v>Tubulação</v>
          </cell>
          <cell r="E215" t="str">
            <v>28 dias</v>
          </cell>
          <cell r="F215" t="str">
            <v>NA</v>
          </cell>
          <cell r="G215">
            <v>38855.333333333336</v>
          </cell>
          <cell r="H215">
            <v>38855.333333333336</v>
          </cell>
          <cell r="I215" t="str">
            <v>NA</v>
          </cell>
          <cell r="J215">
            <v>38896.729166666664</v>
          </cell>
          <cell r="K215" t="str">
            <v>NA</v>
          </cell>
          <cell r="L215">
            <v>0.61</v>
          </cell>
          <cell r="M215">
            <v>14</v>
          </cell>
          <cell r="N215">
            <v>12.6</v>
          </cell>
          <cell r="O215">
            <v>90</v>
          </cell>
          <cell r="P215">
            <v>90</v>
          </cell>
          <cell r="T215">
            <v>38896</v>
          </cell>
        </row>
        <row r="216">
          <cell r="B216" t="str">
            <v>BH.245.MC.01</v>
          </cell>
          <cell r="D216" t="str">
            <v>Memória De Cálculo</v>
          </cell>
          <cell r="E216" t="str">
            <v>28 dias</v>
          </cell>
          <cell r="F216" t="str">
            <v>NA</v>
          </cell>
          <cell r="G216">
            <v>38855.333333333336</v>
          </cell>
          <cell r="H216">
            <v>38855.333333333336</v>
          </cell>
          <cell r="I216" t="str">
            <v>NA</v>
          </cell>
          <cell r="J216">
            <v>38896.729166666664</v>
          </cell>
          <cell r="K216" t="str">
            <v>NA</v>
          </cell>
          <cell r="L216">
            <v>0.61</v>
          </cell>
          <cell r="M216">
            <v>14</v>
          </cell>
          <cell r="N216">
            <v>12.6</v>
          </cell>
          <cell r="O216">
            <v>90</v>
          </cell>
          <cell r="P216">
            <v>90</v>
          </cell>
          <cell r="Q216" t="str">
            <v>39II</v>
          </cell>
          <cell r="T216">
            <v>38896</v>
          </cell>
        </row>
        <row r="217">
          <cell r="D217" t="str">
            <v>Estrutura Metálica</v>
          </cell>
          <cell r="E217" t="str">
            <v>6 dias</v>
          </cell>
          <cell r="F217" t="str">
            <v>NA</v>
          </cell>
          <cell r="G217">
            <v>38940.333333333336</v>
          </cell>
          <cell r="H217" t="str">
            <v>NA</v>
          </cell>
          <cell r="I217" t="str">
            <v>NA</v>
          </cell>
          <cell r="J217">
            <v>38951.729166666664</v>
          </cell>
          <cell r="K217" t="str">
            <v>NA</v>
          </cell>
          <cell r="L217">
            <v>0.3</v>
          </cell>
          <cell r="M217">
            <v>6.88</v>
          </cell>
          <cell r="N217">
            <v>0</v>
          </cell>
          <cell r="O217">
            <v>0</v>
          </cell>
          <cell r="P217">
            <v>0</v>
          </cell>
          <cell r="T217">
            <v>38951</v>
          </cell>
        </row>
        <row r="218">
          <cell r="B218" t="str">
            <v>BD.245.MC.01</v>
          </cell>
          <cell r="D218" t="str">
            <v>Memória De Cálculo</v>
          </cell>
          <cell r="E218" t="str">
            <v>6 dias</v>
          </cell>
          <cell r="F218" t="str">
            <v>NA</v>
          </cell>
          <cell r="G218">
            <v>38940.333333333336</v>
          </cell>
          <cell r="H218" t="str">
            <v>NA</v>
          </cell>
          <cell r="I218" t="str">
            <v>NA</v>
          </cell>
          <cell r="J218">
            <v>38951.729166666664</v>
          </cell>
          <cell r="K218" t="str">
            <v>NA</v>
          </cell>
          <cell r="L218">
            <v>0.3</v>
          </cell>
          <cell r="M218">
            <v>6.88</v>
          </cell>
          <cell r="N218">
            <v>0</v>
          </cell>
          <cell r="O218">
            <v>0</v>
          </cell>
          <cell r="P218">
            <v>0</v>
          </cell>
          <cell r="Q218">
            <v>211</v>
          </cell>
          <cell r="R218">
            <v>223</v>
          </cell>
          <cell r="S218" t="str">
            <v>EQUIPE MET</v>
          </cell>
          <cell r="T218">
            <v>38951</v>
          </cell>
        </row>
        <row r="219">
          <cell r="D219" t="str">
            <v>Projeto Detalhado</v>
          </cell>
          <cell r="E219" t="str">
            <v>44 dias</v>
          </cell>
          <cell r="F219">
            <v>38860.375</v>
          </cell>
          <cell r="G219">
            <v>38952.333333333336</v>
          </cell>
          <cell r="H219" t="str">
            <v>NA</v>
          </cell>
          <cell r="I219">
            <v>38897.729166666664</v>
          </cell>
          <cell r="J219">
            <v>39017.729166666664</v>
          </cell>
          <cell r="K219" t="str">
            <v>NA</v>
          </cell>
          <cell r="L219">
            <v>1.1100000000000001</v>
          </cell>
          <cell r="M219">
            <v>25.5</v>
          </cell>
          <cell r="N219">
            <v>0</v>
          </cell>
          <cell r="O219">
            <v>0</v>
          </cell>
          <cell r="P219">
            <v>0</v>
          </cell>
          <cell r="T219">
            <v>39017</v>
          </cell>
        </row>
        <row r="220">
          <cell r="D220" t="str">
            <v>Mecânica</v>
          </cell>
          <cell r="E220" t="str">
            <v>22 dias</v>
          </cell>
          <cell r="F220">
            <v>38860.333333333336</v>
          </cell>
          <cell r="G220">
            <v>38952.333333333336</v>
          </cell>
          <cell r="H220" t="str">
            <v>NA</v>
          </cell>
          <cell r="I220">
            <v>38888.729166666664</v>
          </cell>
          <cell r="J220">
            <v>38985.729166666664</v>
          </cell>
          <cell r="K220" t="str">
            <v>NA</v>
          </cell>
          <cell r="L220">
            <v>0.48</v>
          </cell>
          <cell r="M220">
            <v>11</v>
          </cell>
          <cell r="N220">
            <v>0</v>
          </cell>
          <cell r="O220">
            <v>0</v>
          </cell>
          <cell r="P220">
            <v>0</v>
          </cell>
          <cell r="T220">
            <v>38985</v>
          </cell>
        </row>
        <row r="221">
          <cell r="D221" t="str">
            <v>Desenho De Detalhamento</v>
          </cell>
          <cell r="E221" t="str">
            <v>22 dias</v>
          </cell>
          <cell r="F221">
            <v>38860.333333333336</v>
          </cell>
          <cell r="G221">
            <v>38952.333333333336</v>
          </cell>
          <cell r="H221" t="str">
            <v>NA</v>
          </cell>
          <cell r="I221">
            <v>38888.729166666664</v>
          </cell>
          <cell r="J221">
            <v>38985.729166666664</v>
          </cell>
          <cell r="K221" t="str">
            <v>NA</v>
          </cell>
          <cell r="L221">
            <v>0.48</v>
          </cell>
          <cell r="M221">
            <v>11</v>
          </cell>
          <cell r="N221">
            <v>0</v>
          </cell>
          <cell r="O221">
            <v>0</v>
          </cell>
          <cell r="P221">
            <v>0</v>
          </cell>
          <cell r="T221">
            <v>38985</v>
          </cell>
        </row>
        <row r="222">
          <cell r="B222" t="str">
            <v>DB.245.DD.01</v>
          </cell>
          <cell r="D222" t="str">
            <v>Caldeiraria</v>
          </cell>
          <cell r="E222" t="str">
            <v>10 dias</v>
          </cell>
          <cell r="F222">
            <v>38860.333333333336</v>
          </cell>
          <cell r="G222">
            <v>38952.333333333336</v>
          </cell>
          <cell r="H222" t="str">
            <v>NA</v>
          </cell>
          <cell r="I222">
            <v>38868.729166666664</v>
          </cell>
          <cell r="J222">
            <v>38965.729166666664</v>
          </cell>
          <cell r="K222" t="str">
            <v>NA</v>
          </cell>
          <cell r="L222">
            <v>0.13</v>
          </cell>
          <cell r="M222">
            <v>3</v>
          </cell>
          <cell r="N222">
            <v>0</v>
          </cell>
          <cell r="O222">
            <v>0</v>
          </cell>
          <cell r="P222">
            <v>0</v>
          </cell>
          <cell r="Q222" t="str">
            <v>30TI+10 dias;211;212</v>
          </cell>
          <cell r="R222">
            <v>221</v>
          </cell>
          <cell r="S222" t="str">
            <v>EQUIPE MEC[60%]</v>
          </cell>
          <cell r="T222">
            <v>38965</v>
          </cell>
        </row>
        <row r="223">
          <cell r="B223" t="str">
            <v>DB.245.DD.02</v>
          </cell>
          <cell r="D223" t="str">
            <v>Calhas</v>
          </cell>
          <cell r="E223" t="str">
            <v>12 dias</v>
          </cell>
          <cell r="F223">
            <v>38869.333333333336</v>
          </cell>
          <cell r="G223">
            <v>38966.333333333336</v>
          </cell>
          <cell r="H223" t="str">
            <v>NA</v>
          </cell>
          <cell r="I223">
            <v>38888.729166666664</v>
          </cell>
          <cell r="J223">
            <v>38985.729166666664</v>
          </cell>
          <cell r="K223" t="str">
            <v>NA</v>
          </cell>
          <cell r="L223">
            <v>0.35</v>
          </cell>
          <cell r="M223">
            <v>8</v>
          </cell>
          <cell r="N223">
            <v>0</v>
          </cell>
          <cell r="O223">
            <v>0</v>
          </cell>
          <cell r="P223">
            <v>0</v>
          </cell>
          <cell r="Q223">
            <v>220</v>
          </cell>
          <cell r="S223" t="str">
            <v>EQUIPE MEC</v>
          </cell>
          <cell r="T223">
            <v>38985</v>
          </cell>
        </row>
        <row r="224">
          <cell r="D224" t="str">
            <v>Civil</v>
          </cell>
          <cell r="E224" t="str">
            <v>11 dias</v>
          </cell>
          <cell r="F224">
            <v>38888.333333333336</v>
          </cell>
          <cell r="G224">
            <v>38952.333333333336</v>
          </cell>
          <cell r="H224" t="str">
            <v>NA</v>
          </cell>
          <cell r="I224">
            <v>38897.729166666664</v>
          </cell>
          <cell r="J224">
            <v>38966.729166666664</v>
          </cell>
          <cell r="K224" t="str">
            <v>NA</v>
          </cell>
          <cell r="L224">
            <v>0.17</v>
          </cell>
          <cell r="M224">
            <v>4</v>
          </cell>
          <cell r="N224">
            <v>0</v>
          </cell>
          <cell r="O224">
            <v>0</v>
          </cell>
          <cell r="P224">
            <v>0</v>
          </cell>
          <cell r="T224">
            <v>38966</v>
          </cell>
        </row>
        <row r="225">
          <cell r="B225" t="str">
            <v>DC.245.DD.01</v>
          </cell>
          <cell r="D225" t="str">
            <v>Desenho De Detalhamento - Fundação, Forma, Armação e Piso</v>
          </cell>
          <cell r="E225" t="str">
            <v>11 dias</v>
          </cell>
          <cell r="F225">
            <v>38888.333333333336</v>
          </cell>
          <cell r="G225">
            <v>38952.333333333336</v>
          </cell>
          <cell r="H225" t="str">
            <v>NA</v>
          </cell>
          <cell r="I225">
            <v>38897.729166666664</v>
          </cell>
          <cell r="J225">
            <v>38966.729166666664</v>
          </cell>
          <cell r="K225" t="str">
            <v>NA</v>
          </cell>
          <cell r="L225">
            <v>0.17</v>
          </cell>
          <cell r="M225">
            <v>4</v>
          </cell>
          <cell r="N225">
            <v>0</v>
          </cell>
          <cell r="O225">
            <v>0</v>
          </cell>
          <cell r="P225">
            <v>0</v>
          </cell>
          <cell r="Q225" t="str">
            <v>211;216</v>
          </cell>
          <cell r="R225">
            <v>226</v>
          </cell>
          <cell r="S225" t="str">
            <v>EQUIPE CIV</v>
          </cell>
          <cell r="T225">
            <v>38966</v>
          </cell>
        </row>
        <row r="226">
          <cell r="D226" t="str">
            <v>Elétrica</v>
          </cell>
          <cell r="E226" t="str">
            <v>22 dias</v>
          </cell>
          <cell r="F226">
            <v>38888.333333333336</v>
          </cell>
          <cell r="G226">
            <v>38971.333333333336</v>
          </cell>
          <cell r="H226" t="str">
            <v>NA</v>
          </cell>
          <cell r="I226">
            <v>38905.729166666664</v>
          </cell>
          <cell r="J226">
            <v>39000.729166666664</v>
          </cell>
          <cell r="K226" t="str">
            <v>NA</v>
          </cell>
          <cell r="L226">
            <v>0.42</v>
          </cell>
          <cell r="M226">
            <v>9.5</v>
          </cell>
          <cell r="N226">
            <v>0</v>
          </cell>
          <cell r="O226">
            <v>0</v>
          </cell>
          <cell r="P226">
            <v>0</v>
          </cell>
          <cell r="T226">
            <v>39000</v>
          </cell>
        </row>
        <row r="227">
          <cell r="D227" t="str">
            <v>Desenho De Detalhamento</v>
          </cell>
          <cell r="E227" t="str">
            <v>18 dias</v>
          </cell>
          <cell r="F227">
            <v>38888.333333333336</v>
          </cell>
          <cell r="G227">
            <v>38971.333333333336</v>
          </cell>
          <cell r="H227" t="str">
            <v>NA</v>
          </cell>
          <cell r="I227">
            <v>38905.729166666664</v>
          </cell>
          <cell r="J227">
            <v>38994.729166666664</v>
          </cell>
          <cell r="K227" t="str">
            <v>NA</v>
          </cell>
          <cell r="L227">
            <v>0.35</v>
          </cell>
          <cell r="M227">
            <v>8</v>
          </cell>
          <cell r="N227">
            <v>0</v>
          </cell>
          <cell r="O227">
            <v>0</v>
          </cell>
          <cell r="P227">
            <v>0</v>
          </cell>
          <cell r="R227">
            <v>228</v>
          </cell>
          <cell r="T227">
            <v>38994</v>
          </cell>
        </row>
        <row r="228">
          <cell r="B228" t="str">
            <v>DE.245.DD.01</v>
          </cell>
          <cell r="D228" t="str">
            <v>Disposição De Força, Controle e Aterramento</v>
          </cell>
          <cell r="E228" t="str">
            <v>9 dias</v>
          </cell>
          <cell r="F228">
            <v>38888.333333333336</v>
          </cell>
          <cell r="G228">
            <v>38971.333333333336</v>
          </cell>
          <cell r="H228" t="str">
            <v>NA</v>
          </cell>
          <cell r="I228">
            <v>38901.729166666664</v>
          </cell>
          <cell r="J228">
            <v>38981.729166666664</v>
          </cell>
          <cell r="K228" t="str">
            <v>NA</v>
          </cell>
          <cell r="L228">
            <v>0.17</v>
          </cell>
          <cell r="M228">
            <v>4</v>
          </cell>
          <cell r="N228">
            <v>0</v>
          </cell>
          <cell r="O228">
            <v>0</v>
          </cell>
          <cell r="P228">
            <v>0</v>
          </cell>
          <cell r="Q228">
            <v>223</v>
          </cell>
          <cell r="R228">
            <v>227</v>
          </cell>
          <cell r="S228" t="str">
            <v>EQUIPE ELE</v>
          </cell>
          <cell r="T228">
            <v>38981</v>
          </cell>
        </row>
        <row r="229">
          <cell r="B229" t="str">
            <v>DE.245.DD.02</v>
          </cell>
          <cell r="D229" t="str">
            <v>Iluminação</v>
          </cell>
          <cell r="E229" t="str">
            <v>9 dias</v>
          </cell>
          <cell r="F229">
            <v>38888.333333333336</v>
          </cell>
          <cell r="G229">
            <v>38982.333333333336</v>
          </cell>
          <cell r="H229" t="str">
            <v>NA</v>
          </cell>
          <cell r="I229">
            <v>38901.729166666664</v>
          </cell>
          <cell r="J229">
            <v>38994.729166666664</v>
          </cell>
          <cell r="K229" t="str">
            <v>NA</v>
          </cell>
          <cell r="L229">
            <v>0.17</v>
          </cell>
          <cell r="M229">
            <v>4</v>
          </cell>
          <cell r="N229">
            <v>0</v>
          </cell>
          <cell r="O229">
            <v>0</v>
          </cell>
          <cell r="P229">
            <v>0</v>
          </cell>
          <cell r="Q229">
            <v>226</v>
          </cell>
          <cell r="S229" t="str">
            <v>EQUIPE ELE</v>
          </cell>
          <cell r="T229">
            <v>38994</v>
          </cell>
        </row>
        <row r="230">
          <cell r="B230" t="str">
            <v>DE.245.LC.01</v>
          </cell>
          <cell r="D230" t="str">
            <v>Lista De Linhas/ Cabos</v>
          </cell>
          <cell r="E230" t="str">
            <v>4 dias</v>
          </cell>
          <cell r="F230">
            <v>38901.333333333336</v>
          </cell>
          <cell r="G230">
            <v>38995.333333333336</v>
          </cell>
          <cell r="H230" t="str">
            <v>NA</v>
          </cell>
          <cell r="I230">
            <v>38905.729166666664</v>
          </cell>
          <cell r="J230">
            <v>39000.729166666664</v>
          </cell>
          <cell r="K230" t="str">
            <v>NA</v>
          </cell>
          <cell r="L230">
            <v>7.0000000000000007E-2</v>
          </cell>
          <cell r="M230">
            <v>1.5</v>
          </cell>
          <cell r="N230">
            <v>0</v>
          </cell>
          <cell r="O230">
            <v>0</v>
          </cell>
          <cell r="P230">
            <v>0</v>
          </cell>
          <cell r="Q230">
            <v>225</v>
          </cell>
          <cell r="S230" t="str">
            <v>EQUIPE ELE</v>
          </cell>
          <cell r="T230">
            <v>39000</v>
          </cell>
        </row>
        <row r="231">
          <cell r="D231" t="str">
            <v>Instrumentação</v>
          </cell>
          <cell r="E231" t="str">
            <v>5 dias</v>
          </cell>
          <cell r="F231">
            <v>38888.333333333336</v>
          </cell>
          <cell r="G231">
            <v>39013.333333333336</v>
          </cell>
          <cell r="H231" t="str">
            <v>NA</v>
          </cell>
          <cell r="I231">
            <v>38895.729166666664</v>
          </cell>
          <cell r="J231">
            <v>39017.729166666664</v>
          </cell>
          <cell r="K231" t="str">
            <v>NA</v>
          </cell>
          <cell r="L231">
            <v>0.04</v>
          </cell>
          <cell r="M231">
            <v>1</v>
          </cell>
          <cell r="N231">
            <v>0</v>
          </cell>
          <cell r="O231">
            <v>0</v>
          </cell>
          <cell r="P231">
            <v>0</v>
          </cell>
          <cell r="T231">
            <v>39017</v>
          </cell>
        </row>
        <row r="232">
          <cell r="B232" t="str">
            <v>DT.245.AJ.01</v>
          </cell>
          <cell r="D232" t="str">
            <v>Arranjos/ Layout’s/ Plano Diretor - Locação De Instrumentos</v>
          </cell>
          <cell r="E232" t="str">
            <v>5 dias</v>
          </cell>
          <cell r="F232">
            <v>38888.333333333336</v>
          </cell>
          <cell r="G232">
            <v>39013.333333333336</v>
          </cell>
          <cell r="H232" t="str">
            <v>NA</v>
          </cell>
          <cell r="I232">
            <v>38895.729166666664</v>
          </cell>
          <cell r="J232">
            <v>39017.729166666664</v>
          </cell>
          <cell r="K232" t="str">
            <v>NA</v>
          </cell>
          <cell r="L232">
            <v>0.04</v>
          </cell>
          <cell r="M232">
            <v>1</v>
          </cell>
          <cell r="N232">
            <v>0</v>
          </cell>
          <cell r="O232">
            <v>0</v>
          </cell>
          <cell r="P232">
            <v>0</v>
          </cell>
          <cell r="Q232">
            <v>82</v>
          </cell>
          <cell r="S232" t="str">
            <v>EQUIPE TSA</v>
          </cell>
          <cell r="T232">
            <v>39017</v>
          </cell>
        </row>
        <row r="233">
          <cell r="B233" t="str">
            <v>1.1.8</v>
          </cell>
          <cell r="C233" t="str">
            <v>250A</v>
          </cell>
          <cell r="D233" t="str">
            <v>Moagem (2A)</v>
          </cell>
          <cell r="E233" t="str">
            <v>145 dias</v>
          </cell>
          <cell r="F233">
            <v>38805.333333333336</v>
          </cell>
          <cell r="G233">
            <v>38804.333333333336</v>
          </cell>
          <cell r="H233">
            <v>38804.333333333336</v>
          </cell>
          <cell r="I233">
            <v>38953.729166666664</v>
          </cell>
          <cell r="J233">
            <v>39022.729166666664</v>
          </cell>
          <cell r="K233" t="str">
            <v>NA</v>
          </cell>
          <cell r="L233">
            <v>8.31</v>
          </cell>
          <cell r="M233">
            <v>190.13</v>
          </cell>
          <cell r="N233">
            <v>14.68</v>
          </cell>
          <cell r="O233">
            <v>7.72</v>
          </cell>
          <cell r="P233">
            <v>7.72</v>
          </cell>
          <cell r="T233">
            <v>39022</v>
          </cell>
        </row>
        <row r="234">
          <cell r="D234" t="str">
            <v>Projeto Básico</v>
          </cell>
          <cell r="E234" t="str">
            <v>96 dias</v>
          </cell>
          <cell r="F234">
            <v>38805.333333333336</v>
          </cell>
          <cell r="G234">
            <v>38804.333333333336</v>
          </cell>
          <cell r="H234">
            <v>38804.333333333336</v>
          </cell>
          <cell r="I234">
            <v>38848.729166666664</v>
          </cell>
          <cell r="J234">
            <v>38947.729166666664</v>
          </cell>
          <cell r="K234" t="str">
            <v>NA</v>
          </cell>
          <cell r="L234">
            <v>1.29</v>
          </cell>
          <cell r="M234">
            <v>29.5</v>
          </cell>
          <cell r="N234">
            <v>14.68</v>
          </cell>
          <cell r="O234">
            <v>49.75</v>
          </cell>
          <cell r="P234">
            <v>49.75</v>
          </cell>
          <cell r="T234">
            <v>38947</v>
          </cell>
        </row>
        <row r="235">
          <cell r="D235" t="str">
            <v>Processo</v>
          </cell>
          <cell r="E235" t="str">
            <v>91 dias</v>
          </cell>
          <cell r="F235">
            <v>38805.333333333336</v>
          </cell>
          <cell r="G235">
            <v>38804.333333333336</v>
          </cell>
          <cell r="H235">
            <v>38804.333333333336</v>
          </cell>
          <cell r="I235">
            <v>38807.729166666664</v>
          </cell>
          <cell r="J235">
            <v>38938.729166666664</v>
          </cell>
          <cell r="K235" t="str">
            <v>NA</v>
          </cell>
          <cell r="L235">
            <v>0.62</v>
          </cell>
          <cell r="M235">
            <v>14.13</v>
          </cell>
          <cell r="N235">
            <v>12.4</v>
          </cell>
          <cell r="O235">
            <v>87.79</v>
          </cell>
          <cell r="P235">
            <v>87.79</v>
          </cell>
          <cell r="T235">
            <v>38938</v>
          </cell>
        </row>
        <row r="236">
          <cell r="D236" t="str">
            <v>Folha De Dados</v>
          </cell>
          <cell r="E236" t="str">
            <v>91 dias</v>
          </cell>
          <cell r="F236">
            <v>38805.333333333336</v>
          </cell>
          <cell r="G236">
            <v>38804.333333333336</v>
          </cell>
          <cell r="H236">
            <v>38804.333333333336</v>
          </cell>
          <cell r="I236">
            <v>38807.729166666664</v>
          </cell>
          <cell r="J236">
            <v>38938.729166666664</v>
          </cell>
          <cell r="K236" t="str">
            <v>NA</v>
          </cell>
          <cell r="L236">
            <v>0.37</v>
          </cell>
          <cell r="M236">
            <v>8.5</v>
          </cell>
          <cell r="N236">
            <v>7</v>
          </cell>
          <cell r="O236">
            <v>82.35</v>
          </cell>
          <cell r="P236">
            <v>82.35</v>
          </cell>
          <cell r="T236">
            <v>38938</v>
          </cell>
        </row>
        <row r="237">
          <cell r="B237" t="str">
            <v>BP.250.FD.01</v>
          </cell>
          <cell r="D237" t="str">
            <v>Moinho de Bolas</v>
          </cell>
          <cell r="E237" t="str">
            <v>4 dias</v>
          </cell>
          <cell r="F237">
            <v>38805.333333333336</v>
          </cell>
          <cell r="G237">
            <v>38804.333333333336</v>
          </cell>
          <cell r="H237">
            <v>38804.333333333336</v>
          </cell>
          <cell r="I237">
            <v>38807.729166666664</v>
          </cell>
          <cell r="J237">
            <v>38807.729166666664</v>
          </cell>
          <cell r="K237" t="str">
            <v>NA</v>
          </cell>
          <cell r="L237">
            <v>0.3</v>
          </cell>
          <cell r="M237">
            <v>6.88</v>
          </cell>
          <cell r="N237">
            <v>6.19</v>
          </cell>
          <cell r="O237">
            <v>90</v>
          </cell>
          <cell r="P237">
            <v>90</v>
          </cell>
          <cell r="Q237" t="str">
            <v>14II</v>
          </cell>
          <cell r="R237" t="str">
            <v>236;237</v>
          </cell>
          <cell r="S237" t="str">
            <v>EQUIPE PRO</v>
          </cell>
          <cell r="T237">
            <v>38807</v>
          </cell>
        </row>
        <row r="238">
          <cell r="B238" t="str">
            <v>BP.250.FD.02</v>
          </cell>
          <cell r="D238" t="str">
            <v>Hidrociclones de Classificação</v>
          </cell>
          <cell r="E238" t="str">
            <v>2 dias</v>
          </cell>
          <cell r="F238" t="str">
            <v>NA</v>
          </cell>
          <cell r="G238">
            <v>38937.333333333336</v>
          </cell>
          <cell r="H238">
            <v>38937.333333333336</v>
          </cell>
          <cell r="I238" t="str">
            <v>NA</v>
          </cell>
          <cell r="J238">
            <v>38938.729166666664</v>
          </cell>
          <cell r="K238" t="str">
            <v>NA</v>
          </cell>
          <cell r="L238">
            <v>7.0000000000000007E-2</v>
          </cell>
          <cell r="M238">
            <v>1.63</v>
          </cell>
          <cell r="N238">
            <v>0.81</v>
          </cell>
          <cell r="O238">
            <v>50</v>
          </cell>
          <cell r="P238">
            <v>50</v>
          </cell>
          <cell r="Q238">
            <v>235</v>
          </cell>
          <cell r="S238" t="str">
            <v>EQUIPE PRO</v>
          </cell>
          <cell r="T238">
            <v>38938</v>
          </cell>
        </row>
        <row r="239">
          <cell r="B239" t="str">
            <v>BP.250.MC.01</v>
          </cell>
          <cell r="D239" t="str">
            <v>Memória De Cálculo - Moinho de Bolas</v>
          </cell>
          <cell r="E239" t="str">
            <v>1 dia</v>
          </cell>
          <cell r="F239" t="str">
            <v>NA</v>
          </cell>
          <cell r="G239">
            <v>38856.333333333336</v>
          </cell>
          <cell r="H239">
            <v>38856.333333333336</v>
          </cell>
          <cell r="I239" t="str">
            <v>NA</v>
          </cell>
          <cell r="J239">
            <v>38856.729166666664</v>
          </cell>
          <cell r="K239" t="str">
            <v>NA</v>
          </cell>
          <cell r="L239">
            <v>0.04</v>
          </cell>
          <cell r="M239">
            <v>1</v>
          </cell>
          <cell r="N239">
            <v>0.9</v>
          </cell>
          <cell r="O239">
            <v>90</v>
          </cell>
          <cell r="P239">
            <v>90</v>
          </cell>
          <cell r="Q239">
            <v>235</v>
          </cell>
          <cell r="R239" t="str">
            <v>238II</v>
          </cell>
          <cell r="S239" t="str">
            <v>EQUIPE PRO</v>
          </cell>
          <cell r="T239">
            <v>38856</v>
          </cell>
        </row>
        <row r="240">
          <cell r="B240" t="str">
            <v>BP.250.RT.01</v>
          </cell>
          <cell r="D240" t="str">
            <v>Relatório Técnico - Moinho de Bolas</v>
          </cell>
          <cell r="E240" t="str">
            <v>5 dias</v>
          </cell>
          <cell r="F240" t="str">
            <v>NA</v>
          </cell>
          <cell r="G240">
            <v>38856.333333333336</v>
          </cell>
          <cell r="H240">
            <v>38856.333333333336</v>
          </cell>
          <cell r="I240" t="str">
            <v>NA</v>
          </cell>
          <cell r="J240">
            <v>38862.729166666664</v>
          </cell>
          <cell r="K240" t="str">
            <v>NA</v>
          </cell>
          <cell r="L240">
            <v>0.2</v>
          </cell>
          <cell r="M240">
            <v>4.63</v>
          </cell>
          <cell r="N240">
            <v>4.5</v>
          </cell>
          <cell r="O240">
            <v>97.3</v>
          </cell>
          <cell r="P240">
            <v>97.3</v>
          </cell>
          <cell r="Q240" t="str">
            <v>237II</v>
          </cell>
          <cell r="S240" t="str">
            <v>EQUIPE PRO[120%]</v>
          </cell>
          <cell r="T240">
            <v>38862</v>
          </cell>
        </row>
        <row r="241">
          <cell r="D241" t="str">
            <v>Mecânica</v>
          </cell>
          <cell r="E241" t="str">
            <v>13 dias</v>
          </cell>
          <cell r="F241">
            <v>38807.333333333336</v>
          </cell>
          <cell r="G241">
            <v>38926.333333333336</v>
          </cell>
          <cell r="H241">
            <v>38926.333333333336</v>
          </cell>
          <cell r="I241">
            <v>38827.729166666664</v>
          </cell>
          <cell r="J241">
            <v>38946.729166666664</v>
          </cell>
          <cell r="K241" t="str">
            <v>NA</v>
          </cell>
          <cell r="L241">
            <v>0.16</v>
          </cell>
          <cell r="M241">
            <v>3.75</v>
          </cell>
          <cell r="N241">
            <v>0.7</v>
          </cell>
          <cell r="O241">
            <v>18.670000000000002</v>
          </cell>
          <cell r="P241">
            <v>18.670000000000002</v>
          </cell>
          <cell r="T241">
            <v>38946</v>
          </cell>
        </row>
        <row r="242">
          <cell r="B242" t="str">
            <v>BB.250.DB.01</v>
          </cell>
          <cell r="D242" t="str">
            <v>Desenho Básico - Arranjo 2 Moinho + 1 Futuro</v>
          </cell>
          <cell r="E242" t="str">
            <v>6 dias</v>
          </cell>
          <cell r="F242">
            <v>38807.333333333336</v>
          </cell>
          <cell r="G242">
            <v>38926.333333333336</v>
          </cell>
          <cell r="H242">
            <v>38926.333333333336</v>
          </cell>
          <cell r="I242">
            <v>38817.729166666664</v>
          </cell>
          <cell r="J242">
            <v>38933.729166666664</v>
          </cell>
          <cell r="K242" t="str">
            <v>NA</v>
          </cell>
          <cell r="L242">
            <v>0.04</v>
          </cell>
          <cell r="M242">
            <v>1</v>
          </cell>
          <cell r="N242">
            <v>0.7</v>
          </cell>
          <cell r="O242">
            <v>70</v>
          </cell>
          <cell r="P242">
            <v>70</v>
          </cell>
          <cell r="Q242" t="str">
            <v>14II</v>
          </cell>
          <cell r="R242" t="str">
            <v>241;247;244;250;257;338</v>
          </cell>
          <cell r="S242" t="str">
            <v>EQUIPE MEC</v>
          </cell>
          <cell r="T242">
            <v>38933</v>
          </cell>
        </row>
        <row r="243">
          <cell r="B243" t="str">
            <v>BB.250.DB.02</v>
          </cell>
          <cell r="D243" t="str">
            <v>Desenho Básico - Transportador/ Caixa Polpa</v>
          </cell>
          <cell r="E243" t="str">
            <v>6 dias</v>
          </cell>
          <cell r="F243">
            <v>38817.333333333336</v>
          </cell>
          <cell r="G243">
            <v>38936.333333333336</v>
          </cell>
          <cell r="H243" t="str">
            <v>NA</v>
          </cell>
          <cell r="I243">
            <v>38826.729166666664</v>
          </cell>
          <cell r="J243">
            <v>38945.729166666664</v>
          </cell>
          <cell r="K243" t="str">
            <v>NA</v>
          </cell>
          <cell r="L243">
            <v>7.0000000000000007E-2</v>
          </cell>
          <cell r="M243">
            <v>1.5</v>
          </cell>
          <cell r="N243">
            <v>0</v>
          </cell>
          <cell r="O243">
            <v>0</v>
          </cell>
          <cell r="P243">
            <v>0</v>
          </cell>
          <cell r="Q243">
            <v>240</v>
          </cell>
          <cell r="R243" t="str">
            <v>242;250</v>
          </cell>
          <cell r="S243" t="str">
            <v>EQUIPE MEC</v>
          </cell>
          <cell r="T243">
            <v>38945</v>
          </cell>
        </row>
        <row r="244">
          <cell r="B244" t="str">
            <v>BB.250.FD.01</v>
          </cell>
          <cell r="D244" t="str">
            <v>Folha De Dados - Transportador</v>
          </cell>
          <cell r="E244" t="str">
            <v>1 dia</v>
          </cell>
          <cell r="F244">
            <v>38827.333333333336</v>
          </cell>
          <cell r="G244">
            <v>38946.333333333336</v>
          </cell>
          <cell r="H244" t="str">
            <v>NA</v>
          </cell>
          <cell r="I244">
            <v>38827.729166666664</v>
          </cell>
          <cell r="J244">
            <v>38946.729166666664</v>
          </cell>
          <cell r="K244" t="str">
            <v>NA</v>
          </cell>
          <cell r="L244">
            <v>0.05</v>
          </cell>
          <cell r="M244">
            <v>1.25</v>
          </cell>
          <cell r="N244">
            <v>0</v>
          </cell>
          <cell r="O244">
            <v>0</v>
          </cell>
          <cell r="P244">
            <v>0</v>
          </cell>
          <cell r="Q244">
            <v>241</v>
          </cell>
          <cell r="S244" t="str">
            <v>EQUIPE MEC</v>
          </cell>
          <cell r="T244">
            <v>38946</v>
          </cell>
        </row>
        <row r="245">
          <cell r="D245" t="str">
            <v>Tubulação</v>
          </cell>
          <cell r="E245" t="str">
            <v>38 dias</v>
          </cell>
          <cell r="F245">
            <v>38817.333333333336</v>
          </cell>
          <cell r="G245">
            <v>38894.333333333336</v>
          </cell>
          <cell r="H245">
            <v>38894.333333333336</v>
          </cell>
          <cell r="I245">
            <v>38848.729166666664</v>
          </cell>
          <cell r="J245">
            <v>38947.729166666664</v>
          </cell>
          <cell r="K245" t="str">
            <v>NA</v>
          </cell>
          <cell r="L245">
            <v>0.21</v>
          </cell>
          <cell r="M245">
            <v>4.75</v>
          </cell>
          <cell r="N245">
            <v>1.58</v>
          </cell>
          <cell r="O245">
            <v>33.159999999999997</v>
          </cell>
          <cell r="P245">
            <v>33.159999999999997</v>
          </cell>
          <cell r="T245">
            <v>38947</v>
          </cell>
        </row>
        <row r="246">
          <cell r="B246" t="str">
            <v>BH.250.DB.01</v>
          </cell>
          <cell r="D246" t="str">
            <v>Desenho Básico - Planta/ Cortes</v>
          </cell>
          <cell r="E246" t="str">
            <v>8 dias</v>
          </cell>
          <cell r="F246">
            <v>38817.333333333336</v>
          </cell>
          <cell r="G246">
            <v>38936.333333333336</v>
          </cell>
          <cell r="H246" t="str">
            <v>NA</v>
          </cell>
          <cell r="I246">
            <v>38841.729166666664</v>
          </cell>
          <cell r="J246">
            <v>38947.729166666664</v>
          </cell>
          <cell r="K246" t="str">
            <v>NA</v>
          </cell>
          <cell r="L246">
            <v>0.13</v>
          </cell>
          <cell r="M246">
            <v>3</v>
          </cell>
          <cell r="N246">
            <v>0</v>
          </cell>
          <cell r="O246">
            <v>0</v>
          </cell>
          <cell r="P246">
            <v>0</v>
          </cell>
          <cell r="Q246" t="str">
            <v>39II;240</v>
          </cell>
          <cell r="R246" t="str">
            <v>311II;252</v>
          </cell>
          <cell r="S246" t="str">
            <v>EQUIPE TUB</v>
          </cell>
          <cell r="T246">
            <v>38947</v>
          </cell>
        </row>
        <row r="247">
          <cell r="B247" t="str">
            <v>BH.250.MC.01</v>
          </cell>
          <cell r="D247" t="str">
            <v>Memória De Cálculo - Bombas</v>
          </cell>
          <cell r="E247" t="str">
            <v>3 dias</v>
          </cell>
          <cell r="F247">
            <v>38841.333333333336</v>
          </cell>
          <cell r="G247">
            <v>38894.333333333336</v>
          </cell>
          <cell r="H247">
            <v>38894.333333333336</v>
          </cell>
          <cell r="I247">
            <v>38848.729166666664</v>
          </cell>
          <cell r="J247">
            <v>38896.729166666664</v>
          </cell>
          <cell r="K247" t="str">
            <v>NA</v>
          </cell>
          <cell r="L247">
            <v>0.08</v>
          </cell>
          <cell r="M247">
            <v>1.75</v>
          </cell>
          <cell r="N247">
            <v>1.58</v>
          </cell>
          <cell r="O247">
            <v>90</v>
          </cell>
          <cell r="P247">
            <v>90</v>
          </cell>
          <cell r="Q247" t="str">
            <v>39II</v>
          </cell>
          <cell r="S247" t="str">
            <v>EQUIPE TUB</v>
          </cell>
          <cell r="T247">
            <v>38896</v>
          </cell>
        </row>
        <row r="248">
          <cell r="D248" t="str">
            <v>Estrutura Metálica</v>
          </cell>
          <cell r="E248" t="str">
            <v>6 dias</v>
          </cell>
          <cell r="F248">
            <v>38817.333333333336</v>
          </cell>
          <cell r="G248">
            <v>38936.333333333336</v>
          </cell>
          <cell r="H248" t="str">
            <v>NA</v>
          </cell>
          <cell r="I248">
            <v>38834.729166666664</v>
          </cell>
          <cell r="J248">
            <v>38945.729166666664</v>
          </cell>
          <cell r="K248" t="str">
            <v>NA</v>
          </cell>
          <cell r="L248">
            <v>0.3</v>
          </cell>
          <cell r="M248">
            <v>6.88</v>
          </cell>
          <cell r="N248">
            <v>0</v>
          </cell>
          <cell r="O248">
            <v>0</v>
          </cell>
          <cell r="P248">
            <v>0</v>
          </cell>
          <cell r="T248">
            <v>38945</v>
          </cell>
        </row>
        <row r="249">
          <cell r="B249" t="str">
            <v>BD.250.MC.01</v>
          </cell>
          <cell r="D249" t="str">
            <v>Memória De Cálculo</v>
          </cell>
          <cell r="E249" t="str">
            <v>6 dias</v>
          </cell>
          <cell r="F249">
            <v>38817.333333333336</v>
          </cell>
          <cell r="G249">
            <v>38936.333333333336</v>
          </cell>
          <cell r="H249" t="str">
            <v>NA</v>
          </cell>
          <cell r="I249">
            <v>38834.729166666664</v>
          </cell>
          <cell r="J249">
            <v>38945.729166666664</v>
          </cell>
          <cell r="K249" t="str">
            <v>NA</v>
          </cell>
          <cell r="L249">
            <v>0.3</v>
          </cell>
          <cell r="M249">
            <v>6.88</v>
          </cell>
          <cell r="N249">
            <v>0</v>
          </cell>
          <cell r="O249">
            <v>0</v>
          </cell>
          <cell r="P249">
            <v>0</v>
          </cell>
          <cell r="Q249">
            <v>240</v>
          </cell>
          <cell r="R249" t="str">
            <v>257II</v>
          </cell>
          <cell r="S249" t="str">
            <v>EQUIPE MET</v>
          </cell>
          <cell r="T249">
            <v>38945</v>
          </cell>
        </row>
        <row r="250">
          <cell r="D250" t="str">
            <v>Projeto Detalhado</v>
          </cell>
          <cell r="E250" t="str">
            <v>57 dias</v>
          </cell>
          <cell r="F250">
            <v>38860.333333333336</v>
          </cell>
          <cell r="G250">
            <v>38936.333333333336</v>
          </cell>
          <cell r="H250" t="str">
            <v>NA</v>
          </cell>
          <cell r="I250">
            <v>38953.729166666664</v>
          </cell>
          <cell r="J250">
            <v>39022.729166666664</v>
          </cell>
          <cell r="K250" t="str">
            <v>NA</v>
          </cell>
          <cell r="L250">
            <v>7.02</v>
          </cell>
          <cell r="M250">
            <v>160.63</v>
          </cell>
          <cell r="N250">
            <v>0</v>
          </cell>
          <cell r="O250">
            <v>0</v>
          </cell>
          <cell r="P250">
            <v>0</v>
          </cell>
          <cell r="T250">
            <v>39022</v>
          </cell>
        </row>
        <row r="251">
          <cell r="D251" t="str">
            <v>Mecânica</v>
          </cell>
          <cell r="E251" t="str">
            <v>10 dias</v>
          </cell>
          <cell r="F251">
            <v>38860.333333333336</v>
          </cell>
          <cell r="G251">
            <v>38952.333333333336</v>
          </cell>
          <cell r="H251" t="str">
            <v>NA</v>
          </cell>
          <cell r="I251">
            <v>38869.729166666664</v>
          </cell>
          <cell r="J251">
            <v>38965.729166666664</v>
          </cell>
          <cell r="K251" t="str">
            <v>NA</v>
          </cell>
          <cell r="L251">
            <v>0.17</v>
          </cell>
          <cell r="M251">
            <v>4</v>
          </cell>
          <cell r="N251">
            <v>0</v>
          </cell>
          <cell r="O251">
            <v>0</v>
          </cell>
          <cell r="P251">
            <v>0</v>
          </cell>
          <cell r="T251">
            <v>38965</v>
          </cell>
        </row>
        <row r="252">
          <cell r="B252" t="str">
            <v>DB.250.DD.01</v>
          </cell>
          <cell r="D252" t="str">
            <v>Desenho De Detalhamento - Distribuidor e Calha</v>
          </cell>
          <cell r="E252" t="str">
            <v>10 dias</v>
          </cell>
          <cell r="F252">
            <v>38860.333333333336</v>
          </cell>
          <cell r="G252">
            <v>38952.333333333336</v>
          </cell>
          <cell r="H252" t="str">
            <v>NA</v>
          </cell>
          <cell r="I252">
            <v>38869.729166666664</v>
          </cell>
          <cell r="J252">
            <v>38965.729166666664</v>
          </cell>
          <cell r="K252" t="str">
            <v>NA</v>
          </cell>
          <cell r="L252">
            <v>0.17</v>
          </cell>
          <cell r="M252">
            <v>4</v>
          </cell>
          <cell r="N252">
            <v>0</v>
          </cell>
          <cell r="O252">
            <v>0</v>
          </cell>
          <cell r="P252">
            <v>0</v>
          </cell>
          <cell r="Q252" t="str">
            <v>30TI+10 dias;240;241</v>
          </cell>
          <cell r="S252" t="str">
            <v>EQUIPE MEC[70%]</v>
          </cell>
          <cell r="T252">
            <v>38965</v>
          </cell>
        </row>
        <row r="253">
          <cell r="D253" t="str">
            <v>Tubulação</v>
          </cell>
          <cell r="E253" t="str">
            <v>48 dias</v>
          </cell>
          <cell r="F253">
            <v>38869.333333333336</v>
          </cell>
          <cell r="G253">
            <v>38950.333333333336</v>
          </cell>
          <cell r="H253" t="str">
            <v>NA</v>
          </cell>
          <cell r="I253">
            <v>38953.729166666664</v>
          </cell>
          <cell r="J253">
            <v>39021.729166666664</v>
          </cell>
          <cell r="K253" t="str">
            <v>NA</v>
          </cell>
          <cell r="L253">
            <v>3.06</v>
          </cell>
          <cell r="M253">
            <v>70</v>
          </cell>
          <cell r="N253">
            <v>0</v>
          </cell>
          <cell r="O253">
            <v>0</v>
          </cell>
          <cell r="P253">
            <v>0</v>
          </cell>
          <cell r="T253">
            <v>39021</v>
          </cell>
        </row>
        <row r="254">
          <cell r="B254" t="str">
            <v>DH.250.DD.01</v>
          </cell>
          <cell r="D254" t="str">
            <v>Desenho De Detalhamento - Planta de Tubulação</v>
          </cell>
          <cell r="E254" t="str">
            <v>20 dias</v>
          </cell>
          <cell r="F254">
            <v>38869.333333333336</v>
          </cell>
          <cell r="G254">
            <v>38950.333333333336</v>
          </cell>
          <cell r="H254" t="str">
            <v>NA</v>
          </cell>
          <cell r="I254">
            <v>38904.729166666664</v>
          </cell>
          <cell r="J254">
            <v>38979.729166666664</v>
          </cell>
          <cell r="K254" t="str">
            <v>NA</v>
          </cell>
          <cell r="L254">
            <v>1.84</v>
          </cell>
          <cell r="M254">
            <v>42</v>
          </cell>
          <cell r="N254">
            <v>0</v>
          </cell>
          <cell r="O254">
            <v>0</v>
          </cell>
          <cell r="P254">
            <v>0</v>
          </cell>
          <cell r="Q254" t="str">
            <v>39II;244</v>
          </cell>
          <cell r="R254" t="str">
            <v>253;259</v>
          </cell>
          <cell r="S254" t="str">
            <v>EQUIPE TUB</v>
          </cell>
          <cell r="T254">
            <v>38979</v>
          </cell>
        </row>
        <row r="255">
          <cell r="B255" t="str">
            <v>DH.250.DE.01</v>
          </cell>
          <cell r="D255" t="str">
            <v>Detalhes Típicos - Suporte</v>
          </cell>
          <cell r="E255" t="str">
            <v>6 dias</v>
          </cell>
          <cell r="F255">
            <v>38905.333333333336</v>
          </cell>
          <cell r="G255">
            <v>38980.333333333336</v>
          </cell>
          <cell r="H255" t="str">
            <v>NA</v>
          </cell>
          <cell r="I255">
            <v>38914.729166666664</v>
          </cell>
          <cell r="J255">
            <v>38987.729166666664</v>
          </cell>
          <cell r="K255" t="str">
            <v>NA</v>
          </cell>
          <cell r="L255">
            <v>0.17</v>
          </cell>
          <cell r="M255">
            <v>4</v>
          </cell>
          <cell r="N255">
            <v>0</v>
          </cell>
          <cell r="O255">
            <v>0</v>
          </cell>
          <cell r="P255">
            <v>0</v>
          </cell>
          <cell r="Q255">
            <v>252</v>
          </cell>
          <cell r="R255">
            <v>254</v>
          </cell>
          <cell r="S255" t="str">
            <v>EQUIPE TUB</v>
          </cell>
          <cell r="T255">
            <v>38987</v>
          </cell>
        </row>
        <row r="256">
          <cell r="B256" t="str">
            <v>DH.250.IS.01</v>
          </cell>
          <cell r="D256" t="str">
            <v>Isométrico</v>
          </cell>
          <cell r="E256" t="str">
            <v>20 dias</v>
          </cell>
          <cell r="F256">
            <v>38915.333333333336</v>
          </cell>
          <cell r="G256">
            <v>38988.333333333336</v>
          </cell>
          <cell r="H256" t="str">
            <v>NA</v>
          </cell>
          <cell r="I256">
            <v>38919.729166666664</v>
          </cell>
          <cell r="J256">
            <v>39017.729166666664</v>
          </cell>
          <cell r="K256" t="str">
            <v>NA</v>
          </cell>
          <cell r="L256">
            <v>0.87</v>
          </cell>
          <cell r="M256">
            <v>20</v>
          </cell>
          <cell r="N256">
            <v>0</v>
          </cell>
          <cell r="O256">
            <v>0</v>
          </cell>
          <cell r="P256">
            <v>0</v>
          </cell>
          <cell r="Q256">
            <v>253</v>
          </cell>
          <cell r="R256">
            <v>255</v>
          </cell>
          <cell r="S256" t="str">
            <v>EQUIPE TUB</v>
          </cell>
          <cell r="T256">
            <v>39017</v>
          </cell>
        </row>
        <row r="257">
          <cell r="B257" t="str">
            <v>DH.250.LM.01</v>
          </cell>
          <cell r="D257" t="str">
            <v>Lista De Materiais</v>
          </cell>
          <cell r="E257" t="str">
            <v>2 dias</v>
          </cell>
          <cell r="F257">
            <v>38951.333333333336</v>
          </cell>
          <cell r="G257">
            <v>39020.333333333336</v>
          </cell>
          <cell r="H257" t="str">
            <v>NA</v>
          </cell>
          <cell r="I257">
            <v>38953.729166666664</v>
          </cell>
          <cell r="J257">
            <v>39021.729166666664</v>
          </cell>
          <cell r="K257" t="str">
            <v>NA</v>
          </cell>
          <cell r="L257">
            <v>0.17</v>
          </cell>
          <cell r="M257">
            <v>4</v>
          </cell>
          <cell r="N257">
            <v>0</v>
          </cell>
          <cell r="O257">
            <v>0</v>
          </cell>
          <cell r="P257">
            <v>0</v>
          </cell>
          <cell r="Q257">
            <v>254</v>
          </cell>
          <cell r="S257" t="str">
            <v>EQUIPE TUB</v>
          </cell>
          <cell r="T257">
            <v>39021</v>
          </cell>
        </row>
        <row r="258">
          <cell r="D258" t="str">
            <v>Civil</v>
          </cell>
          <cell r="E258" t="str">
            <v>18 dias</v>
          </cell>
          <cell r="F258">
            <v>38869.333333333336</v>
          </cell>
          <cell r="G258">
            <v>38936.333333333336</v>
          </cell>
          <cell r="H258" t="str">
            <v>NA</v>
          </cell>
          <cell r="I258">
            <v>38888.729166666664</v>
          </cell>
          <cell r="J258">
            <v>38961.729166666664</v>
          </cell>
          <cell r="K258" t="str">
            <v>NA</v>
          </cell>
          <cell r="L258">
            <v>0.56999999999999995</v>
          </cell>
          <cell r="M258">
            <v>13</v>
          </cell>
          <cell r="N258">
            <v>0</v>
          </cell>
          <cell r="O258">
            <v>0</v>
          </cell>
          <cell r="P258">
            <v>0</v>
          </cell>
          <cell r="T258">
            <v>38961</v>
          </cell>
        </row>
        <row r="259">
          <cell r="B259" t="str">
            <v>DC.250.DD.01</v>
          </cell>
          <cell r="D259" t="str">
            <v>Desenho De Detalhamento - Fundação, Forma, Armação, Bases e Piso</v>
          </cell>
          <cell r="E259" t="str">
            <v>18 dias</v>
          </cell>
          <cell r="F259">
            <v>38869.333333333336</v>
          </cell>
          <cell r="G259">
            <v>38936.333333333336</v>
          </cell>
          <cell r="H259" t="str">
            <v>NA</v>
          </cell>
          <cell r="I259">
            <v>38888.729166666664</v>
          </cell>
          <cell r="J259">
            <v>38961.729166666664</v>
          </cell>
          <cell r="K259" t="str">
            <v>NA</v>
          </cell>
          <cell r="L259">
            <v>0.56999999999999995</v>
          </cell>
          <cell r="M259">
            <v>13</v>
          </cell>
          <cell r="N259">
            <v>0</v>
          </cell>
          <cell r="O259">
            <v>0</v>
          </cell>
          <cell r="P259">
            <v>0</v>
          </cell>
          <cell r="Q259" t="str">
            <v>240;247II</v>
          </cell>
          <cell r="R259">
            <v>264</v>
          </cell>
          <cell r="S259" t="str">
            <v>EQUIPE CIV</v>
          </cell>
          <cell r="T259">
            <v>38961</v>
          </cell>
        </row>
        <row r="260">
          <cell r="D260" t="str">
            <v>Estrutura Metálica</v>
          </cell>
          <cell r="E260" t="str">
            <v>25 dias</v>
          </cell>
          <cell r="F260">
            <v>38905.333333333336</v>
          </cell>
          <cell r="G260">
            <v>38980.333333333336</v>
          </cell>
          <cell r="H260" t="str">
            <v>NA</v>
          </cell>
          <cell r="I260">
            <v>38931.729166666664</v>
          </cell>
          <cell r="J260">
            <v>39016.729166666664</v>
          </cell>
          <cell r="K260" t="str">
            <v>NA</v>
          </cell>
          <cell r="L260">
            <v>2.41</v>
          </cell>
          <cell r="M260">
            <v>55.25</v>
          </cell>
          <cell r="N260">
            <v>0</v>
          </cell>
          <cell r="O260">
            <v>0</v>
          </cell>
          <cell r="P260">
            <v>0</v>
          </cell>
          <cell r="T260">
            <v>39016</v>
          </cell>
        </row>
        <row r="261">
          <cell r="B261" t="str">
            <v>DD.250.DP.01</v>
          </cell>
          <cell r="D261" t="str">
            <v>Desenho De Projeto</v>
          </cell>
          <cell r="E261" t="str">
            <v>22 dias</v>
          </cell>
          <cell r="F261">
            <v>38905.333333333336</v>
          </cell>
          <cell r="G261">
            <v>38980.333333333336</v>
          </cell>
          <cell r="H261" t="str">
            <v>NA</v>
          </cell>
          <cell r="I261">
            <v>38930.729166666664</v>
          </cell>
          <cell r="J261">
            <v>39013.729166666664</v>
          </cell>
          <cell r="K261" t="str">
            <v>NA</v>
          </cell>
          <cell r="L261">
            <v>0.87</v>
          </cell>
          <cell r="M261">
            <v>20</v>
          </cell>
          <cell r="N261">
            <v>0</v>
          </cell>
          <cell r="O261">
            <v>0</v>
          </cell>
          <cell r="P261">
            <v>0</v>
          </cell>
          <cell r="Q261">
            <v>252</v>
          </cell>
          <cell r="R261" t="str">
            <v>260;261II</v>
          </cell>
          <cell r="S261" t="str">
            <v>EQUIPE MET</v>
          </cell>
          <cell r="T261">
            <v>39013</v>
          </cell>
        </row>
        <row r="262">
          <cell r="B262" t="str">
            <v>DD.250.LM.01</v>
          </cell>
          <cell r="D262" t="str">
            <v>Lista De Materiais</v>
          </cell>
          <cell r="E262" t="str">
            <v>1 dia</v>
          </cell>
          <cell r="F262">
            <v>38931.333333333336</v>
          </cell>
          <cell r="G262">
            <v>39014.333333333336</v>
          </cell>
          <cell r="H262" t="str">
            <v>NA</v>
          </cell>
          <cell r="I262">
            <v>38931.729166666664</v>
          </cell>
          <cell r="J262">
            <v>39014.729166666664</v>
          </cell>
          <cell r="K262" t="str">
            <v>NA</v>
          </cell>
          <cell r="L262">
            <v>0.02</v>
          </cell>
          <cell r="M262">
            <v>0.5</v>
          </cell>
          <cell r="N262">
            <v>0</v>
          </cell>
          <cell r="O262">
            <v>0</v>
          </cell>
          <cell r="P262">
            <v>0</v>
          </cell>
          <cell r="Q262">
            <v>259</v>
          </cell>
          <cell r="S262" t="str">
            <v>EQUIPE MET</v>
          </cell>
          <cell r="T262">
            <v>39014</v>
          </cell>
        </row>
        <row r="263">
          <cell r="B263" t="str">
            <v>DD.250.MC.01</v>
          </cell>
          <cell r="D263" t="str">
            <v>Memória De Cálculo</v>
          </cell>
          <cell r="E263" t="str">
            <v>25 dias</v>
          </cell>
          <cell r="F263">
            <v>38905.333333333336</v>
          </cell>
          <cell r="G263">
            <v>38980.333333333336</v>
          </cell>
          <cell r="H263" t="str">
            <v>NA</v>
          </cell>
          <cell r="I263">
            <v>38931.729166666664</v>
          </cell>
          <cell r="J263">
            <v>39016.729166666664</v>
          </cell>
          <cell r="K263" t="str">
            <v>NA</v>
          </cell>
          <cell r="L263">
            <v>1.52</v>
          </cell>
          <cell r="M263">
            <v>34.75</v>
          </cell>
          <cell r="N263">
            <v>0</v>
          </cell>
          <cell r="O263">
            <v>0</v>
          </cell>
          <cell r="P263">
            <v>0</v>
          </cell>
          <cell r="Q263" t="str">
            <v>259II</v>
          </cell>
          <cell r="S263" t="str">
            <v>EQUIPE MET</v>
          </cell>
          <cell r="T263">
            <v>39016</v>
          </cell>
        </row>
        <row r="264">
          <cell r="D264" t="str">
            <v>Elétrica</v>
          </cell>
          <cell r="E264" t="str">
            <v>32 dias</v>
          </cell>
          <cell r="F264">
            <v>38887.333333333336</v>
          </cell>
          <cell r="G264">
            <v>38964.333333333336</v>
          </cell>
          <cell r="H264" t="str">
            <v>NA</v>
          </cell>
          <cell r="I264">
            <v>38917.729166666664</v>
          </cell>
          <cell r="J264">
            <v>39013.729166666664</v>
          </cell>
          <cell r="K264" t="str">
            <v>NA</v>
          </cell>
          <cell r="L264">
            <v>0.72</v>
          </cell>
          <cell r="M264">
            <v>16.38</v>
          </cell>
          <cell r="N264">
            <v>0</v>
          </cell>
          <cell r="O264">
            <v>0</v>
          </cell>
          <cell r="P264">
            <v>0</v>
          </cell>
          <cell r="T264">
            <v>39013</v>
          </cell>
        </row>
        <row r="265">
          <cell r="D265" t="str">
            <v>Desenho De Detalhamento</v>
          </cell>
          <cell r="E265" t="str">
            <v>24 dias</v>
          </cell>
          <cell r="F265">
            <v>38887.333333333336</v>
          </cell>
          <cell r="G265">
            <v>38964.333333333336</v>
          </cell>
          <cell r="H265" t="str">
            <v>NA</v>
          </cell>
          <cell r="I265">
            <v>38910.729166666664</v>
          </cell>
          <cell r="J265">
            <v>38999.729166666664</v>
          </cell>
          <cell r="K265" t="str">
            <v>NA</v>
          </cell>
          <cell r="L265">
            <v>0.56999999999999995</v>
          </cell>
          <cell r="M265">
            <v>13</v>
          </cell>
          <cell r="N265">
            <v>0</v>
          </cell>
          <cell r="O265">
            <v>0</v>
          </cell>
          <cell r="P265">
            <v>0</v>
          </cell>
          <cell r="R265">
            <v>266</v>
          </cell>
          <cell r="T265">
            <v>38999</v>
          </cell>
        </row>
        <row r="266">
          <cell r="B266" t="str">
            <v>DE.250.DD.01</v>
          </cell>
          <cell r="D266" t="str">
            <v>Disposição De Força, Controle e Aterramento</v>
          </cell>
          <cell r="E266" t="str">
            <v>9 dias</v>
          </cell>
          <cell r="F266">
            <v>38887.333333333336</v>
          </cell>
          <cell r="G266">
            <v>38964.333333333336</v>
          </cell>
          <cell r="H266" t="str">
            <v>NA</v>
          </cell>
          <cell r="I266">
            <v>38897.729166666664</v>
          </cell>
          <cell r="J266">
            <v>38978.729166666664</v>
          </cell>
          <cell r="K266" t="str">
            <v>NA</v>
          </cell>
          <cell r="L266">
            <v>0.17</v>
          </cell>
          <cell r="M266">
            <v>4</v>
          </cell>
          <cell r="N266">
            <v>0</v>
          </cell>
          <cell r="O266">
            <v>0</v>
          </cell>
          <cell r="P266">
            <v>0</v>
          </cell>
          <cell r="Q266">
            <v>257</v>
          </cell>
          <cell r="R266">
            <v>265</v>
          </cell>
          <cell r="S266" t="str">
            <v>EQUIPE ELE</v>
          </cell>
          <cell r="T266">
            <v>38978</v>
          </cell>
        </row>
        <row r="267">
          <cell r="B267" t="str">
            <v>DE.250.DD.02</v>
          </cell>
          <cell r="D267" t="str">
            <v>Iluminação</v>
          </cell>
          <cell r="E267" t="str">
            <v>15 dias</v>
          </cell>
          <cell r="F267">
            <v>38898.333333333336</v>
          </cell>
          <cell r="G267">
            <v>38979.333333333336</v>
          </cell>
          <cell r="H267" t="str">
            <v>NA</v>
          </cell>
          <cell r="I267">
            <v>38910.729166666664</v>
          </cell>
          <cell r="J267">
            <v>38999.729166666664</v>
          </cell>
          <cell r="K267" t="str">
            <v>NA</v>
          </cell>
          <cell r="L267">
            <v>0.39</v>
          </cell>
          <cell r="M267">
            <v>9</v>
          </cell>
          <cell r="N267">
            <v>0</v>
          </cell>
          <cell r="O267">
            <v>0</v>
          </cell>
          <cell r="P267">
            <v>0</v>
          </cell>
          <cell r="Q267">
            <v>264</v>
          </cell>
          <cell r="S267" t="str">
            <v>EQUIPE ELE</v>
          </cell>
          <cell r="T267">
            <v>38999</v>
          </cell>
        </row>
        <row r="268">
          <cell r="B268" t="str">
            <v>DE.250.ET.01</v>
          </cell>
          <cell r="D268" t="str">
            <v>Especificação Técnica - Força Aterramento/ Iluminação</v>
          </cell>
          <cell r="E268" t="str">
            <v>4 dias</v>
          </cell>
          <cell r="F268">
            <v>38909.333333333336</v>
          </cell>
          <cell r="G268">
            <v>39000.333333333336</v>
          </cell>
          <cell r="H268" t="str">
            <v>NA</v>
          </cell>
          <cell r="I268">
            <v>38917.729166666664</v>
          </cell>
          <cell r="J268">
            <v>39007.729166666664</v>
          </cell>
          <cell r="K268" t="str">
            <v>NA</v>
          </cell>
          <cell r="L268">
            <v>0.08</v>
          </cell>
          <cell r="M268">
            <v>1.88</v>
          </cell>
          <cell r="N268">
            <v>0</v>
          </cell>
          <cell r="O268">
            <v>0</v>
          </cell>
          <cell r="P268">
            <v>0</v>
          </cell>
          <cell r="Q268">
            <v>263</v>
          </cell>
          <cell r="R268">
            <v>267</v>
          </cell>
          <cell r="S268" t="str">
            <v>EQUIPE ELE</v>
          </cell>
          <cell r="T268">
            <v>39007</v>
          </cell>
        </row>
        <row r="269">
          <cell r="B269" t="str">
            <v>DE.250.LC.01</v>
          </cell>
          <cell r="D269" t="str">
            <v>Lista De Linhas/ Cabos</v>
          </cell>
          <cell r="E269" t="str">
            <v>4 dias</v>
          </cell>
          <cell r="F269">
            <v>38911.333333333336</v>
          </cell>
          <cell r="G269">
            <v>39008.333333333336</v>
          </cell>
          <cell r="H269" t="str">
            <v>NA</v>
          </cell>
          <cell r="I269">
            <v>38917.729166666664</v>
          </cell>
          <cell r="J269">
            <v>39013.729166666664</v>
          </cell>
          <cell r="K269" t="str">
            <v>NA</v>
          </cell>
          <cell r="L269">
            <v>7.0000000000000007E-2</v>
          </cell>
          <cell r="M269">
            <v>1.5</v>
          </cell>
          <cell r="N269">
            <v>0</v>
          </cell>
          <cell r="O269">
            <v>0</v>
          </cell>
          <cell r="P269">
            <v>0</v>
          </cell>
          <cell r="Q269">
            <v>266</v>
          </cell>
          <cell r="S269" t="str">
            <v>EQUIPE ELE</v>
          </cell>
          <cell r="T269">
            <v>39013</v>
          </cell>
        </row>
        <row r="270">
          <cell r="D270" t="str">
            <v>Instrumentação</v>
          </cell>
          <cell r="E270" t="str">
            <v>8 dias</v>
          </cell>
          <cell r="F270">
            <v>38905.333333333336</v>
          </cell>
          <cell r="G270">
            <v>39013.333333333336</v>
          </cell>
          <cell r="H270" t="str">
            <v>NA</v>
          </cell>
          <cell r="I270">
            <v>38917.729166666664</v>
          </cell>
          <cell r="J270">
            <v>39022.729166666664</v>
          </cell>
          <cell r="K270" t="str">
            <v>NA</v>
          </cell>
          <cell r="L270">
            <v>0.09</v>
          </cell>
          <cell r="M270">
            <v>2</v>
          </cell>
          <cell r="N270">
            <v>0</v>
          </cell>
          <cell r="O270">
            <v>0</v>
          </cell>
          <cell r="P270">
            <v>0</v>
          </cell>
          <cell r="T270">
            <v>39022</v>
          </cell>
        </row>
        <row r="271">
          <cell r="B271" t="str">
            <v>DT.250.AJ.01</v>
          </cell>
          <cell r="D271" t="str">
            <v>Arranjos/ Layout’s/ Plano Diretor - Locação De Instrumentos</v>
          </cell>
          <cell r="E271" t="str">
            <v>8 dias</v>
          </cell>
          <cell r="F271">
            <v>38905.333333333336</v>
          </cell>
          <cell r="G271">
            <v>39013.333333333336</v>
          </cell>
          <cell r="H271" t="str">
            <v>NA</v>
          </cell>
          <cell r="I271">
            <v>38917.729166666664</v>
          </cell>
          <cell r="J271">
            <v>39022.729166666664</v>
          </cell>
          <cell r="K271" t="str">
            <v>NA</v>
          </cell>
          <cell r="L271">
            <v>0.09</v>
          </cell>
          <cell r="M271">
            <v>2</v>
          </cell>
          <cell r="N271">
            <v>0</v>
          </cell>
          <cell r="O271">
            <v>0</v>
          </cell>
          <cell r="P271">
            <v>0</v>
          </cell>
          <cell r="Q271">
            <v>82</v>
          </cell>
          <cell r="S271" t="str">
            <v>EQUIPE TSA</v>
          </cell>
          <cell r="T271">
            <v>39022</v>
          </cell>
        </row>
        <row r="272">
          <cell r="B272" t="str">
            <v>1.1.9</v>
          </cell>
          <cell r="C272" t="str">
            <v>255A</v>
          </cell>
          <cell r="D272" t="str">
            <v>Deslamagem (2D)</v>
          </cell>
          <cell r="E272" t="str">
            <v>126 dias</v>
          </cell>
          <cell r="F272">
            <v>38866.333333333336</v>
          </cell>
          <cell r="G272">
            <v>38860.333333333336</v>
          </cell>
          <cell r="H272">
            <v>38860.333333333336</v>
          </cell>
          <cell r="I272">
            <v>38958.729166666664</v>
          </cell>
          <cell r="J272">
            <v>39050.729166666664</v>
          </cell>
          <cell r="K272" t="str">
            <v>NA</v>
          </cell>
          <cell r="L272">
            <v>4.79</v>
          </cell>
          <cell r="M272">
            <v>109.5</v>
          </cell>
          <cell r="N272">
            <v>14.58</v>
          </cell>
          <cell r="O272">
            <v>13.31</v>
          </cell>
          <cell r="P272">
            <v>13.31</v>
          </cell>
          <cell r="T272">
            <v>39050</v>
          </cell>
        </row>
        <row r="273">
          <cell r="D273" t="str">
            <v>Projeto Básico</v>
          </cell>
          <cell r="E273" t="str">
            <v>67 dias</v>
          </cell>
          <cell r="F273">
            <v>38866.333333333336</v>
          </cell>
          <cell r="G273">
            <v>38860.333333333336</v>
          </cell>
          <cell r="H273">
            <v>38860.333333333336</v>
          </cell>
          <cell r="I273">
            <v>38894.729166666664</v>
          </cell>
          <cell r="J273">
            <v>38958.729166666664</v>
          </cell>
          <cell r="K273" t="str">
            <v>NA</v>
          </cell>
          <cell r="L273">
            <v>0.86</v>
          </cell>
          <cell r="M273">
            <v>19.75</v>
          </cell>
          <cell r="N273">
            <v>14.58</v>
          </cell>
          <cell r="O273">
            <v>73.8</v>
          </cell>
          <cell r="P273">
            <v>73.8</v>
          </cell>
          <cell r="T273">
            <v>38958</v>
          </cell>
        </row>
        <row r="274">
          <cell r="D274" t="str">
            <v>Processo</v>
          </cell>
          <cell r="E274" t="str">
            <v>3 dias</v>
          </cell>
          <cell r="F274">
            <v>38866.333333333336</v>
          </cell>
          <cell r="G274">
            <v>38937.333333333336</v>
          </cell>
          <cell r="H274">
            <v>38937.333333333336</v>
          </cell>
          <cell r="I274">
            <v>38868.729166666664</v>
          </cell>
          <cell r="J274">
            <v>38939.729166666664</v>
          </cell>
          <cell r="K274" t="str">
            <v>NA</v>
          </cell>
          <cell r="L274">
            <v>0.15</v>
          </cell>
          <cell r="M274">
            <v>3.5</v>
          </cell>
          <cell r="N274">
            <v>1.75</v>
          </cell>
          <cell r="O274">
            <v>50</v>
          </cell>
          <cell r="P274">
            <v>50</v>
          </cell>
          <cell r="T274">
            <v>38939</v>
          </cell>
        </row>
        <row r="275">
          <cell r="B275" t="str">
            <v>BP.255.FD.01</v>
          </cell>
          <cell r="D275" t="str">
            <v>Folha De Dados - Hidrociclones/ Caixas Atrição</v>
          </cell>
          <cell r="E275" t="str">
            <v>3 dias</v>
          </cell>
          <cell r="F275">
            <v>38866.333333333336</v>
          </cell>
          <cell r="G275">
            <v>38937.333333333336</v>
          </cell>
          <cell r="H275">
            <v>38937.333333333336</v>
          </cell>
          <cell r="I275">
            <v>38868.729166666664</v>
          </cell>
          <cell r="J275">
            <v>38939.729166666664</v>
          </cell>
          <cell r="K275" t="str">
            <v>NA</v>
          </cell>
          <cell r="L275">
            <v>0.15</v>
          </cell>
          <cell r="M275">
            <v>3.5</v>
          </cell>
          <cell r="N275">
            <v>1.75</v>
          </cell>
          <cell r="O275">
            <v>50</v>
          </cell>
          <cell r="P275">
            <v>50</v>
          </cell>
          <cell r="Q275" t="str">
            <v>14II</v>
          </cell>
          <cell r="S275" t="str">
            <v>EQUIPE PRO</v>
          </cell>
          <cell r="T275">
            <v>38939</v>
          </cell>
        </row>
        <row r="276">
          <cell r="D276" t="str">
            <v>Mecânica</v>
          </cell>
          <cell r="E276" t="str">
            <v>11 dias</v>
          </cell>
          <cell r="F276">
            <v>38868.333333333336</v>
          </cell>
          <cell r="G276">
            <v>38926.333333333336</v>
          </cell>
          <cell r="H276">
            <v>38926.333333333336</v>
          </cell>
          <cell r="I276">
            <v>38887.729166666664</v>
          </cell>
          <cell r="J276">
            <v>38940.729166666664</v>
          </cell>
          <cell r="K276" t="str">
            <v>NA</v>
          </cell>
          <cell r="L276">
            <v>0.09</v>
          </cell>
          <cell r="M276">
            <v>2</v>
          </cell>
          <cell r="N276">
            <v>1.8</v>
          </cell>
          <cell r="O276">
            <v>90</v>
          </cell>
          <cell r="P276">
            <v>90</v>
          </cell>
          <cell r="T276">
            <v>38940</v>
          </cell>
        </row>
        <row r="277">
          <cell r="B277" t="str">
            <v>BB.255.DB.01</v>
          </cell>
          <cell r="D277" t="str">
            <v>Desenho Básico - Caixas de Polpa</v>
          </cell>
          <cell r="E277" t="str">
            <v>6 dias</v>
          </cell>
          <cell r="F277">
            <v>38868.333333333336</v>
          </cell>
          <cell r="G277">
            <v>38926.333333333336</v>
          </cell>
          <cell r="H277">
            <v>38926.333333333336</v>
          </cell>
          <cell r="I277">
            <v>38875.729166666664</v>
          </cell>
          <cell r="J277">
            <v>38933.729166666664</v>
          </cell>
          <cell r="K277" t="str">
            <v>NA</v>
          </cell>
          <cell r="L277">
            <v>0.09</v>
          </cell>
          <cell r="M277">
            <v>2</v>
          </cell>
          <cell r="N277">
            <v>1.8</v>
          </cell>
          <cell r="O277">
            <v>90</v>
          </cell>
          <cell r="P277">
            <v>90</v>
          </cell>
          <cell r="Q277" t="str">
            <v>14II;186</v>
          </cell>
          <cell r="R277" t="str">
            <v>276;278;283;291</v>
          </cell>
          <cell r="S277" t="str">
            <v>EQUIPE MEC</v>
          </cell>
          <cell r="T277">
            <v>38933</v>
          </cell>
        </row>
        <row r="278">
          <cell r="D278" t="str">
            <v>APROVAÇÃO EBX</v>
          </cell>
          <cell r="E278" t="str">
            <v>5 dias</v>
          </cell>
          <cell r="F278">
            <v>38876.333333333336</v>
          </cell>
          <cell r="G278">
            <v>38936.333333333336</v>
          </cell>
          <cell r="H278" t="str">
            <v>NA</v>
          </cell>
          <cell r="I278">
            <v>38887.729166666664</v>
          </cell>
          <cell r="J278">
            <v>38940.729166666664</v>
          </cell>
          <cell r="K278" t="str">
            <v>NA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 t="str">
            <v>#ERRO</v>
          </cell>
          <cell r="Q278">
            <v>275</v>
          </cell>
          <cell r="T278">
            <v>38940</v>
          </cell>
        </row>
        <row r="279">
          <cell r="D279" t="str">
            <v>Tubulação</v>
          </cell>
          <cell r="E279" t="str">
            <v>67 dias</v>
          </cell>
          <cell r="F279">
            <v>38876.375</v>
          </cell>
          <cell r="G279">
            <v>38860.333333333336</v>
          </cell>
          <cell r="H279">
            <v>38860.333333333336</v>
          </cell>
          <cell r="I279">
            <v>38894.375</v>
          </cell>
          <cell r="J279">
            <v>38958.729166666664</v>
          </cell>
          <cell r="K279" t="str">
            <v>NA</v>
          </cell>
          <cell r="L279">
            <v>0.62</v>
          </cell>
          <cell r="M279">
            <v>14.25</v>
          </cell>
          <cell r="N279">
            <v>11.03</v>
          </cell>
          <cell r="O279">
            <v>77.37</v>
          </cell>
          <cell r="P279">
            <v>77.37</v>
          </cell>
          <cell r="T279">
            <v>38958</v>
          </cell>
        </row>
        <row r="280">
          <cell r="B280" t="str">
            <v>BH.255.DB.01</v>
          </cell>
          <cell r="D280" t="str">
            <v>Desenho Básico - Planta</v>
          </cell>
          <cell r="E280" t="str">
            <v>15 dias</v>
          </cell>
          <cell r="F280">
            <v>38876.375</v>
          </cell>
          <cell r="G280">
            <v>38936.333333333336</v>
          </cell>
          <cell r="H280" t="str">
            <v>NA</v>
          </cell>
          <cell r="I280">
            <v>38887.375</v>
          </cell>
          <cell r="J280">
            <v>38958.729166666664</v>
          </cell>
          <cell r="K280" t="str">
            <v>NA</v>
          </cell>
          <cell r="L280">
            <v>0.09</v>
          </cell>
          <cell r="M280">
            <v>2</v>
          </cell>
          <cell r="N280">
            <v>0</v>
          </cell>
          <cell r="O280">
            <v>0</v>
          </cell>
          <cell r="P280">
            <v>0</v>
          </cell>
          <cell r="Q280" t="str">
            <v>39II;275</v>
          </cell>
          <cell r="R280">
            <v>286</v>
          </cell>
          <cell r="S280" t="str">
            <v>EQUIPE TUB[33%]</v>
          </cell>
          <cell r="T280">
            <v>38958</v>
          </cell>
        </row>
        <row r="281">
          <cell r="B281" t="str">
            <v>BH.255.MC.01</v>
          </cell>
          <cell r="D281" t="str">
            <v>Memória De Cálculo - Bombas</v>
          </cell>
          <cell r="E281" t="str">
            <v>25 dias</v>
          </cell>
          <cell r="F281">
            <v>38887.375</v>
          </cell>
          <cell r="G281">
            <v>38860.333333333336</v>
          </cell>
          <cell r="H281">
            <v>38860.333333333336</v>
          </cell>
          <cell r="I281">
            <v>38894.375</v>
          </cell>
          <cell r="J281">
            <v>38896.729166666664</v>
          </cell>
          <cell r="K281" t="str">
            <v>NA</v>
          </cell>
          <cell r="L281">
            <v>0.54</v>
          </cell>
          <cell r="M281">
            <v>12.25</v>
          </cell>
          <cell r="N281">
            <v>11.03</v>
          </cell>
          <cell r="O281">
            <v>90</v>
          </cell>
          <cell r="P281">
            <v>90</v>
          </cell>
          <cell r="Q281" t="str">
            <v>39II</v>
          </cell>
          <cell r="S281" t="str">
            <v>EQUIPE TUB</v>
          </cell>
          <cell r="T281">
            <v>38896</v>
          </cell>
        </row>
        <row r="282">
          <cell r="D282" t="str">
            <v>Projeto Detalhado</v>
          </cell>
          <cell r="E282" t="str">
            <v>59 dias</v>
          </cell>
          <cell r="F282">
            <v>38894.333333333336</v>
          </cell>
          <cell r="G282">
            <v>38959.333333333336</v>
          </cell>
          <cell r="H282" t="str">
            <v>NA</v>
          </cell>
          <cell r="I282">
            <v>38958.729166666664</v>
          </cell>
          <cell r="J282">
            <v>39050.729166666664</v>
          </cell>
          <cell r="K282" t="str">
            <v>NA</v>
          </cell>
          <cell r="L282">
            <v>3.92</v>
          </cell>
          <cell r="M282">
            <v>89.75</v>
          </cell>
          <cell r="N282">
            <v>0</v>
          </cell>
          <cell r="O282">
            <v>0</v>
          </cell>
          <cell r="P282">
            <v>0</v>
          </cell>
          <cell r="T282">
            <v>39050</v>
          </cell>
        </row>
        <row r="283">
          <cell r="D283" t="str">
            <v>Mecânica</v>
          </cell>
          <cell r="E283" t="str">
            <v>13 dias</v>
          </cell>
          <cell r="F283">
            <v>38894.375</v>
          </cell>
          <cell r="G283">
            <v>38959.333333333336</v>
          </cell>
          <cell r="H283" t="str">
            <v>NA</v>
          </cell>
          <cell r="I283">
            <v>38911.375</v>
          </cell>
          <cell r="J283">
            <v>38979.729166666664</v>
          </cell>
          <cell r="K283" t="str">
            <v>NA</v>
          </cell>
          <cell r="L283">
            <v>0.31</v>
          </cell>
          <cell r="M283">
            <v>7</v>
          </cell>
          <cell r="N283">
            <v>0</v>
          </cell>
          <cell r="O283">
            <v>0</v>
          </cell>
          <cell r="P283">
            <v>0</v>
          </cell>
          <cell r="T283">
            <v>38979</v>
          </cell>
        </row>
        <row r="284">
          <cell r="D284" t="str">
            <v>Desenho De Detalhamento</v>
          </cell>
          <cell r="E284" t="str">
            <v>13 dias</v>
          </cell>
          <cell r="F284">
            <v>38894.333333333336</v>
          </cell>
          <cell r="G284">
            <v>38959.333333333336</v>
          </cell>
          <cell r="H284" t="str">
            <v>NA</v>
          </cell>
          <cell r="I284">
            <v>38911.729166666664</v>
          </cell>
          <cell r="J284">
            <v>38979.729166666664</v>
          </cell>
          <cell r="K284" t="str">
            <v>NA</v>
          </cell>
          <cell r="L284">
            <v>0.31</v>
          </cell>
          <cell r="M284">
            <v>7</v>
          </cell>
          <cell r="N284">
            <v>0</v>
          </cell>
          <cell r="O284">
            <v>0</v>
          </cell>
          <cell r="P284">
            <v>0</v>
          </cell>
          <cell r="T284">
            <v>38979</v>
          </cell>
        </row>
        <row r="285">
          <cell r="B285" t="str">
            <v>DB.255.DD.01</v>
          </cell>
          <cell r="D285" t="str">
            <v>Caldeiraria</v>
          </cell>
          <cell r="E285" t="str">
            <v>7 dias</v>
          </cell>
          <cell r="F285">
            <v>38894.333333333336</v>
          </cell>
          <cell r="G285">
            <v>38959.333333333336</v>
          </cell>
          <cell r="H285" t="str">
            <v>NA</v>
          </cell>
          <cell r="I285">
            <v>38902.729166666664</v>
          </cell>
          <cell r="J285">
            <v>38971.729166666664</v>
          </cell>
          <cell r="K285" t="str">
            <v>NA</v>
          </cell>
          <cell r="L285">
            <v>0.17</v>
          </cell>
          <cell r="M285">
            <v>4</v>
          </cell>
          <cell r="N285">
            <v>0</v>
          </cell>
          <cell r="O285">
            <v>0</v>
          </cell>
          <cell r="P285">
            <v>0</v>
          </cell>
          <cell r="Q285" t="str">
            <v>30TI+15 dias;275</v>
          </cell>
          <cell r="R285">
            <v>284</v>
          </cell>
          <cell r="S285" t="str">
            <v>EQUIPE MEC</v>
          </cell>
          <cell r="T285">
            <v>38971</v>
          </cell>
        </row>
        <row r="286">
          <cell r="B286" t="str">
            <v>DB.255.DD.02</v>
          </cell>
          <cell r="D286" t="str">
            <v>Calha</v>
          </cell>
          <cell r="E286" t="str">
            <v>6 dias</v>
          </cell>
          <cell r="F286">
            <v>38903.333333333336</v>
          </cell>
          <cell r="G286">
            <v>38972.333333333336</v>
          </cell>
          <cell r="H286" t="str">
            <v>NA</v>
          </cell>
          <cell r="I286">
            <v>38911.729166666664</v>
          </cell>
          <cell r="J286">
            <v>38979.729166666664</v>
          </cell>
          <cell r="K286" t="str">
            <v>NA</v>
          </cell>
          <cell r="L286">
            <v>0.13</v>
          </cell>
          <cell r="M286">
            <v>3</v>
          </cell>
          <cell r="N286">
            <v>0</v>
          </cell>
          <cell r="O286">
            <v>0</v>
          </cell>
          <cell r="P286">
            <v>0</v>
          </cell>
          <cell r="Q286">
            <v>283</v>
          </cell>
          <cell r="S286" t="str">
            <v>EQUIPE MEC</v>
          </cell>
          <cell r="T286">
            <v>38979</v>
          </cell>
        </row>
        <row r="287">
          <cell r="D287" t="str">
            <v>Tubulação</v>
          </cell>
          <cell r="E287" t="str">
            <v>47 dias</v>
          </cell>
          <cell r="F287">
            <v>38911.333333333336</v>
          </cell>
          <cell r="G287">
            <v>38959.333333333336</v>
          </cell>
          <cell r="H287" t="str">
            <v>NA</v>
          </cell>
          <cell r="I287">
            <v>38958.729166666664</v>
          </cell>
          <cell r="J287">
            <v>39031.729166666664</v>
          </cell>
          <cell r="K287" t="str">
            <v>NA</v>
          </cell>
          <cell r="L287">
            <v>2.14</v>
          </cell>
          <cell r="M287">
            <v>49</v>
          </cell>
          <cell r="N287">
            <v>0</v>
          </cell>
          <cell r="O287">
            <v>0</v>
          </cell>
          <cell r="P287">
            <v>0</v>
          </cell>
          <cell r="T287">
            <v>39031</v>
          </cell>
        </row>
        <row r="288">
          <cell r="B288" t="str">
            <v>DH.255.DD.01</v>
          </cell>
          <cell r="D288" t="str">
            <v>Desenho De Detalhamento - Planta de Tubulação</v>
          </cell>
          <cell r="E288" t="str">
            <v>14 dias</v>
          </cell>
          <cell r="F288">
            <v>38911.333333333336</v>
          </cell>
          <cell r="G288">
            <v>38959.333333333336</v>
          </cell>
          <cell r="H288" t="str">
            <v>NA</v>
          </cell>
          <cell r="I288">
            <v>38930.729166666664</v>
          </cell>
          <cell r="J288">
            <v>38980.729166666664</v>
          </cell>
          <cell r="K288" t="str">
            <v>NA</v>
          </cell>
          <cell r="L288">
            <v>0.44</v>
          </cell>
          <cell r="M288">
            <v>10</v>
          </cell>
          <cell r="N288">
            <v>0</v>
          </cell>
          <cell r="O288">
            <v>0</v>
          </cell>
          <cell r="P288">
            <v>0</v>
          </cell>
          <cell r="Q288" t="str">
            <v>39II;278</v>
          </cell>
          <cell r="R288" t="str">
            <v>287;293</v>
          </cell>
          <cell r="S288" t="str">
            <v>EQUIPE TUB</v>
          </cell>
          <cell r="T288">
            <v>38980</v>
          </cell>
        </row>
        <row r="289">
          <cell r="B289" t="str">
            <v>DH.255.DE.01</v>
          </cell>
          <cell r="D289" t="str">
            <v>Detalhes Típicos - Suporte</v>
          </cell>
          <cell r="E289" t="str">
            <v>20 dias</v>
          </cell>
          <cell r="F289">
            <v>38931.333333333336</v>
          </cell>
          <cell r="G289">
            <v>38981.333333333336</v>
          </cell>
          <cell r="H289" t="str">
            <v>NA</v>
          </cell>
          <cell r="I289">
            <v>38953.729166666664</v>
          </cell>
          <cell r="J289">
            <v>39010.729166666664</v>
          </cell>
          <cell r="K289" t="str">
            <v>NA</v>
          </cell>
          <cell r="L289">
            <v>1.1399999999999999</v>
          </cell>
          <cell r="M289">
            <v>26</v>
          </cell>
          <cell r="N289">
            <v>0</v>
          </cell>
          <cell r="O289">
            <v>0</v>
          </cell>
          <cell r="P289">
            <v>0</v>
          </cell>
          <cell r="Q289">
            <v>286</v>
          </cell>
          <cell r="R289" t="str">
            <v>288;293</v>
          </cell>
          <cell r="S289" t="str">
            <v>EQUIPE TUB</v>
          </cell>
          <cell r="T289">
            <v>39010</v>
          </cell>
        </row>
        <row r="290">
          <cell r="B290" t="str">
            <v>DH.255.IS.01</v>
          </cell>
          <cell r="D290" t="str">
            <v>Isométrico</v>
          </cell>
          <cell r="E290" t="str">
            <v>11 dias</v>
          </cell>
          <cell r="F290">
            <v>38931.333333333336</v>
          </cell>
          <cell r="G290">
            <v>39013.333333333336</v>
          </cell>
          <cell r="H290" t="str">
            <v>NA</v>
          </cell>
          <cell r="I290">
            <v>38949.729166666664</v>
          </cell>
          <cell r="J290">
            <v>39029.729166666664</v>
          </cell>
          <cell r="K290" t="str">
            <v>NA</v>
          </cell>
          <cell r="L290">
            <v>0.39</v>
          </cell>
          <cell r="M290">
            <v>9</v>
          </cell>
          <cell r="N290">
            <v>0</v>
          </cell>
          <cell r="O290">
            <v>0</v>
          </cell>
          <cell r="P290">
            <v>0</v>
          </cell>
          <cell r="Q290">
            <v>287</v>
          </cell>
          <cell r="R290">
            <v>289</v>
          </cell>
          <cell r="S290" t="str">
            <v>EQUIPE TUB</v>
          </cell>
          <cell r="T290">
            <v>39029</v>
          </cell>
        </row>
        <row r="291">
          <cell r="B291" t="str">
            <v>DH.255.LM.01</v>
          </cell>
          <cell r="D291" t="str">
            <v>Lista De Materiais</v>
          </cell>
          <cell r="E291" t="str">
            <v>2 dias</v>
          </cell>
          <cell r="F291">
            <v>38954.333333333336</v>
          </cell>
          <cell r="G291">
            <v>39030.333333333336</v>
          </cell>
          <cell r="H291" t="str">
            <v>NA</v>
          </cell>
          <cell r="I291">
            <v>38958.729166666664</v>
          </cell>
          <cell r="J291">
            <v>39031.729166666664</v>
          </cell>
          <cell r="K291" t="str">
            <v>NA</v>
          </cell>
          <cell r="L291">
            <v>0.17</v>
          </cell>
          <cell r="M291">
            <v>4</v>
          </cell>
          <cell r="N291">
            <v>0</v>
          </cell>
          <cell r="O291">
            <v>0</v>
          </cell>
          <cell r="P291">
            <v>0</v>
          </cell>
          <cell r="Q291">
            <v>288</v>
          </cell>
          <cell r="S291" t="str">
            <v>EQUIPE TUB</v>
          </cell>
          <cell r="T291">
            <v>39031</v>
          </cell>
        </row>
        <row r="292">
          <cell r="D292" t="str">
            <v>Civil</v>
          </cell>
          <cell r="E292" t="str">
            <v>20 dias</v>
          </cell>
          <cell r="F292">
            <v>38911.333333333336</v>
          </cell>
          <cell r="G292">
            <v>38961.333333333336</v>
          </cell>
          <cell r="H292" t="str">
            <v>NA</v>
          </cell>
          <cell r="I292">
            <v>38919.729166666664</v>
          </cell>
          <cell r="J292">
            <v>38992.729166666664</v>
          </cell>
          <cell r="K292" t="str">
            <v>NA</v>
          </cell>
          <cell r="L292">
            <v>0.13</v>
          </cell>
          <cell r="M292">
            <v>3</v>
          </cell>
          <cell r="N292">
            <v>0</v>
          </cell>
          <cell r="O292">
            <v>0</v>
          </cell>
          <cell r="P292">
            <v>0</v>
          </cell>
          <cell r="T292">
            <v>38992</v>
          </cell>
        </row>
        <row r="293">
          <cell r="B293" t="str">
            <v>DC.255.DD.01</v>
          </cell>
          <cell r="D293" t="str">
            <v>Desenho De Detalhamento - Forma e Armação</v>
          </cell>
          <cell r="E293" t="str">
            <v>20 dias</v>
          </cell>
          <cell r="F293">
            <v>38911.333333333336</v>
          </cell>
          <cell r="G293">
            <v>38961.333333333336</v>
          </cell>
          <cell r="H293" t="str">
            <v>NA</v>
          </cell>
          <cell r="I293">
            <v>38919.729166666664</v>
          </cell>
          <cell r="J293">
            <v>38992.729166666664</v>
          </cell>
          <cell r="K293" t="str">
            <v>NA</v>
          </cell>
          <cell r="L293">
            <v>0.13</v>
          </cell>
          <cell r="M293">
            <v>3</v>
          </cell>
          <cell r="N293">
            <v>0</v>
          </cell>
          <cell r="O293">
            <v>0</v>
          </cell>
          <cell r="P293">
            <v>0</v>
          </cell>
          <cell r="Q293" t="str">
            <v>275;407</v>
          </cell>
          <cell r="R293">
            <v>298</v>
          </cell>
          <cell r="S293" t="str">
            <v>EQUIPE CIV[30%]</v>
          </cell>
          <cell r="T293">
            <v>38992</v>
          </cell>
        </row>
        <row r="294">
          <cell r="D294" t="str">
            <v>Estrutura Metálica</v>
          </cell>
          <cell r="E294" t="str">
            <v>7 dias</v>
          </cell>
          <cell r="F294">
            <v>38911.375</v>
          </cell>
          <cell r="G294">
            <v>39013.333333333336</v>
          </cell>
          <cell r="H294" t="str">
            <v>NA</v>
          </cell>
          <cell r="I294">
            <v>38931.375</v>
          </cell>
          <cell r="J294">
            <v>39021.729166666664</v>
          </cell>
          <cell r="K294" t="str">
            <v>NA</v>
          </cell>
          <cell r="L294">
            <v>0.51</v>
          </cell>
          <cell r="M294">
            <v>11.75</v>
          </cell>
          <cell r="N294">
            <v>0</v>
          </cell>
          <cell r="O294">
            <v>0</v>
          </cell>
          <cell r="P294">
            <v>0</v>
          </cell>
          <cell r="T294">
            <v>39021</v>
          </cell>
        </row>
        <row r="295">
          <cell r="B295" t="str">
            <v>DD.255.DP.01</v>
          </cell>
          <cell r="D295" t="str">
            <v>Desenho De Projeto</v>
          </cell>
          <cell r="E295" t="str">
            <v>6 dias</v>
          </cell>
          <cell r="F295">
            <v>38911.375</v>
          </cell>
          <cell r="G295">
            <v>39013.333333333336</v>
          </cell>
          <cell r="H295" t="str">
            <v>NA</v>
          </cell>
          <cell r="I295">
            <v>38919.375</v>
          </cell>
          <cell r="J295">
            <v>39020.729166666664</v>
          </cell>
          <cell r="K295" t="str">
            <v>NA</v>
          </cell>
          <cell r="L295">
            <v>0.17</v>
          </cell>
          <cell r="M295">
            <v>4</v>
          </cell>
          <cell r="N295">
            <v>0</v>
          </cell>
          <cell r="O295">
            <v>0</v>
          </cell>
          <cell r="P295">
            <v>0</v>
          </cell>
          <cell r="Q295" t="str">
            <v>286;287</v>
          </cell>
          <cell r="R295" t="str">
            <v>294;295II</v>
          </cell>
          <cell r="S295" t="str">
            <v>EQUIPE MET</v>
          </cell>
          <cell r="T295">
            <v>39020</v>
          </cell>
        </row>
        <row r="296">
          <cell r="B296" t="str">
            <v>DD.255.LM.01</v>
          </cell>
          <cell r="D296" t="str">
            <v>Lista De Materiais</v>
          </cell>
          <cell r="E296" t="str">
            <v>1 dia</v>
          </cell>
          <cell r="F296">
            <v>38919.375</v>
          </cell>
          <cell r="G296">
            <v>39021.333333333336</v>
          </cell>
          <cell r="H296" t="str">
            <v>NA</v>
          </cell>
          <cell r="I296">
            <v>38922.375</v>
          </cell>
          <cell r="J296">
            <v>39021.729166666664</v>
          </cell>
          <cell r="K296" t="str">
            <v>NA</v>
          </cell>
          <cell r="L296">
            <v>0.01</v>
          </cell>
          <cell r="M296">
            <v>0.25</v>
          </cell>
          <cell r="N296">
            <v>0</v>
          </cell>
          <cell r="O296">
            <v>0</v>
          </cell>
          <cell r="P296">
            <v>0</v>
          </cell>
          <cell r="Q296">
            <v>293</v>
          </cell>
          <cell r="S296" t="str">
            <v>EQUIPE MET</v>
          </cell>
          <cell r="T296">
            <v>39021</v>
          </cell>
        </row>
        <row r="297">
          <cell r="B297" t="str">
            <v>DD.255.MC.01</v>
          </cell>
          <cell r="D297" t="str">
            <v>Memória De Cálculo</v>
          </cell>
          <cell r="E297" t="str">
            <v>7 dias</v>
          </cell>
          <cell r="F297">
            <v>38922.375</v>
          </cell>
          <cell r="G297">
            <v>39013.333333333336</v>
          </cell>
          <cell r="H297" t="str">
            <v>NA</v>
          </cell>
          <cell r="I297">
            <v>38931.375</v>
          </cell>
          <cell r="J297">
            <v>39021.729166666664</v>
          </cell>
          <cell r="K297" t="str">
            <v>NA</v>
          </cell>
          <cell r="L297">
            <v>0.33</v>
          </cell>
          <cell r="M297">
            <v>7.5</v>
          </cell>
          <cell r="N297">
            <v>0</v>
          </cell>
          <cell r="O297">
            <v>0</v>
          </cell>
          <cell r="P297">
            <v>0</v>
          </cell>
          <cell r="Q297" t="str">
            <v>293II</v>
          </cell>
          <cell r="S297" t="str">
            <v>EQUIPE MET</v>
          </cell>
          <cell r="T297">
            <v>39021</v>
          </cell>
        </row>
        <row r="298">
          <cell r="D298" t="str">
            <v>Elétrica</v>
          </cell>
          <cell r="E298" t="str">
            <v>37 dias</v>
          </cell>
          <cell r="F298">
            <v>38919.333333333336</v>
          </cell>
          <cell r="G298">
            <v>38993.333333333336</v>
          </cell>
          <cell r="H298" t="str">
            <v>NA</v>
          </cell>
          <cell r="I298">
            <v>38953.729166666664</v>
          </cell>
          <cell r="J298">
            <v>39050.729166666664</v>
          </cell>
          <cell r="K298" t="str">
            <v>NA</v>
          </cell>
          <cell r="L298">
            <v>0.74</v>
          </cell>
          <cell r="M298">
            <v>17</v>
          </cell>
          <cell r="N298">
            <v>0</v>
          </cell>
          <cell r="O298">
            <v>0</v>
          </cell>
          <cell r="P298">
            <v>0</v>
          </cell>
          <cell r="T298">
            <v>39050</v>
          </cell>
        </row>
        <row r="299">
          <cell r="D299" t="str">
            <v>Desenho De Detalhamento</v>
          </cell>
          <cell r="E299" t="str">
            <v>30 dias</v>
          </cell>
          <cell r="F299">
            <v>38919.333333333336</v>
          </cell>
          <cell r="G299">
            <v>38993.333333333336</v>
          </cell>
          <cell r="H299" t="str">
            <v>NA</v>
          </cell>
          <cell r="I299">
            <v>38939.729166666664</v>
          </cell>
          <cell r="J299">
            <v>39041.729166666664</v>
          </cell>
          <cell r="K299" t="str">
            <v>NA</v>
          </cell>
          <cell r="L299">
            <v>0.61</v>
          </cell>
          <cell r="M299">
            <v>14</v>
          </cell>
          <cell r="N299">
            <v>0</v>
          </cell>
          <cell r="O299">
            <v>0</v>
          </cell>
          <cell r="P299">
            <v>0</v>
          </cell>
          <cell r="R299">
            <v>300</v>
          </cell>
          <cell r="T299">
            <v>39041</v>
          </cell>
        </row>
        <row r="300">
          <cell r="B300" t="str">
            <v>DE.255.DD.01</v>
          </cell>
          <cell r="D300" t="str">
            <v>Disposição De Força, Controle e Aterramento</v>
          </cell>
          <cell r="E300" t="str">
            <v>15 dias</v>
          </cell>
          <cell r="F300">
            <v>38919.333333333336</v>
          </cell>
          <cell r="G300">
            <v>38993.333333333336</v>
          </cell>
          <cell r="H300" t="str">
            <v>NA</v>
          </cell>
          <cell r="I300">
            <v>38939.729166666664</v>
          </cell>
          <cell r="J300">
            <v>39015.729166666664</v>
          </cell>
          <cell r="K300" t="str">
            <v>NA</v>
          </cell>
          <cell r="L300">
            <v>0.31</v>
          </cell>
          <cell r="M300">
            <v>7</v>
          </cell>
          <cell r="N300">
            <v>0</v>
          </cell>
          <cell r="O300">
            <v>0</v>
          </cell>
          <cell r="P300">
            <v>0</v>
          </cell>
          <cell r="Q300">
            <v>291</v>
          </cell>
          <cell r="R300">
            <v>299</v>
          </cell>
          <cell r="S300" t="str">
            <v>EQUIPE ELE</v>
          </cell>
          <cell r="T300">
            <v>39015</v>
          </cell>
        </row>
        <row r="301">
          <cell r="B301" t="str">
            <v>DE.255.DD.02</v>
          </cell>
          <cell r="D301" t="str">
            <v>Iluminação</v>
          </cell>
          <cell r="E301" t="str">
            <v>15 dias</v>
          </cell>
          <cell r="F301">
            <v>38919.333333333336</v>
          </cell>
          <cell r="G301">
            <v>39016.333333333336</v>
          </cell>
          <cell r="H301" t="str">
            <v>NA</v>
          </cell>
          <cell r="I301">
            <v>38939.729166666664</v>
          </cell>
          <cell r="J301">
            <v>39041.729166666664</v>
          </cell>
          <cell r="K301" t="str">
            <v>NA</v>
          </cell>
          <cell r="L301">
            <v>0.31</v>
          </cell>
          <cell r="M301">
            <v>7</v>
          </cell>
          <cell r="N301">
            <v>0</v>
          </cell>
          <cell r="O301">
            <v>0</v>
          </cell>
          <cell r="P301">
            <v>0</v>
          </cell>
          <cell r="Q301">
            <v>298</v>
          </cell>
          <cell r="S301" t="str">
            <v>EQUIPE ELE</v>
          </cell>
          <cell r="T301">
            <v>39041</v>
          </cell>
        </row>
        <row r="302">
          <cell r="B302" t="str">
            <v>DE.255.LC.01</v>
          </cell>
          <cell r="D302" t="str">
            <v>Lista De Linhas/ Cabos</v>
          </cell>
          <cell r="E302" t="str">
            <v>7 dias</v>
          </cell>
          <cell r="F302">
            <v>38940.333333333336</v>
          </cell>
          <cell r="G302">
            <v>39042.333333333336</v>
          </cell>
          <cell r="H302" t="str">
            <v>NA</v>
          </cell>
          <cell r="I302">
            <v>38953.729166666664</v>
          </cell>
          <cell r="J302">
            <v>39050.729166666664</v>
          </cell>
          <cell r="K302" t="str">
            <v>NA</v>
          </cell>
          <cell r="L302">
            <v>0.13</v>
          </cell>
          <cell r="M302">
            <v>3</v>
          </cell>
          <cell r="N302">
            <v>0</v>
          </cell>
          <cell r="O302">
            <v>0</v>
          </cell>
          <cell r="P302">
            <v>0</v>
          </cell>
          <cell r="Q302">
            <v>297</v>
          </cell>
          <cell r="S302" t="str">
            <v>EQUIPE ELE</v>
          </cell>
          <cell r="T302">
            <v>39050</v>
          </cell>
        </row>
        <row r="303">
          <cell r="D303" t="str">
            <v>Instrumentação</v>
          </cell>
          <cell r="E303" t="str">
            <v>8 dias</v>
          </cell>
          <cell r="F303">
            <v>38911.333333333336</v>
          </cell>
          <cell r="G303">
            <v>39027.333333333336</v>
          </cell>
          <cell r="H303" t="str">
            <v>NA</v>
          </cell>
          <cell r="I303">
            <v>38923.729166666664</v>
          </cell>
          <cell r="J303">
            <v>39037.729166666664</v>
          </cell>
          <cell r="K303" t="str">
            <v>NA</v>
          </cell>
          <cell r="L303">
            <v>0.09</v>
          </cell>
          <cell r="M303">
            <v>2</v>
          </cell>
          <cell r="N303">
            <v>0</v>
          </cell>
          <cell r="O303">
            <v>0</v>
          </cell>
          <cell r="P303">
            <v>0</v>
          </cell>
          <cell r="T303">
            <v>39037</v>
          </cell>
        </row>
        <row r="304">
          <cell r="B304" t="str">
            <v>DT.255.AJ.01</v>
          </cell>
          <cell r="D304" t="str">
            <v>Arranjos/ Layout’s/ Plano Diretor - Locação De Instrumentos</v>
          </cell>
          <cell r="E304" t="str">
            <v>8 dias</v>
          </cell>
          <cell r="F304">
            <v>38911.333333333336</v>
          </cell>
          <cell r="G304">
            <v>39027.333333333336</v>
          </cell>
          <cell r="H304" t="str">
            <v>NA</v>
          </cell>
          <cell r="I304">
            <v>38923.729166666664</v>
          </cell>
          <cell r="J304">
            <v>39037.729166666664</v>
          </cell>
          <cell r="K304" t="str">
            <v>NA</v>
          </cell>
          <cell r="L304">
            <v>0.09</v>
          </cell>
          <cell r="M304">
            <v>2</v>
          </cell>
          <cell r="N304">
            <v>0</v>
          </cell>
          <cell r="O304">
            <v>0</v>
          </cell>
          <cell r="P304">
            <v>0</v>
          </cell>
          <cell r="Q304">
            <v>417</v>
          </cell>
          <cell r="R304" t="str">
            <v>180;456</v>
          </cell>
          <cell r="S304" t="str">
            <v>EQUIPE TSA</v>
          </cell>
          <cell r="T304">
            <v>39037</v>
          </cell>
        </row>
        <row r="305">
          <cell r="B305" t="str">
            <v>1.1.10</v>
          </cell>
          <cell r="C305" t="str">
            <v>260A</v>
          </cell>
          <cell r="D305" t="str">
            <v>Espessamento de Lamas (1B)</v>
          </cell>
          <cell r="E305" t="str">
            <v>98 dias</v>
          </cell>
          <cell r="F305">
            <v>38863.333333333336</v>
          </cell>
          <cell r="G305">
            <v>38877.333333333336</v>
          </cell>
          <cell r="H305">
            <v>38877.333333333336</v>
          </cell>
          <cell r="I305">
            <v>38958.729166666664</v>
          </cell>
          <cell r="J305">
            <v>39028.729166666664</v>
          </cell>
          <cell r="K305" t="str">
            <v>NA</v>
          </cell>
          <cell r="L305">
            <v>2.29</v>
          </cell>
          <cell r="M305">
            <v>52.5</v>
          </cell>
          <cell r="N305">
            <v>9.65</v>
          </cell>
          <cell r="O305">
            <v>18.38</v>
          </cell>
          <cell r="P305">
            <v>18.38</v>
          </cell>
          <cell r="T305">
            <v>39028</v>
          </cell>
        </row>
        <row r="306">
          <cell r="D306" t="str">
            <v>Projeto Básico</v>
          </cell>
          <cell r="E306" t="str">
            <v>45 dias</v>
          </cell>
          <cell r="F306">
            <v>38863.333333333336</v>
          </cell>
          <cell r="G306">
            <v>38877.333333333336</v>
          </cell>
          <cell r="H306">
            <v>38877.333333333336</v>
          </cell>
          <cell r="I306">
            <v>38898.729166666664</v>
          </cell>
          <cell r="J306">
            <v>38945.729166666664</v>
          </cell>
          <cell r="K306" t="str">
            <v>NA</v>
          </cell>
          <cell r="L306">
            <v>0.55000000000000004</v>
          </cell>
          <cell r="M306">
            <v>12.5</v>
          </cell>
          <cell r="N306">
            <v>9.65</v>
          </cell>
          <cell r="O306">
            <v>77.2</v>
          </cell>
          <cell r="P306">
            <v>77.2</v>
          </cell>
          <cell r="T306">
            <v>38945</v>
          </cell>
        </row>
        <row r="307">
          <cell r="D307" t="str">
            <v>Processo</v>
          </cell>
          <cell r="E307" t="str">
            <v>2 dias</v>
          </cell>
          <cell r="F307">
            <v>38863.333333333336</v>
          </cell>
          <cell r="G307">
            <v>38930.333333333336</v>
          </cell>
          <cell r="H307">
            <v>38930.333333333336</v>
          </cell>
          <cell r="I307">
            <v>38866.729166666664</v>
          </cell>
          <cell r="J307">
            <v>38931.729166666664</v>
          </cell>
          <cell r="K307">
            <v>38931.729166666664</v>
          </cell>
          <cell r="L307">
            <v>0.09</v>
          </cell>
          <cell r="M307">
            <v>2</v>
          </cell>
          <cell r="N307">
            <v>2</v>
          </cell>
          <cell r="O307">
            <v>100</v>
          </cell>
          <cell r="P307">
            <v>100</v>
          </cell>
          <cell r="T307">
            <v>38931</v>
          </cell>
        </row>
        <row r="308">
          <cell r="B308" t="str">
            <v>BP.260.FD.01</v>
          </cell>
          <cell r="D308" t="str">
            <v>Folha De Dados - Espessador de Lamas</v>
          </cell>
          <cell r="E308" t="str">
            <v>2 dias</v>
          </cell>
          <cell r="F308">
            <v>38863.333333333336</v>
          </cell>
          <cell r="G308">
            <v>38930.333333333336</v>
          </cell>
          <cell r="H308">
            <v>38930.333333333336</v>
          </cell>
          <cell r="I308">
            <v>38866.729166666664</v>
          </cell>
          <cell r="J308">
            <v>38931.729166666664</v>
          </cell>
          <cell r="K308">
            <v>38931.729166666664</v>
          </cell>
          <cell r="L308">
            <v>0.09</v>
          </cell>
          <cell r="M308">
            <v>2</v>
          </cell>
          <cell r="N308">
            <v>2</v>
          </cell>
          <cell r="O308">
            <v>100</v>
          </cell>
          <cell r="P308">
            <v>100</v>
          </cell>
          <cell r="Q308" t="str">
            <v>14II</v>
          </cell>
          <cell r="R308" t="str">
            <v>315TI+30 dias;318TI+15 dias</v>
          </cell>
          <cell r="S308" t="str">
            <v>EQUIPE PRO</v>
          </cell>
          <cell r="T308">
            <v>38931</v>
          </cell>
        </row>
        <row r="309">
          <cell r="D309" t="str">
            <v>Mecânica</v>
          </cell>
          <cell r="E309" t="str">
            <v>11 dias</v>
          </cell>
          <cell r="F309">
            <v>38866.333333333336</v>
          </cell>
          <cell r="G309">
            <v>38882.333333333336</v>
          </cell>
          <cell r="H309">
            <v>38882.333333333336</v>
          </cell>
          <cell r="I309">
            <v>38881.729166666664</v>
          </cell>
          <cell r="J309">
            <v>38898.729166666664</v>
          </cell>
          <cell r="K309" t="str">
            <v>NA</v>
          </cell>
          <cell r="L309">
            <v>0.1</v>
          </cell>
          <cell r="M309">
            <v>2.25</v>
          </cell>
          <cell r="N309">
            <v>2.0299999999999998</v>
          </cell>
          <cell r="O309">
            <v>90</v>
          </cell>
          <cell r="P309">
            <v>90</v>
          </cell>
          <cell r="T309">
            <v>38898</v>
          </cell>
        </row>
        <row r="310">
          <cell r="B310" t="str">
            <v>BB.260.DB.01</v>
          </cell>
          <cell r="D310" t="str">
            <v>Desenho Básico - Planta e Cortes</v>
          </cell>
          <cell r="E310" t="str">
            <v>6 dias</v>
          </cell>
          <cell r="F310">
            <v>38866.333333333336</v>
          </cell>
          <cell r="G310">
            <v>38882.333333333336</v>
          </cell>
          <cell r="H310">
            <v>38882.333333333336</v>
          </cell>
          <cell r="I310">
            <v>38873.729166666664</v>
          </cell>
          <cell r="J310">
            <v>38891.729166666664</v>
          </cell>
          <cell r="K310" t="str">
            <v>NA</v>
          </cell>
          <cell r="L310">
            <v>0.1</v>
          </cell>
          <cell r="M310">
            <v>2.25</v>
          </cell>
          <cell r="N310">
            <v>2.0299999999999998</v>
          </cell>
          <cell r="O310">
            <v>90</v>
          </cell>
          <cell r="P310">
            <v>90</v>
          </cell>
          <cell r="Q310" t="str">
            <v>90II</v>
          </cell>
          <cell r="R310" t="str">
            <v>309;311;315;318</v>
          </cell>
          <cell r="S310" t="str">
            <v>EQUIPE MEC</v>
          </cell>
          <cell r="T310">
            <v>38891</v>
          </cell>
        </row>
        <row r="311">
          <cell r="D311" t="str">
            <v>APROVAÇÃO EBX</v>
          </cell>
          <cell r="E311" t="str">
            <v>5 dias</v>
          </cell>
          <cell r="F311">
            <v>38874.333333333336</v>
          </cell>
          <cell r="G311">
            <v>38894.333333333336</v>
          </cell>
          <cell r="H311" t="str">
            <v>NA</v>
          </cell>
          <cell r="I311">
            <v>38881.729166666664</v>
          </cell>
          <cell r="J311">
            <v>38898.729166666664</v>
          </cell>
          <cell r="K311" t="str">
            <v>NA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  <cell r="P311" t="str">
            <v>#ERRO</v>
          </cell>
          <cell r="Q311">
            <v>308</v>
          </cell>
          <cell r="T311">
            <v>38898</v>
          </cell>
        </row>
        <row r="312">
          <cell r="D312" t="str">
            <v>Tubulação</v>
          </cell>
          <cell r="E312" t="str">
            <v>45 dias</v>
          </cell>
          <cell r="F312">
            <v>38874.333333333336</v>
          </cell>
          <cell r="G312">
            <v>38877.333333333336</v>
          </cell>
          <cell r="H312">
            <v>38877.333333333336</v>
          </cell>
          <cell r="I312">
            <v>38898.729166666664</v>
          </cell>
          <cell r="J312">
            <v>38945.729166666664</v>
          </cell>
          <cell r="K312" t="str">
            <v>NA</v>
          </cell>
          <cell r="L312">
            <v>0.36</v>
          </cell>
          <cell r="M312">
            <v>8.25</v>
          </cell>
          <cell r="N312">
            <v>5.63</v>
          </cell>
          <cell r="O312">
            <v>68.180000000000007</v>
          </cell>
          <cell r="P312">
            <v>68.180000000000007</v>
          </cell>
          <cell r="T312">
            <v>38945</v>
          </cell>
        </row>
        <row r="313">
          <cell r="B313" t="str">
            <v>BH.260.DB.01</v>
          </cell>
          <cell r="D313" t="str">
            <v>Desenho Básico - Planta/ Cortes</v>
          </cell>
          <cell r="E313" t="str">
            <v>6 dias</v>
          </cell>
          <cell r="F313">
            <v>38874.333333333336</v>
          </cell>
          <cell r="G313">
            <v>38936.333333333336</v>
          </cell>
          <cell r="H313" t="str">
            <v>NA</v>
          </cell>
          <cell r="I313">
            <v>38890.729166666664</v>
          </cell>
          <cell r="J313">
            <v>38945.729166666664</v>
          </cell>
          <cell r="K313" t="str">
            <v>NA</v>
          </cell>
          <cell r="L313">
            <v>0.09</v>
          </cell>
          <cell r="M313">
            <v>2</v>
          </cell>
          <cell r="N313">
            <v>0</v>
          </cell>
          <cell r="O313">
            <v>0</v>
          </cell>
          <cell r="P313">
            <v>0</v>
          </cell>
          <cell r="Q313" t="str">
            <v>39II;244II;308</v>
          </cell>
          <cell r="S313" t="str">
            <v>EQUIPE TUB</v>
          </cell>
          <cell r="T313">
            <v>38945</v>
          </cell>
        </row>
        <row r="314">
          <cell r="B314" t="str">
            <v>BH.260.MC.01</v>
          </cell>
          <cell r="D314" t="str">
            <v>Memória De Cálculo - Bombas</v>
          </cell>
          <cell r="E314" t="str">
            <v>12 dias</v>
          </cell>
          <cell r="F314">
            <v>38891.333333333336</v>
          </cell>
          <cell r="G314">
            <v>38877.333333333336</v>
          </cell>
          <cell r="H314">
            <v>38877.333333333336</v>
          </cell>
          <cell r="I314">
            <v>38898.729166666664</v>
          </cell>
          <cell r="J314">
            <v>38896.729166666664</v>
          </cell>
          <cell r="K314" t="str">
            <v>NA</v>
          </cell>
          <cell r="L314">
            <v>0.27</v>
          </cell>
          <cell r="M314">
            <v>6.25</v>
          </cell>
          <cell r="N314">
            <v>5.63</v>
          </cell>
          <cell r="O314">
            <v>90</v>
          </cell>
          <cell r="P314">
            <v>90</v>
          </cell>
          <cell r="Q314" t="str">
            <v>39II</v>
          </cell>
          <cell r="S314" t="str">
            <v>EQUIPE TUB</v>
          </cell>
          <cell r="T314">
            <v>38896</v>
          </cell>
        </row>
        <row r="315">
          <cell r="D315" t="str">
            <v>Projeto Detalhado</v>
          </cell>
          <cell r="E315" t="str">
            <v>47 dias</v>
          </cell>
          <cell r="F315">
            <v>38898.333333333336</v>
          </cell>
          <cell r="G315">
            <v>38954.333333333336</v>
          </cell>
          <cell r="H315" t="str">
            <v>NA</v>
          </cell>
          <cell r="I315">
            <v>38958.729166666664</v>
          </cell>
          <cell r="J315">
            <v>39028.729166666664</v>
          </cell>
          <cell r="K315" t="str">
            <v>NA</v>
          </cell>
          <cell r="L315">
            <v>1.75</v>
          </cell>
          <cell r="M315">
            <v>40</v>
          </cell>
          <cell r="N315">
            <v>0</v>
          </cell>
          <cell r="O315">
            <v>0</v>
          </cell>
          <cell r="P315">
            <v>0</v>
          </cell>
          <cell r="T315">
            <v>39028</v>
          </cell>
        </row>
        <row r="316">
          <cell r="D316" t="str">
            <v>Mecânica</v>
          </cell>
          <cell r="E316" t="str">
            <v>5 dias</v>
          </cell>
          <cell r="F316">
            <v>38898.333333333336</v>
          </cell>
          <cell r="G316">
            <v>38980.333333333336</v>
          </cell>
          <cell r="H316" t="str">
            <v>NA</v>
          </cell>
          <cell r="I316">
            <v>38905.729166666664</v>
          </cell>
          <cell r="J316">
            <v>38986.729166666664</v>
          </cell>
          <cell r="K316" t="str">
            <v>NA</v>
          </cell>
          <cell r="L316">
            <v>0.09</v>
          </cell>
          <cell r="M316">
            <v>2</v>
          </cell>
          <cell r="N316">
            <v>0</v>
          </cell>
          <cell r="O316">
            <v>0</v>
          </cell>
          <cell r="P316">
            <v>0</v>
          </cell>
          <cell r="T316">
            <v>38986</v>
          </cell>
        </row>
        <row r="317">
          <cell r="B317" t="str">
            <v>DB.260.DM.01</v>
          </cell>
          <cell r="D317" t="str">
            <v>Diagrama De Montagem</v>
          </cell>
          <cell r="E317" t="str">
            <v>5 dias</v>
          </cell>
          <cell r="F317">
            <v>38898.333333333336</v>
          </cell>
          <cell r="G317">
            <v>38980.333333333336</v>
          </cell>
          <cell r="H317" t="str">
            <v>NA</v>
          </cell>
          <cell r="I317">
            <v>38905.729166666664</v>
          </cell>
          <cell r="J317">
            <v>38986.729166666664</v>
          </cell>
          <cell r="K317" t="str">
            <v>NA</v>
          </cell>
          <cell r="L317">
            <v>0.09</v>
          </cell>
          <cell r="M317">
            <v>2</v>
          </cell>
          <cell r="N317">
            <v>0</v>
          </cell>
          <cell r="O317">
            <v>0</v>
          </cell>
          <cell r="P317">
            <v>0</v>
          </cell>
          <cell r="Q317" t="str">
            <v>306TI+30 dias;308</v>
          </cell>
          <cell r="R317">
            <v>322</v>
          </cell>
          <cell r="S317" t="str">
            <v>EQUIPE MEC</v>
          </cell>
          <cell r="T317">
            <v>38986</v>
          </cell>
        </row>
        <row r="318">
          <cell r="D318" t="str">
            <v>Civil</v>
          </cell>
          <cell r="E318" t="str">
            <v>8 dias</v>
          </cell>
          <cell r="F318">
            <v>38905.333333333336</v>
          </cell>
          <cell r="G318">
            <v>38954.333333333336</v>
          </cell>
          <cell r="H318" t="str">
            <v>NA</v>
          </cell>
          <cell r="I318">
            <v>38936.729166666664</v>
          </cell>
          <cell r="J318">
            <v>38965.729166666664</v>
          </cell>
          <cell r="K318" t="str">
            <v>NA</v>
          </cell>
          <cell r="L318">
            <v>0.52</v>
          </cell>
          <cell r="M318">
            <v>12</v>
          </cell>
          <cell r="N318">
            <v>0</v>
          </cell>
          <cell r="O318">
            <v>0</v>
          </cell>
          <cell r="P318">
            <v>0</v>
          </cell>
          <cell r="T318">
            <v>38965</v>
          </cell>
        </row>
        <row r="319">
          <cell r="D319" t="str">
            <v>Desenho De Detalhamento</v>
          </cell>
          <cell r="E319" t="str">
            <v>8 dias</v>
          </cell>
          <cell r="F319">
            <v>38905.333333333336</v>
          </cell>
          <cell r="G319">
            <v>38954.333333333336</v>
          </cell>
          <cell r="H319" t="str">
            <v>NA</v>
          </cell>
          <cell r="I319">
            <v>38936.729166666664</v>
          </cell>
          <cell r="J319">
            <v>38965.729166666664</v>
          </cell>
          <cell r="K319" t="str">
            <v>NA</v>
          </cell>
          <cell r="L319">
            <v>0.52</v>
          </cell>
          <cell r="M319">
            <v>12</v>
          </cell>
          <cell r="N319">
            <v>0</v>
          </cell>
          <cell r="O319">
            <v>0</v>
          </cell>
          <cell r="P319">
            <v>0</v>
          </cell>
          <cell r="R319">
            <v>327</v>
          </cell>
          <cell r="T319">
            <v>38965</v>
          </cell>
        </row>
        <row r="320">
          <cell r="B320" t="str">
            <v>DC.260.DD.01</v>
          </cell>
          <cell r="D320" t="str">
            <v>Ciclone - Fundação e Formas</v>
          </cell>
          <cell r="E320" t="str">
            <v>7 dias</v>
          </cell>
          <cell r="F320">
            <v>38905.333333333336</v>
          </cell>
          <cell r="G320">
            <v>38957.333333333336</v>
          </cell>
          <cell r="H320" t="str">
            <v>NA</v>
          </cell>
          <cell r="I320">
            <v>38915.729166666664</v>
          </cell>
          <cell r="J320">
            <v>38965.729166666664</v>
          </cell>
          <cell r="K320" t="str">
            <v>NA</v>
          </cell>
          <cell r="L320">
            <v>0.17</v>
          </cell>
          <cell r="M320">
            <v>4</v>
          </cell>
          <cell r="N320">
            <v>0</v>
          </cell>
          <cell r="O320">
            <v>0</v>
          </cell>
          <cell r="P320">
            <v>0</v>
          </cell>
          <cell r="Q320" t="str">
            <v>306TI+15 dias;308</v>
          </cell>
          <cell r="R320" t="str">
            <v>319TT;320TT;374TT</v>
          </cell>
          <cell r="S320" t="str">
            <v>EQUIPE CIV</v>
          </cell>
          <cell r="T320">
            <v>38965</v>
          </cell>
        </row>
        <row r="321">
          <cell r="B321" t="str">
            <v>DC.260.DD.02</v>
          </cell>
          <cell r="D321" t="str">
            <v>Espessador - Armação</v>
          </cell>
          <cell r="E321" t="str">
            <v>6 dias</v>
          </cell>
          <cell r="F321">
            <v>38916.333333333336</v>
          </cell>
          <cell r="G321">
            <v>38958.333333333336</v>
          </cell>
          <cell r="H321" t="str">
            <v>NA</v>
          </cell>
          <cell r="I321">
            <v>38923.729166666664</v>
          </cell>
          <cell r="J321">
            <v>38965.729166666664</v>
          </cell>
          <cell r="K321" t="str">
            <v>NA</v>
          </cell>
          <cell r="L321">
            <v>0.13</v>
          </cell>
          <cell r="M321">
            <v>3</v>
          </cell>
          <cell r="N321">
            <v>0</v>
          </cell>
          <cell r="O321">
            <v>0</v>
          </cell>
          <cell r="P321">
            <v>0</v>
          </cell>
          <cell r="Q321" t="str">
            <v>318TT</v>
          </cell>
          <cell r="S321" t="str">
            <v>EQUIPE CIV</v>
          </cell>
          <cell r="T321">
            <v>38965</v>
          </cell>
        </row>
        <row r="322">
          <cell r="B322" t="str">
            <v>DC.260.DD.03</v>
          </cell>
          <cell r="D322" t="str">
            <v>Elevação - Fundação, Forma e Armação</v>
          </cell>
          <cell r="E322" t="str">
            <v>8 dias</v>
          </cell>
          <cell r="F322">
            <v>38924.333333333336</v>
          </cell>
          <cell r="G322">
            <v>38954.333333333336</v>
          </cell>
          <cell r="H322" t="str">
            <v>NA</v>
          </cell>
          <cell r="I322">
            <v>38936.729166666664</v>
          </cell>
          <cell r="J322">
            <v>38965.729166666664</v>
          </cell>
          <cell r="K322" t="str">
            <v>NA</v>
          </cell>
          <cell r="L322">
            <v>0.22</v>
          </cell>
          <cell r="M322">
            <v>5</v>
          </cell>
          <cell r="N322">
            <v>0</v>
          </cell>
          <cell r="O322">
            <v>0</v>
          </cell>
          <cell r="P322">
            <v>0</v>
          </cell>
          <cell r="Q322" t="str">
            <v>318TT</v>
          </cell>
          <cell r="S322" t="str">
            <v>EQUIPE CIV</v>
          </cell>
          <cell r="T322">
            <v>38965</v>
          </cell>
        </row>
        <row r="323">
          <cell r="D323" t="str">
            <v>Estrutura Metálica</v>
          </cell>
          <cell r="E323" t="str">
            <v>11 dias</v>
          </cell>
          <cell r="F323">
            <v>38905.333333333336</v>
          </cell>
          <cell r="G323">
            <v>38987.333333333336</v>
          </cell>
          <cell r="H323" t="str">
            <v>NA</v>
          </cell>
          <cell r="I323">
            <v>38932.729166666664</v>
          </cell>
          <cell r="J323">
            <v>39001.729166666664</v>
          </cell>
          <cell r="K323" t="str">
            <v>NA</v>
          </cell>
          <cell r="L323">
            <v>0.72</v>
          </cell>
          <cell r="M323">
            <v>16.5</v>
          </cell>
          <cell r="N323">
            <v>0</v>
          </cell>
          <cell r="O323">
            <v>0</v>
          </cell>
          <cell r="P323">
            <v>0</v>
          </cell>
          <cell r="T323">
            <v>39001</v>
          </cell>
        </row>
        <row r="324">
          <cell r="B324" t="str">
            <v>DD.260.DP.01</v>
          </cell>
          <cell r="D324" t="str">
            <v>Desenho De Projeto</v>
          </cell>
          <cell r="E324" t="str">
            <v>7 dias</v>
          </cell>
          <cell r="F324">
            <v>38905.333333333336</v>
          </cell>
          <cell r="G324">
            <v>38987.333333333336</v>
          </cell>
          <cell r="H324" t="str">
            <v>NA</v>
          </cell>
          <cell r="I324">
            <v>38915.729166666664</v>
          </cell>
          <cell r="J324">
            <v>38995.729166666664</v>
          </cell>
          <cell r="K324" t="str">
            <v>NA</v>
          </cell>
          <cell r="L324">
            <v>0.22</v>
          </cell>
          <cell r="M324">
            <v>5</v>
          </cell>
          <cell r="N324">
            <v>0</v>
          </cell>
          <cell r="O324">
            <v>0</v>
          </cell>
          <cell r="P324">
            <v>0</v>
          </cell>
          <cell r="Q324">
            <v>315</v>
          </cell>
          <cell r="R324" t="str">
            <v>323;324II</v>
          </cell>
          <cell r="S324" t="str">
            <v>EQUIPE MET</v>
          </cell>
          <cell r="T324">
            <v>38995</v>
          </cell>
        </row>
        <row r="325">
          <cell r="B325" t="str">
            <v>DD.260.LM.01</v>
          </cell>
          <cell r="D325" t="str">
            <v>Lista De Materiais</v>
          </cell>
          <cell r="E325" t="str">
            <v>1 dia</v>
          </cell>
          <cell r="F325">
            <v>38916.333333333336</v>
          </cell>
          <cell r="G325">
            <v>38996.333333333336</v>
          </cell>
          <cell r="H325" t="str">
            <v>NA</v>
          </cell>
          <cell r="I325">
            <v>38916.729166666664</v>
          </cell>
          <cell r="J325">
            <v>38996.729166666664</v>
          </cell>
          <cell r="K325" t="str">
            <v>NA</v>
          </cell>
          <cell r="L325">
            <v>0.01</v>
          </cell>
          <cell r="M325">
            <v>0.25</v>
          </cell>
          <cell r="N325">
            <v>0</v>
          </cell>
          <cell r="O325">
            <v>0</v>
          </cell>
          <cell r="P325">
            <v>0</v>
          </cell>
          <cell r="Q325">
            <v>322</v>
          </cell>
          <cell r="S325" t="str">
            <v>EQUIPE MET</v>
          </cell>
          <cell r="T325">
            <v>38996</v>
          </cell>
        </row>
        <row r="326">
          <cell r="B326" t="str">
            <v>DD.260.MC.01</v>
          </cell>
          <cell r="D326" t="str">
            <v>Memória De Cálculo</v>
          </cell>
          <cell r="E326" t="str">
            <v>11 dias</v>
          </cell>
          <cell r="F326">
            <v>38917.333333333336</v>
          </cell>
          <cell r="G326">
            <v>38987.333333333336</v>
          </cell>
          <cell r="H326" t="str">
            <v>NA</v>
          </cell>
          <cell r="I326">
            <v>38932.729166666664</v>
          </cell>
          <cell r="J326">
            <v>39001.729166666664</v>
          </cell>
          <cell r="K326" t="str">
            <v>NA</v>
          </cell>
          <cell r="L326">
            <v>0.49</v>
          </cell>
          <cell r="M326">
            <v>11.25</v>
          </cell>
          <cell r="N326">
            <v>0</v>
          </cell>
          <cell r="O326">
            <v>0</v>
          </cell>
          <cell r="P326">
            <v>0</v>
          </cell>
          <cell r="Q326" t="str">
            <v>322II</v>
          </cell>
          <cell r="S326" t="str">
            <v>EQUIPE MET</v>
          </cell>
          <cell r="T326">
            <v>39001</v>
          </cell>
        </row>
        <row r="327">
          <cell r="D327" t="str">
            <v>Elétrica</v>
          </cell>
          <cell r="E327" t="str">
            <v>21 dias</v>
          </cell>
          <cell r="F327">
            <v>38936.333333333336</v>
          </cell>
          <cell r="G327">
            <v>38966.333333333336</v>
          </cell>
          <cell r="H327" t="str">
            <v>NA</v>
          </cell>
          <cell r="I327">
            <v>38958.729166666664</v>
          </cell>
          <cell r="J327">
            <v>38996.729166666664</v>
          </cell>
          <cell r="K327" t="str">
            <v>NA</v>
          </cell>
          <cell r="L327">
            <v>0.37</v>
          </cell>
          <cell r="M327">
            <v>8.5</v>
          </cell>
          <cell r="N327">
            <v>0</v>
          </cell>
          <cell r="O327">
            <v>0</v>
          </cell>
          <cell r="P327">
            <v>0</v>
          </cell>
          <cell r="T327">
            <v>38996</v>
          </cell>
        </row>
        <row r="328">
          <cell r="D328" t="str">
            <v>Desenho De Detalhamento</v>
          </cell>
          <cell r="E328" t="str">
            <v>17 dias</v>
          </cell>
          <cell r="F328">
            <v>38936.333333333336</v>
          </cell>
          <cell r="G328">
            <v>38966.333333333336</v>
          </cell>
          <cell r="H328" t="str">
            <v>NA</v>
          </cell>
          <cell r="I328">
            <v>38951.729166666664</v>
          </cell>
          <cell r="J328">
            <v>38992.729166666664</v>
          </cell>
          <cell r="K328" t="str">
            <v>NA</v>
          </cell>
          <cell r="L328">
            <v>0.31</v>
          </cell>
          <cell r="M328">
            <v>7</v>
          </cell>
          <cell r="N328">
            <v>0</v>
          </cell>
          <cell r="O328">
            <v>0</v>
          </cell>
          <cell r="P328">
            <v>0</v>
          </cell>
          <cell r="R328">
            <v>329</v>
          </cell>
          <cell r="T328">
            <v>38992</v>
          </cell>
        </row>
        <row r="329">
          <cell r="B329" t="str">
            <v>DE.260.DD.01</v>
          </cell>
          <cell r="D329" t="str">
            <v>Disposição De Força, Controle e Aterramento</v>
          </cell>
          <cell r="E329" t="str">
            <v>9 dias</v>
          </cell>
          <cell r="F329">
            <v>38936.333333333336</v>
          </cell>
          <cell r="G329">
            <v>38966.333333333336</v>
          </cell>
          <cell r="H329" t="str">
            <v>NA</v>
          </cell>
          <cell r="I329">
            <v>38951.729166666664</v>
          </cell>
          <cell r="J329">
            <v>38980.729166666664</v>
          </cell>
          <cell r="K329" t="str">
            <v>NA</v>
          </cell>
          <cell r="L329">
            <v>0.17</v>
          </cell>
          <cell r="M329">
            <v>4</v>
          </cell>
          <cell r="N329">
            <v>0</v>
          </cell>
          <cell r="O329">
            <v>0</v>
          </cell>
          <cell r="P329">
            <v>0</v>
          </cell>
          <cell r="Q329">
            <v>317</v>
          </cell>
          <cell r="R329">
            <v>328</v>
          </cell>
          <cell r="S329" t="str">
            <v>EQUIPE ELE</v>
          </cell>
          <cell r="T329">
            <v>38980</v>
          </cell>
        </row>
        <row r="330">
          <cell r="B330" t="str">
            <v>DE.260.DD.02</v>
          </cell>
          <cell r="D330" t="str">
            <v>Iluminação</v>
          </cell>
          <cell r="E330" t="str">
            <v>8 dias</v>
          </cell>
          <cell r="F330">
            <v>38936.333333333336</v>
          </cell>
          <cell r="G330">
            <v>38981.333333333336</v>
          </cell>
          <cell r="H330" t="str">
            <v>NA</v>
          </cell>
          <cell r="I330">
            <v>38950.729166666664</v>
          </cell>
          <cell r="J330">
            <v>38992.729166666664</v>
          </cell>
          <cell r="K330" t="str">
            <v>NA</v>
          </cell>
          <cell r="L330">
            <v>0.13</v>
          </cell>
          <cell r="M330">
            <v>3</v>
          </cell>
          <cell r="N330">
            <v>0</v>
          </cell>
          <cell r="O330">
            <v>0</v>
          </cell>
          <cell r="P330">
            <v>0</v>
          </cell>
          <cell r="Q330">
            <v>327</v>
          </cell>
          <cell r="S330" t="str">
            <v>EQUIPE ELE</v>
          </cell>
          <cell r="T330">
            <v>38992</v>
          </cell>
        </row>
        <row r="331">
          <cell r="B331" t="str">
            <v>DE.260.LC.01</v>
          </cell>
          <cell r="D331" t="str">
            <v>Lista De Linhas/ Cabos</v>
          </cell>
          <cell r="E331" t="str">
            <v>4 dias</v>
          </cell>
          <cell r="F331">
            <v>38952.333333333336</v>
          </cell>
          <cell r="G331">
            <v>38993.333333333336</v>
          </cell>
          <cell r="H331" t="str">
            <v>NA</v>
          </cell>
          <cell r="I331">
            <v>38958.729166666664</v>
          </cell>
          <cell r="J331">
            <v>38996.729166666664</v>
          </cell>
          <cell r="K331" t="str">
            <v>NA</v>
          </cell>
          <cell r="L331">
            <v>7.0000000000000007E-2</v>
          </cell>
          <cell r="M331">
            <v>1.5</v>
          </cell>
          <cell r="N331">
            <v>0</v>
          </cell>
          <cell r="O331">
            <v>0</v>
          </cell>
          <cell r="P331">
            <v>0</v>
          </cell>
          <cell r="Q331">
            <v>326</v>
          </cell>
          <cell r="S331" t="str">
            <v>EQUIPE ELE</v>
          </cell>
          <cell r="T331">
            <v>38996</v>
          </cell>
        </row>
        <row r="332">
          <cell r="D332" t="str">
            <v>Instrumentação</v>
          </cell>
          <cell r="E332" t="str">
            <v>5 dias</v>
          </cell>
          <cell r="F332">
            <v>38951.333333333336</v>
          </cell>
          <cell r="G332">
            <v>39020.333333333336</v>
          </cell>
          <cell r="H332" t="str">
            <v>NA</v>
          </cell>
          <cell r="I332">
            <v>38958.729166666664</v>
          </cell>
          <cell r="J332">
            <v>39028.729166666664</v>
          </cell>
          <cell r="K332" t="str">
            <v>NA</v>
          </cell>
          <cell r="L332">
            <v>0.04</v>
          </cell>
          <cell r="M332">
            <v>1</v>
          </cell>
          <cell r="N332">
            <v>0</v>
          </cell>
          <cell r="O332">
            <v>0</v>
          </cell>
          <cell r="P332">
            <v>0</v>
          </cell>
          <cell r="T332">
            <v>39028</v>
          </cell>
        </row>
        <row r="333">
          <cell r="B333" t="str">
            <v>DT.260.AJ.01</v>
          </cell>
          <cell r="D333" t="str">
            <v>Arranjos/ Layout’s/ Plano Diretor - Locação De Instrumentos</v>
          </cell>
          <cell r="E333" t="str">
            <v>5 dias</v>
          </cell>
          <cell r="F333">
            <v>38951.333333333336</v>
          </cell>
          <cell r="G333">
            <v>39020.333333333336</v>
          </cell>
          <cell r="H333" t="str">
            <v>NA</v>
          </cell>
          <cell r="I333">
            <v>38958.729166666664</v>
          </cell>
          <cell r="J333">
            <v>39028.729166666664</v>
          </cell>
          <cell r="K333" t="str">
            <v>NA</v>
          </cell>
          <cell r="L333">
            <v>0.04</v>
          </cell>
          <cell r="M333">
            <v>1</v>
          </cell>
          <cell r="N333">
            <v>0</v>
          </cell>
          <cell r="O333">
            <v>0</v>
          </cell>
          <cell r="P333">
            <v>0</v>
          </cell>
          <cell r="Q333">
            <v>134</v>
          </cell>
          <cell r="S333" t="str">
            <v>EQUIPE TSA</v>
          </cell>
          <cell r="T333">
            <v>39028</v>
          </cell>
        </row>
        <row r="334">
          <cell r="B334" t="str">
            <v>1.1.11</v>
          </cell>
          <cell r="C334" t="str">
            <v>265A</v>
          </cell>
          <cell r="D334" t="str">
            <v>Flotação (2B)</v>
          </cell>
          <cell r="E334" t="str">
            <v>142 dias</v>
          </cell>
          <cell r="F334">
            <v>38807.333333333336</v>
          </cell>
          <cell r="G334">
            <v>38807.333333333336</v>
          </cell>
          <cell r="H334">
            <v>38807.333333333336</v>
          </cell>
          <cell r="I334">
            <v>38958.729166666664</v>
          </cell>
          <cell r="J334">
            <v>39022.729166666664</v>
          </cell>
          <cell r="K334" t="str">
            <v>NA</v>
          </cell>
          <cell r="L334">
            <v>5.29</v>
          </cell>
          <cell r="M334">
            <v>121.13</v>
          </cell>
          <cell r="N334">
            <v>19.28</v>
          </cell>
          <cell r="O334">
            <v>15.91</v>
          </cell>
          <cell r="P334">
            <v>15.91</v>
          </cell>
          <cell r="T334">
            <v>39022</v>
          </cell>
        </row>
        <row r="335">
          <cell r="D335" t="str">
            <v>Projeto Básico</v>
          </cell>
          <cell r="E335" t="str">
            <v>99 dias</v>
          </cell>
          <cell r="F335">
            <v>38807.333333333336</v>
          </cell>
          <cell r="G335">
            <v>38807.333333333336</v>
          </cell>
          <cell r="H335">
            <v>38807.333333333336</v>
          </cell>
          <cell r="I335">
            <v>38869.729166666664</v>
          </cell>
          <cell r="J335">
            <v>38957.729166666664</v>
          </cell>
          <cell r="K335" t="str">
            <v>NA</v>
          </cell>
          <cell r="L335">
            <v>1.75</v>
          </cell>
          <cell r="M335">
            <v>40.130000000000003</v>
          </cell>
          <cell r="N335">
            <v>19.28</v>
          </cell>
          <cell r="O335">
            <v>48.04</v>
          </cell>
          <cell r="P335">
            <v>48.04</v>
          </cell>
          <cell r="T335">
            <v>38957</v>
          </cell>
        </row>
        <row r="336">
          <cell r="D336" t="str">
            <v>Processo</v>
          </cell>
          <cell r="E336" t="str">
            <v>2 dias</v>
          </cell>
          <cell r="F336">
            <v>38807.333333333336</v>
          </cell>
          <cell r="G336">
            <v>38939.333333333336</v>
          </cell>
          <cell r="H336">
            <v>38939.333333333336</v>
          </cell>
          <cell r="I336">
            <v>38810.729166666664</v>
          </cell>
          <cell r="J336">
            <v>38940.729166666664</v>
          </cell>
          <cell r="K336" t="str">
            <v>NA</v>
          </cell>
          <cell r="L336">
            <v>7.0000000000000007E-2</v>
          </cell>
          <cell r="M336">
            <v>1.5</v>
          </cell>
          <cell r="N336">
            <v>0.45</v>
          </cell>
          <cell r="O336">
            <v>30</v>
          </cell>
          <cell r="P336">
            <v>30</v>
          </cell>
          <cell r="T336">
            <v>38940</v>
          </cell>
        </row>
        <row r="337">
          <cell r="B337" t="str">
            <v>BP.265.FD.01</v>
          </cell>
          <cell r="D337" t="str">
            <v>Folha De Dados - Agitador e Células de Flotação</v>
          </cell>
          <cell r="E337" t="str">
            <v>2 dias</v>
          </cell>
          <cell r="F337">
            <v>38807.333333333336</v>
          </cell>
          <cell r="G337">
            <v>38939.333333333336</v>
          </cell>
          <cell r="H337">
            <v>38939.333333333336</v>
          </cell>
          <cell r="I337">
            <v>38810.729166666664</v>
          </cell>
          <cell r="J337">
            <v>38940.729166666664</v>
          </cell>
          <cell r="K337" t="str">
            <v>NA</v>
          </cell>
          <cell r="L337">
            <v>7.0000000000000007E-2</v>
          </cell>
          <cell r="M337">
            <v>1.5</v>
          </cell>
          <cell r="N337">
            <v>0.45</v>
          </cell>
          <cell r="O337">
            <v>30</v>
          </cell>
          <cell r="P337">
            <v>30</v>
          </cell>
          <cell r="Q337" t="str">
            <v>14II</v>
          </cell>
          <cell r="S337" t="str">
            <v>EQUIPE PRO</v>
          </cell>
          <cell r="T337">
            <v>38940</v>
          </cell>
        </row>
        <row r="338">
          <cell r="D338" t="str">
            <v>Mecânica</v>
          </cell>
          <cell r="E338" t="str">
            <v>90 dias</v>
          </cell>
          <cell r="F338">
            <v>38827.375</v>
          </cell>
          <cell r="G338">
            <v>38807.333333333336</v>
          </cell>
          <cell r="H338">
            <v>38807.333333333336</v>
          </cell>
          <cell r="I338">
            <v>38867.729166666664</v>
          </cell>
          <cell r="J338">
            <v>38940.729166666664</v>
          </cell>
          <cell r="K338" t="str">
            <v>NA</v>
          </cell>
          <cell r="L338">
            <v>0.73</v>
          </cell>
          <cell r="M338">
            <v>16.75</v>
          </cell>
          <cell r="N338">
            <v>12.53</v>
          </cell>
          <cell r="O338">
            <v>74.78</v>
          </cell>
          <cell r="P338">
            <v>74.78</v>
          </cell>
          <cell r="T338">
            <v>38940</v>
          </cell>
        </row>
        <row r="339">
          <cell r="B339" t="str">
            <v>BB.265.DB.01</v>
          </cell>
          <cell r="D339" t="str">
            <v>Desenho Básico - Planta e Cortes (Reagentes)</v>
          </cell>
          <cell r="E339" t="str">
            <v>27 dias</v>
          </cell>
          <cell r="F339">
            <v>38827.333333333336</v>
          </cell>
          <cell r="G339">
            <v>38807.333333333336</v>
          </cell>
          <cell r="H339">
            <v>38807.333333333336</v>
          </cell>
          <cell r="I339">
            <v>38845.729166666664</v>
          </cell>
          <cell r="J339">
            <v>38849.729166666664</v>
          </cell>
          <cell r="K339" t="str">
            <v>NA</v>
          </cell>
          <cell r="L339">
            <v>0.54</v>
          </cell>
          <cell r="M339">
            <v>12.25</v>
          </cell>
          <cell r="N339">
            <v>11.03</v>
          </cell>
          <cell r="O339">
            <v>90</v>
          </cell>
          <cell r="P339">
            <v>90</v>
          </cell>
          <cell r="Q339" t="str">
            <v>14II</v>
          </cell>
          <cell r="R339" t="str">
            <v>344;341;347;354;384</v>
          </cell>
          <cell r="S339" t="str">
            <v>EQUIPE MEC</v>
          </cell>
          <cell r="T339">
            <v>38849</v>
          </cell>
        </row>
        <row r="340">
          <cell r="B340" t="str">
            <v>BB.265.DB.02</v>
          </cell>
          <cell r="D340" t="str">
            <v>Desenho Básico - Caixa de Polpa</v>
          </cell>
          <cell r="E340" t="str">
            <v>5 dias</v>
          </cell>
          <cell r="F340">
            <v>38846.333333333336</v>
          </cell>
          <cell r="G340">
            <v>38936.333333333336</v>
          </cell>
          <cell r="H340" t="str">
            <v>NA</v>
          </cell>
          <cell r="I340">
            <v>38853.729166666664</v>
          </cell>
          <cell r="J340">
            <v>38940.729166666664</v>
          </cell>
          <cell r="K340" t="str">
            <v>NA</v>
          </cell>
          <cell r="L340">
            <v>7.0000000000000007E-2</v>
          </cell>
          <cell r="M340">
            <v>1.5</v>
          </cell>
          <cell r="N340">
            <v>0</v>
          </cell>
          <cell r="O340">
            <v>0</v>
          </cell>
          <cell r="P340">
            <v>0</v>
          </cell>
          <cell r="Q340">
            <v>240</v>
          </cell>
          <cell r="R340" t="str">
            <v>339TT;347</v>
          </cell>
          <cell r="S340" t="str">
            <v>EQUIPE MEC</v>
          </cell>
          <cell r="T340">
            <v>38940</v>
          </cell>
        </row>
        <row r="341">
          <cell r="B341" t="str">
            <v>BB.265.ET.01</v>
          </cell>
          <cell r="D341" t="str">
            <v>Espec. Téc. - Transportador De Parafuso (Reagentes)</v>
          </cell>
          <cell r="E341" t="str">
            <v>15 dias</v>
          </cell>
          <cell r="F341">
            <v>38846.333333333336</v>
          </cell>
          <cell r="G341">
            <v>38922.333333333336</v>
          </cell>
          <cell r="H341">
            <v>38922.333333333336</v>
          </cell>
          <cell r="I341">
            <v>38867.729166666664</v>
          </cell>
          <cell r="J341">
            <v>38940.729166666664</v>
          </cell>
          <cell r="K341" t="str">
            <v>NA</v>
          </cell>
          <cell r="L341">
            <v>0.13</v>
          </cell>
          <cell r="M341">
            <v>3</v>
          </cell>
          <cell r="N341">
            <v>1.5</v>
          </cell>
          <cell r="O341">
            <v>50</v>
          </cell>
          <cell r="P341">
            <v>50</v>
          </cell>
          <cell r="Q341" t="str">
            <v>338TT</v>
          </cell>
          <cell r="S341" t="str">
            <v>EQUIPE MEC</v>
          </cell>
          <cell r="T341">
            <v>38940</v>
          </cell>
        </row>
        <row r="342">
          <cell r="D342" t="str">
            <v>Tubulação</v>
          </cell>
          <cell r="E342" t="str">
            <v>55 dias</v>
          </cell>
          <cell r="F342">
            <v>38846.333333333336</v>
          </cell>
          <cell r="G342">
            <v>38875.333333333336</v>
          </cell>
          <cell r="H342">
            <v>38875.333333333336</v>
          </cell>
          <cell r="I342">
            <v>38869.729166666664</v>
          </cell>
          <cell r="J342">
            <v>38957.729166666664</v>
          </cell>
          <cell r="K342" t="str">
            <v>NA</v>
          </cell>
          <cell r="L342">
            <v>0.66</v>
          </cell>
          <cell r="M342">
            <v>15</v>
          </cell>
          <cell r="N342">
            <v>6.3</v>
          </cell>
          <cell r="O342">
            <v>42</v>
          </cell>
          <cell r="P342">
            <v>42</v>
          </cell>
          <cell r="T342">
            <v>38957</v>
          </cell>
        </row>
        <row r="343">
          <cell r="B343" t="str">
            <v>BH.265.DB.01</v>
          </cell>
          <cell r="D343" t="str">
            <v>Des. Básico - Ciclonagem/ Flotação/ Amino, Amido e Soda</v>
          </cell>
          <cell r="E343" t="str">
            <v>10 dias</v>
          </cell>
          <cell r="F343">
            <v>38846.333333333336</v>
          </cell>
          <cell r="G343">
            <v>38940.333333333336</v>
          </cell>
          <cell r="H343" t="str">
            <v>NA</v>
          </cell>
          <cell r="I343">
            <v>38861.729166666664</v>
          </cell>
          <cell r="J343">
            <v>38957.729166666664</v>
          </cell>
          <cell r="K343" t="str">
            <v>NA</v>
          </cell>
          <cell r="L343">
            <v>0.35</v>
          </cell>
          <cell r="M343">
            <v>8</v>
          </cell>
          <cell r="N343">
            <v>0</v>
          </cell>
          <cell r="O343">
            <v>0</v>
          </cell>
          <cell r="P343">
            <v>0</v>
          </cell>
          <cell r="Q343" t="str">
            <v>14;39II;337</v>
          </cell>
          <cell r="R343">
            <v>349</v>
          </cell>
          <cell r="S343" t="str">
            <v>EQUIPE TUB</v>
          </cell>
          <cell r="T343">
            <v>38957</v>
          </cell>
        </row>
        <row r="344">
          <cell r="B344" t="str">
            <v>BH.265.MC.01</v>
          </cell>
          <cell r="D344" t="str">
            <v>Memória De Cálculo - Bombas</v>
          </cell>
          <cell r="E344" t="str">
            <v>14 dias</v>
          </cell>
          <cell r="F344">
            <v>38862.333333333336</v>
          </cell>
          <cell r="G344">
            <v>38875.333333333336</v>
          </cell>
          <cell r="H344">
            <v>38875.333333333336</v>
          </cell>
          <cell r="I344">
            <v>38869.729166666664</v>
          </cell>
          <cell r="J344">
            <v>38896.729166666664</v>
          </cell>
          <cell r="K344" t="str">
            <v>NA</v>
          </cell>
          <cell r="L344">
            <v>0.31</v>
          </cell>
          <cell r="M344">
            <v>7</v>
          </cell>
          <cell r="N344">
            <v>6.3</v>
          </cell>
          <cell r="O344">
            <v>90</v>
          </cell>
          <cell r="P344">
            <v>90</v>
          </cell>
          <cell r="Q344" t="str">
            <v>39II</v>
          </cell>
          <cell r="S344" t="str">
            <v>EQUIPE TUB</v>
          </cell>
          <cell r="T344">
            <v>38896</v>
          </cell>
        </row>
        <row r="345">
          <cell r="D345" t="str">
            <v>Estrutura Metálica</v>
          </cell>
          <cell r="E345" t="str">
            <v>6 dias</v>
          </cell>
          <cell r="F345">
            <v>38846.333333333336</v>
          </cell>
          <cell r="G345">
            <v>38937.333333333336</v>
          </cell>
          <cell r="H345">
            <v>38937.333333333336</v>
          </cell>
          <cell r="I345">
            <v>38859.375</v>
          </cell>
          <cell r="J345">
            <v>38946.729166666664</v>
          </cell>
          <cell r="K345" t="str">
            <v>NA</v>
          </cell>
          <cell r="L345">
            <v>0.3</v>
          </cell>
          <cell r="M345">
            <v>6.88</v>
          </cell>
          <cell r="N345">
            <v>0</v>
          </cell>
          <cell r="O345">
            <v>0</v>
          </cell>
          <cell r="P345">
            <v>0</v>
          </cell>
          <cell r="T345">
            <v>38946</v>
          </cell>
        </row>
        <row r="346">
          <cell r="B346" t="str">
            <v>BD.265.MC.01</v>
          </cell>
          <cell r="D346" t="str">
            <v>Memória De Cálculo</v>
          </cell>
          <cell r="E346" t="str">
            <v>6 dias</v>
          </cell>
          <cell r="F346">
            <v>38846.333333333336</v>
          </cell>
          <cell r="G346">
            <v>38937.333333333336</v>
          </cell>
          <cell r="H346">
            <v>38937.333333333336</v>
          </cell>
          <cell r="I346">
            <v>38856.375</v>
          </cell>
          <cell r="J346">
            <v>38946.729166666664</v>
          </cell>
          <cell r="K346" t="str">
            <v>NA</v>
          </cell>
          <cell r="L346">
            <v>0.3</v>
          </cell>
          <cell r="M346">
            <v>6.88</v>
          </cell>
          <cell r="N346">
            <v>0</v>
          </cell>
          <cell r="O346">
            <v>0</v>
          </cell>
          <cell r="P346">
            <v>0</v>
          </cell>
          <cell r="Q346">
            <v>337</v>
          </cell>
          <cell r="R346" t="str">
            <v>354II</v>
          </cell>
          <cell r="S346" t="str">
            <v>EQUIPE MET</v>
          </cell>
          <cell r="T346">
            <v>38946</v>
          </cell>
        </row>
        <row r="347">
          <cell r="D347" t="str">
            <v>Projeto Detalhado</v>
          </cell>
          <cell r="E347" t="str">
            <v>56 dias</v>
          </cell>
          <cell r="F347">
            <v>38881.333333333336</v>
          </cell>
          <cell r="G347">
            <v>38937.333333333336</v>
          </cell>
          <cell r="H347" t="str">
            <v>NA</v>
          </cell>
          <cell r="I347">
            <v>38958.729166666664</v>
          </cell>
          <cell r="J347">
            <v>39022.729166666664</v>
          </cell>
          <cell r="K347" t="str">
            <v>NA</v>
          </cell>
          <cell r="L347">
            <v>3.54</v>
          </cell>
          <cell r="M347">
            <v>81</v>
          </cell>
          <cell r="N347">
            <v>0</v>
          </cell>
          <cell r="O347">
            <v>0</v>
          </cell>
          <cell r="P347">
            <v>0</v>
          </cell>
          <cell r="T347">
            <v>39022</v>
          </cell>
        </row>
        <row r="348">
          <cell r="D348" t="str">
            <v>Mecânica</v>
          </cell>
          <cell r="E348" t="str">
            <v>6 dias</v>
          </cell>
          <cell r="F348">
            <v>38881.375</v>
          </cell>
          <cell r="G348">
            <v>38952.333333333336</v>
          </cell>
          <cell r="H348" t="str">
            <v>NA</v>
          </cell>
          <cell r="I348">
            <v>38922.729166666664</v>
          </cell>
          <cell r="J348">
            <v>38959.729166666664</v>
          </cell>
          <cell r="K348" t="str">
            <v>NA</v>
          </cell>
          <cell r="L348">
            <v>0.13</v>
          </cell>
          <cell r="M348">
            <v>3</v>
          </cell>
          <cell r="N348">
            <v>0</v>
          </cell>
          <cell r="O348">
            <v>0</v>
          </cell>
          <cell r="P348">
            <v>0</v>
          </cell>
          <cell r="T348">
            <v>38959</v>
          </cell>
        </row>
        <row r="349">
          <cell r="B349" t="str">
            <v>DB.265.DD.02</v>
          </cell>
          <cell r="D349" t="str">
            <v>Desenho De Detalhamento - Caldeiraria</v>
          </cell>
          <cell r="E349" t="str">
            <v>6 dias</v>
          </cell>
          <cell r="F349">
            <v>38881.333333333336</v>
          </cell>
          <cell r="G349">
            <v>38952.333333333336</v>
          </cell>
          <cell r="H349" t="str">
            <v>NA</v>
          </cell>
          <cell r="I349">
            <v>38922.729166666664</v>
          </cell>
          <cell r="J349">
            <v>38959.729166666664</v>
          </cell>
          <cell r="K349" t="str">
            <v>NA</v>
          </cell>
          <cell r="L349">
            <v>0.13</v>
          </cell>
          <cell r="M349">
            <v>3</v>
          </cell>
          <cell r="N349">
            <v>0</v>
          </cell>
          <cell r="O349">
            <v>0</v>
          </cell>
          <cell r="P349">
            <v>0</v>
          </cell>
          <cell r="Q349" t="str">
            <v>30TI+10 dias;337;338</v>
          </cell>
          <cell r="S349" t="str">
            <v>EQUIPE MEC</v>
          </cell>
          <cell r="T349">
            <v>38959</v>
          </cell>
        </row>
        <row r="350">
          <cell r="D350" t="str">
            <v>Tubulação</v>
          </cell>
          <cell r="E350" t="str">
            <v>40 dias</v>
          </cell>
          <cell r="F350">
            <v>38881.375</v>
          </cell>
          <cell r="G350">
            <v>38958.333333333336</v>
          </cell>
          <cell r="H350" t="str">
            <v>NA</v>
          </cell>
          <cell r="I350">
            <v>38953.604166666664</v>
          </cell>
          <cell r="J350">
            <v>39017.729166666664</v>
          </cell>
          <cell r="K350" t="str">
            <v>NA</v>
          </cell>
          <cell r="L350">
            <v>2.23</v>
          </cell>
          <cell r="M350">
            <v>51</v>
          </cell>
          <cell r="N350">
            <v>0</v>
          </cell>
          <cell r="O350">
            <v>0</v>
          </cell>
          <cell r="P350">
            <v>0</v>
          </cell>
          <cell r="T350">
            <v>39017</v>
          </cell>
        </row>
        <row r="351">
          <cell r="B351" t="str">
            <v>DH.265.DD.01</v>
          </cell>
          <cell r="D351" t="str">
            <v>Desenho De Detalhamento - Planta de Tubulação</v>
          </cell>
          <cell r="E351" t="str">
            <v>30 dias</v>
          </cell>
          <cell r="F351">
            <v>38881.375</v>
          </cell>
          <cell r="G351">
            <v>38958.333333333336</v>
          </cell>
          <cell r="H351" t="str">
            <v>NA</v>
          </cell>
          <cell r="I351">
            <v>38924.604166666664</v>
          </cell>
          <cell r="J351">
            <v>39001.729166666664</v>
          </cell>
          <cell r="K351" t="str">
            <v>NA</v>
          </cell>
          <cell r="L351">
            <v>1.88</v>
          </cell>
          <cell r="M351">
            <v>43</v>
          </cell>
          <cell r="N351">
            <v>0</v>
          </cell>
          <cell r="O351">
            <v>0</v>
          </cell>
          <cell r="P351">
            <v>0</v>
          </cell>
          <cell r="Q351" t="str">
            <v>39II;341</v>
          </cell>
          <cell r="R351" t="str">
            <v>350;357</v>
          </cell>
          <cell r="S351" t="str">
            <v>EQUIPE TUB</v>
          </cell>
          <cell r="T351">
            <v>39001</v>
          </cell>
        </row>
        <row r="352">
          <cell r="B352" t="str">
            <v>DH.265.IS.01</v>
          </cell>
          <cell r="D352" t="str">
            <v>Isométrico</v>
          </cell>
          <cell r="E352" t="str">
            <v>10 dias</v>
          </cell>
          <cell r="F352">
            <v>38924.604166666664</v>
          </cell>
          <cell r="G352">
            <v>39006.333333333336</v>
          </cell>
          <cell r="H352" t="str">
            <v>NA</v>
          </cell>
          <cell r="I352">
            <v>38947.604166666664</v>
          </cell>
          <cell r="J352">
            <v>39017.729166666664</v>
          </cell>
          <cell r="K352" t="str">
            <v>NA</v>
          </cell>
          <cell r="L352">
            <v>0.35</v>
          </cell>
          <cell r="M352">
            <v>8</v>
          </cell>
          <cell r="N352">
            <v>0</v>
          </cell>
          <cell r="O352">
            <v>0</v>
          </cell>
          <cell r="P352">
            <v>0</v>
          </cell>
          <cell r="Q352">
            <v>349</v>
          </cell>
          <cell r="S352" t="str">
            <v>EQUIPE TUB</v>
          </cell>
          <cell r="T352">
            <v>39017</v>
          </cell>
        </row>
        <row r="353">
          <cell r="D353" t="str">
            <v>Civil</v>
          </cell>
          <cell r="E353" t="str">
            <v>21 dias</v>
          </cell>
          <cell r="F353">
            <v>38922.333333333336</v>
          </cell>
          <cell r="G353">
            <v>38937.333333333336</v>
          </cell>
          <cell r="H353" t="str">
            <v>NA</v>
          </cell>
          <cell r="I353">
            <v>38954.729166666664</v>
          </cell>
          <cell r="J353">
            <v>38971.729166666664</v>
          </cell>
          <cell r="K353" t="str">
            <v>NA</v>
          </cell>
          <cell r="L353">
            <v>0.48</v>
          </cell>
          <cell r="M353">
            <v>11</v>
          </cell>
          <cell r="N353">
            <v>0</v>
          </cell>
          <cell r="O353">
            <v>0</v>
          </cell>
          <cell r="P353">
            <v>0</v>
          </cell>
          <cell r="T353">
            <v>38971</v>
          </cell>
        </row>
        <row r="354">
          <cell r="D354" t="str">
            <v>Desenho De Detalhamento</v>
          </cell>
          <cell r="E354" t="str">
            <v>21 dias</v>
          </cell>
          <cell r="F354">
            <v>38922.333333333336</v>
          </cell>
          <cell r="G354">
            <v>38937.333333333336</v>
          </cell>
          <cell r="H354" t="str">
            <v>NA</v>
          </cell>
          <cell r="I354">
            <v>38954.729166666664</v>
          </cell>
          <cell r="J354">
            <v>38971.729166666664</v>
          </cell>
          <cell r="K354" t="str">
            <v>NA</v>
          </cell>
          <cell r="L354">
            <v>0.48</v>
          </cell>
          <cell r="M354">
            <v>11</v>
          </cell>
          <cell r="N354">
            <v>0</v>
          </cell>
          <cell r="O354">
            <v>0</v>
          </cell>
          <cell r="P354">
            <v>0</v>
          </cell>
          <cell r="T354">
            <v>38971</v>
          </cell>
        </row>
        <row r="355">
          <cell r="B355" t="str">
            <v>DC.265.DD.01</v>
          </cell>
          <cell r="D355" t="str">
            <v>Casa De Floculantes - Fundação</v>
          </cell>
          <cell r="E355" t="str">
            <v>6 dias</v>
          </cell>
          <cell r="F355">
            <v>38931.333333333336</v>
          </cell>
          <cell r="G355">
            <v>38953.333333333336</v>
          </cell>
          <cell r="H355" t="str">
            <v>NA</v>
          </cell>
          <cell r="I355">
            <v>38945.729166666664</v>
          </cell>
          <cell r="J355">
            <v>38960.729166666664</v>
          </cell>
          <cell r="K355" t="str">
            <v>NA</v>
          </cell>
          <cell r="L355">
            <v>0.13</v>
          </cell>
          <cell r="M355">
            <v>3</v>
          </cell>
          <cell r="N355">
            <v>0</v>
          </cell>
          <cell r="O355">
            <v>0</v>
          </cell>
          <cell r="P355">
            <v>0</v>
          </cell>
          <cell r="Q355">
            <v>354</v>
          </cell>
          <cell r="R355" t="str">
            <v>355;360</v>
          </cell>
          <cell r="S355" t="str">
            <v>EQUIPE CIV</v>
          </cell>
          <cell r="T355">
            <v>38960</v>
          </cell>
        </row>
        <row r="356">
          <cell r="B356" t="str">
            <v>DC.265.DD.02</v>
          </cell>
          <cell r="D356" t="str">
            <v>Planta De Reagentes - Fundação e Inseridos</v>
          </cell>
          <cell r="E356" t="str">
            <v>10 dias</v>
          </cell>
          <cell r="F356">
            <v>38922.333333333336</v>
          </cell>
          <cell r="G356">
            <v>38937.333333333336</v>
          </cell>
          <cell r="H356" t="str">
            <v>NA</v>
          </cell>
          <cell r="I356">
            <v>38930.729166666664</v>
          </cell>
          <cell r="J356">
            <v>38952.729166666664</v>
          </cell>
          <cell r="K356" t="str">
            <v>NA</v>
          </cell>
          <cell r="L356">
            <v>0.31</v>
          </cell>
          <cell r="M356">
            <v>7</v>
          </cell>
          <cell r="N356">
            <v>0</v>
          </cell>
          <cell r="O356">
            <v>0</v>
          </cell>
          <cell r="P356">
            <v>0</v>
          </cell>
          <cell r="Q356" t="str">
            <v>337;344II</v>
          </cell>
          <cell r="R356">
            <v>353</v>
          </cell>
          <cell r="S356" t="str">
            <v>EQUIPE CIV</v>
          </cell>
          <cell r="T356">
            <v>38952</v>
          </cell>
        </row>
        <row r="357">
          <cell r="B357" t="str">
            <v>DC.265.DD.03</v>
          </cell>
          <cell r="D357" t="str">
            <v>Ciclone e Flotação - Fundação</v>
          </cell>
          <cell r="E357" t="str">
            <v>5 dias</v>
          </cell>
          <cell r="F357">
            <v>38946.333333333336</v>
          </cell>
          <cell r="G357">
            <v>38961.333333333336</v>
          </cell>
          <cell r="H357" t="str">
            <v>NA</v>
          </cell>
          <cell r="I357">
            <v>38954.729166666664</v>
          </cell>
          <cell r="J357">
            <v>38971.729166666664</v>
          </cell>
          <cell r="K357" t="str">
            <v>NA</v>
          </cell>
          <cell r="L357">
            <v>0.04</v>
          </cell>
          <cell r="M357">
            <v>1</v>
          </cell>
          <cell r="N357">
            <v>0</v>
          </cell>
          <cell r="O357">
            <v>0</v>
          </cell>
          <cell r="P357">
            <v>0</v>
          </cell>
          <cell r="Q357">
            <v>353</v>
          </cell>
          <cell r="S357" t="str">
            <v>EQUIPE CIV</v>
          </cell>
          <cell r="T357">
            <v>38971</v>
          </cell>
        </row>
        <row r="358">
          <cell r="D358" t="str">
            <v>Estrutura Metálica</v>
          </cell>
          <cell r="E358" t="str">
            <v>13 dias</v>
          </cell>
          <cell r="F358">
            <v>38922.333333333336</v>
          </cell>
          <cell r="G358">
            <v>39006.333333333336</v>
          </cell>
          <cell r="H358" t="str">
            <v>NA</v>
          </cell>
          <cell r="I358">
            <v>38947.729166666664</v>
          </cell>
          <cell r="J358">
            <v>39022.729166666664</v>
          </cell>
          <cell r="K358" t="str">
            <v>NA</v>
          </cell>
          <cell r="L358">
            <v>0.48</v>
          </cell>
          <cell r="M358">
            <v>11</v>
          </cell>
          <cell r="N358">
            <v>0</v>
          </cell>
          <cell r="O358">
            <v>0</v>
          </cell>
          <cell r="P358">
            <v>0</v>
          </cell>
          <cell r="T358">
            <v>39022</v>
          </cell>
        </row>
        <row r="359">
          <cell r="B359" t="str">
            <v>DD.265.DP.01</v>
          </cell>
          <cell r="D359" t="str">
            <v>Desenho De Projeto</v>
          </cell>
          <cell r="E359" t="str">
            <v>13 dias</v>
          </cell>
          <cell r="F359">
            <v>38922.333333333336</v>
          </cell>
          <cell r="G359">
            <v>39006.333333333336</v>
          </cell>
          <cell r="H359" t="str">
            <v>NA</v>
          </cell>
          <cell r="I359">
            <v>38947.729166666664</v>
          </cell>
          <cell r="J359">
            <v>39022.729166666664</v>
          </cell>
          <cell r="K359" t="str">
            <v>NA</v>
          </cell>
          <cell r="L359">
            <v>0.48</v>
          </cell>
          <cell r="M359">
            <v>11</v>
          </cell>
          <cell r="N359">
            <v>0</v>
          </cell>
          <cell r="O359">
            <v>0</v>
          </cell>
          <cell r="P359">
            <v>0</v>
          </cell>
          <cell r="Q359">
            <v>349</v>
          </cell>
          <cell r="S359" t="str">
            <v>EQUIPE MET</v>
          </cell>
          <cell r="T359">
            <v>39022</v>
          </cell>
        </row>
        <row r="360">
          <cell r="D360" t="str">
            <v>Elétrica</v>
          </cell>
          <cell r="E360" t="str">
            <v>14 dias</v>
          </cell>
          <cell r="F360">
            <v>38922.333333333336</v>
          </cell>
          <cell r="G360">
            <v>38961.333333333336</v>
          </cell>
          <cell r="H360" t="str">
            <v>NA</v>
          </cell>
          <cell r="I360">
            <v>38958.729166666664</v>
          </cell>
          <cell r="J360">
            <v>38982.729166666664</v>
          </cell>
          <cell r="K360" t="str">
            <v>NA</v>
          </cell>
          <cell r="L360">
            <v>0.22</v>
          </cell>
          <cell r="M360">
            <v>5</v>
          </cell>
          <cell r="N360">
            <v>0</v>
          </cell>
          <cell r="O360">
            <v>0</v>
          </cell>
          <cell r="P360">
            <v>0</v>
          </cell>
          <cell r="T360">
            <v>38982</v>
          </cell>
        </row>
        <row r="361">
          <cell r="D361" t="str">
            <v>Desenho De Detalhamento</v>
          </cell>
          <cell r="E361" t="str">
            <v>14 dias</v>
          </cell>
          <cell r="F361">
            <v>38922.333333333336</v>
          </cell>
          <cell r="G361">
            <v>38961.333333333336</v>
          </cell>
          <cell r="H361" t="str">
            <v>NA</v>
          </cell>
          <cell r="I361">
            <v>38958.729166666664</v>
          </cell>
          <cell r="J361">
            <v>38982.729166666664</v>
          </cell>
          <cell r="K361" t="str">
            <v>NA</v>
          </cell>
          <cell r="L361">
            <v>0.22</v>
          </cell>
          <cell r="M361">
            <v>5</v>
          </cell>
          <cell r="N361">
            <v>0</v>
          </cell>
          <cell r="O361">
            <v>0</v>
          </cell>
          <cell r="P361">
            <v>0</v>
          </cell>
          <cell r="T361">
            <v>38982</v>
          </cell>
        </row>
        <row r="362">
          <cell r="B362" t="str">
            <v>DE.265.DD.01</v>
          </cell>
          <cell r="D362" t="str">
            <v>Disposição De Força, Controle e Aterramento</v>
          </cell>
          <cell r="E362" t="str">
            <v>6 dias</v>
          </cell>
          <cell r="F362">
            <v>38922.333333333336</v>
          </cell>
          <cell r="G362">
            <v>38961.333333333336</v>
          </cell>
          <cell r="H362" t="str">
            <v>NA</v>
          </cell>
          <cell r="I362">
            <v>38938.729166666664</v>
          </cell>
          <cell r="J362">
            <v>38972.729166666664</v>
          </cell>
          <cell r="K362" t="str">
            <v>NA</v>
          </cell>
          <cell r="L362">
            <v>0.09</v>
          </cell>
          <cell r="M362">
            <v>2</v>
          </cell>
          <cell r="N362">
            <v>0</v>
          </cell>
          <cell r="O362">
            <v>0</v>
          </cell>
          <cell r="P362">
            <v>0</v>
          </cell>
          <cell r="Q362">
            <v>353</v>
          </cell>
          <cell r="R362">
            <v>361</v>
          </cell>
          <cell r="S362" t="str">
            <v>EQUIPE ELE</v>
          </cell>
          <cell r="T362">
            <v>38972</v>
          </cell>
        </row>
        <row r="363">
          <cell r="B363" t="str">
            <v>DE.265.DD.02</v>
          </cell>
          <cell r="D363" t="str">
            <v>Iluminação</v>
          </cell>
          <cell r="E363" t="str">
            <v>8 dias</v>
          </cell>
          <cell r="F363">
            <v>38939.333333333336</v>
          </cell>
          <cell r="G363">
            <v>38973.333333333336</v>
          </cell>
          <cell r="H363" t="str">
            <v>NA</v>
          </cell>
          <cell r="I363">
            <v>38958.729166666664</v>
          </cell>
          <cell r="J363">
            <v>38982.729166666664</v>
          </cell>
          <cell r="K363" t="str">
            <v>NA</v>
          </cell>
          <cell r="L363">
            <v>0.13</v>
          </cell>
          <cell r="M363">
            <v>3</v>
          </cell>
          <cell r="N363">
            <v>0</v>
          </cell>
          <cell r="O363">
            <v>0</v>
          </cell>
          <cell r="P363">
            <v>0</v>
          </cell>
          <cell r="Q363">
            <v>360</v>
          </cell>
          <cell r="S363" t="str">
            <v>EQUIPE ELE</v>
          </cell>
          <cell r="T363">
            <v>38982</v>
          </cell>
        </row>
        <row r="364">
          <cell r="B364" t="str">
            <v>1.1.12</v>
          </cell>
          <cell r="C364" t="str">
            <v>270A</v>
          </cell>
          <cell r="D364" t="str">
            <v>Espessamento de Concentrados (1B)</v>
          </cell>
          <cell r="E364" t="str">
            <v>71 dias</v>
          </cell>
          <cell r="F364">
            <v>38866.375</v>
          </cell>
          <cell r="G364">
            <v>38881.333333333336</v>
          </cell>
          <cell r="H364">
            <v>38881.333333333336</v>
          </cell>
          <cell r="I364">
            <v>38932.729166666664</v>
          </cell>
          <cell r="J364">
            <v>38987.729166666664</v>
          </cell>
          <cell r="K364" t="str">
            <v>NA</v>
          </cell>
          <cell r="L364">
            <v>0.99</v>
          </cell>
          <cell r="M364">
            <v>22.75</v>
          </cell>
          <cell r="N364">
            <v>7.5</v>
          </cell>
          <cell r="O364">
            <v>32.97</v>
          </cell>
          <cell r="P364">
            <v>32.97</v>
          </cell>
          <cell r="T364">
            <v>38987</v>
          </cell>
        </row>
        <row r="365">
          <cell r="D365" t="str">
            <v>Projeto Básico</v>
          </cell>
          <cell r="E365" t="str">
            <v>43 dias</v>
          </cell>
          <cell r="F365">
            <v>38866.333333333336</v>
          </cell>
          <cell r="G365">
            <v>38881.333333333336</v>
          </cell>
          <cell r="H365">
            <v>38881.333333333336</v>
          </cell>
          <cell r="I365">
            <v>38894.729166666664</v>
          </cell>
          <cell r="J365">
            <v>38945.729166666664</v>
          </cell>
          <cell r="K365" t="str">
            <v>NA</v>
          </cell>
          <cell r="L365">
            <v>0.56000000000000005</v>
          </cell>
          <cell r="M365">
            <v>12.75</v>
          </cell>
          <cell r="N365">
            <v>7.5</v>
          </cell>
          <cell r="O365">
            <v>58.82</v>
          </cell>
          <cell r="P365">
            <v>58.82</v>
          </cell>
          <cell r="T365">
            <v>38945</v>
          </cell>
        </row>
        <row r="366">
          <cell r="D366" t="str">
            <v>Processo</v>
          </cell>
          <cell r="E366" t="str">
            <v>3 dias</v>
          </cell>
          <cell r="F366">
            <v>38866.333333333336</v>
          </cell>
          <cell r="G366">
            <v>38924.333333333336</v>
          </cell>
          <cell r="H366">
            <v>38924.333333333336</v>
          </cell>
          <cell r="I366">
            <v>38868.729166666664</v>
          </cell>
          <cell r="J366">
            <v>38926.729166666664</v>
          </cell>
          <cell r="K366" t="str">
            <v>NA</v>
          </cell>
          <cell r="L366">
            <v>0.16</v>
          </cell>
          <cell r="M366">
            <v>3.75</v>
          </cell>
          <cell r="N366">
            <v>3</v>
          </cell>
          <cell r="O366">
            <v>80</v>
          </cell>
          <cell r="P366">
            <v>80</v>
          </cell>
          <cell r="T366">
            <v>38926</v>
          </cell>
        </row>
        <row r="367">
          <cell r="B367" t="str">
            <v>BP.270.FD.01</v>
          </cell>
          <cell r="D367" t="str">
            <v>Folha De Dados - Espessador/ Agitador</v>
          </cell>
          <cell r="E367" t="str">
            <v>3 dias</v>
          </cell>
          <cell r="F367">
            <v>38866.333333333336</v>
          </cell>
          <cell r="G367">
            <v>38924.333333333336</v>
          </cell>
          <cell r="H367">
            <v>38924.333333333336</v>
          </cell>
          <cell r="I367">
            <v>38868.729166666664</v>
          </cell>
          <cell r="J367">
            <v>38926.729166666664</v>
          </cell>
          <cell r="K367" t="str">
            <v>NA</v>
          </cell>
          <cell r="L367">
            <v>0.16</v>
          </cell>
          <cell r="M367">
            <v>3.75</v>
          </cell>
          <cell r="N367">
            <v>3</v>
          </cell>
          <cell r="O367">
            <v>80</v>
          </cell>
          <cell r="P367">
            <v>80</v>
          </cell>
          <cell r="Q367" t="str">
            <v>88II</v>
          </cell>
          <cell r="S367" t="str">
            <v>EQUIPE PRO</v>
          </cell>
          <cell r="T367">
            <v>38926</v>
          </cell>
        </row>
        <row r="368">
          <cell r="D368" t="str">
            <v>Mecânica</v>
          </cell>
          <cell r="E368" t="str">
            <v>11 dias</v>
          </cell>
          <cell r="F368">
            <v>38867.333333333336</v>
          </cell>
          <cell r="G368">
            <v>38926.333333333336</v>
          </cell>
          <cell r="H368" t="str">
            <v>NA</v>
          </cell>
          <cell r="I368">
            <v>38882.729166666664</v>
          </cell>
          <cell r="J368">
            <v>38940.729166666664</v>
          </cell>
          <cell r="K368" t="str">
            <v>NA</v>
          </cell>
          <cell r="L368">
            <v>0.09</v>
          </cell>
          <cell r="M368">
            <v>2</v>
          </cell>
          <cell r="N368">
            <v>0</v>
          </cell>
          <cell r="O368">
            <v>0</v>
          </cell>
          <cell r="P368">
            <v>0</v>
          </cell>
          <cell r="T368">
            <v>38940</v>
          </cell>
        </row>
        <row r="369">
          <cell r="B369" t="str">
            <v>BB.270.DB.01</v>
          </cell>
          <cell r="D369" t="str">
            <v>Desenho Básico - Planta e Cortes</v>
          </cell>
          <cell r="E369" t="str">
            <v>6 dias</v>
          </cell>
          <cell r="F369">
            <v>38867.333333333336</v>
          </cell>
          <cell r="G369">
            <v>38926.333333333336</v>
          </cell>
          <cell r="H369" t="str">
            <v>NA</v>
          </cell>
          <cell r="I369">
            <v>38874.729166666664</v>
          </cell>
          <cell r="J369">
            <v>38933.729166666664</v>
          </cell>
          <cell r="K369" t="str">
            <v>NA</v>
          </cell>
          <cell r="L369">
            <v>0.09</v>
          </cell>
          <cell r="M369">
            <v>2</v>
          </cell>
          <cell r="N369">
            <v>0</v>
          </cell>
          <cell r="O369">
            <v>0</v>
          </cell>
          <cell r="P369">
            <v>0</v>
          </cell>
          <cell r="Q369">
            <v>90</v>
          </cell>
          <cell r="R369" t="str">
            <v>368;370;374</v>
          </cell>
          <cell r="S369" t="str">
            <v>EQUIPE MEC</v>
          </cell>
          <cell r="T369">
            <v>38933</v>
          </cell>
        </row>
        <row r="370">
          <cell r="D370" t="str">
            <v>APROVAÇÃO EBX</v>
          </cell>
          <cell r="E370" t="str">
            <v>5 dias</v>
          </cell>
          <cell r="F370">
            <v>38875.333333333336</v>
          </cell>
          <cell r="G370">
            <v>38936.333333333336</v>
          </cell>
          <cell r="H370" t="str">
            <v>NA</v>
          </cell>
          <cell r="I370">
            <v>38882.729166666664</v>
          </cell>
          <cell r="J370">
            <v>38940.729166666664</v>
          </cell>
          <cell r="K370" t="str">
            <v>NA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 t="str">
            <v>#ERRO</v>
          </cell>
          <cell r="Q370">
            <v>367</v>
          </cell>
          <cell r="T370">
            <v>38940</v>
          </cell>
        </row>
        <row r="371">
          <cell r="D371" t="str">
            <v>Tubulação</v>
          </cell>
          <cell r="E371" t="str">
            <v>43 dias</v>
          </cell>
          <cell r="F371">
            <v>38875.333333333336</v>
          </cell>
          <cell r="G371">
            <v>38881.333333333336</v>
          </cell>
          <cell r="H371">
            <v>38881.333333333336</v>
          </cell>
          <cell r="I371">
            <v>38894.729166666664</v>
          </cell>
          <cell r="J371">
            <v>38945.729166666664</v>
          </cell>
          <cell r="K371" t="str">
            <v>NA</v>
          </cell>
          <cell r="L371">
            <v>0.31</v>
          </cell>
          <cell r="M371">
            <v>7</v>
          </cell>
          <cell r="N371">
            <v>4.5</v>
          </cell>
          <cell r="O371">
            <v>64.290000000000006</v>
          </cell>
          <cell r="P371">
            <v>64.290000000000006</v>
          </cell>
          <cell r="T371">
            <v>38945</v>
          </cell>
        </row>
        <row r="372">
          <cell r="B372" t="str">
            <v>BH.270.DB.01</v>
          </cell>
          <cell r="D372" t="str">
            <v>Desenho Básico - Planta/ Cortes</v>
          </cell>
          <cell r="E372" t="str">
            <v>6 dias</v>
          </cell>
          <cell r="F372">
            <v>38875.333333333336</v>
          </cell>
          <cell r="G372">
            <v>38936.333333333336</v>
          </cell>
          <cell r="H372" t="str">
            <v>NA</v>
          </cell>
          <cell r="I372">
            <v>38886.729166666664</v>
          </cell>
          <cell r="J372">
            <v>38945.729166666664</v>
          </cell>
          <cell r="K372" t="str">
            <v>NA</v>
          </cell>
          <cell r="L372">
            <v>0.09</v>
          </cell>
          <cell r="M372">
            <v>2</v>
          </cell>
          <cell r="N372">
            <v>0</v>
          </cell>
          <cell r="O372">
            <v>0</v>
          </cell>
          <cell r="P372">
            <v>0</v>
          </cell>
          <cell r="Q372" t="str">
            <v>39II;367</v>
          </cell>
          <cell r="S372" t="str">
            <v>EQUIPE TUB</v>
          </cell>
          <cell r="T372">
            <v>38945</v>
          </cell>
        </row>
        <row r="373">
          <cell r="B373" t="str">
            <v>BH.270.MC.01</v>
          </cell>
          <cell r="D373" t="str">
            <v>Memória De Cálculo - Bombas</v>
          </cell>
          <cell r="E373" t="str">
            <v>10 dias</v>
          </cell>
          <cell r="F373">
            <v>38887.333333333336</v>
          </cell>
          <cell r="G373">
            <v>38881.333333333336</v>
          </cell>
          <cell r="H373">
            <v>38881.333333333336</v>
          </cell>
          <cell r="I373">
            <v>38894.729166666664</v>
          </cell>
          <cell r="J373">
            <v>38896.729166666664</v>
          </cell>
          <cell r="K373" t="str">
            <v>NA</v>
          </cell>
          <cell r="L373">
            <v>0.22</v>
          </cell>
          <cell r="M373">
            <v>5</v>
          </cell>
          <cell r="N373">
            <v>4.5</v>
          </cell>
          <cell r="O373">
            <v>90</v>
          </cell>
          <cell r="P373">
            <v>90</v>
          </cell>
          <cell r="Q373" t="str">
            <v>39II</v>
          </cell>
          <cell r="S373" t="str">
            <v>EQUIPE TUB</v>
          </cell>
          <cell r="T373">
            <v>38896</v>
          </cell>
        </row>
        <row r="374">
          <cell r="D374" t="str">
            <v>Projeto Detalhado</v>
          </cell>
          <cell r="E374" t="str">
            <v>22 dias</v>
          </cell>
          <cell r="F374">
            <v>38905.333333333336</v>
          </cell>
          <cell r="G374">
            <v>38954.333333333336</v>
          </cell>
          <cell r="H374" t="str">
            <v>NA</v>
          </cell>
          <cell r="I374">
            <v>38932.729166666664</v>
          </cell>
          <cell r="J374">
            <v>38987.729166666664</v>
          </cell>
          <cell r="K374" t="str">
            <v>NA</v>
          </cell>
          <cell r="L374">
            <v>0.44</v>
          </cell>
          <cell r="M374">
            <v>10</v>
          </cell>
          <cell r="N374">
            <v>0</v>
          </cell>
          <cell r="O374">
            <v>0</v>
          </cell>
          <cell r="P374">
            <v>0</v>
          </cell>
          <cell r="T374">
            <v>38987</v>
          </cell>
        </row>
        <row r="375">
          <cell r="D375" t="str">
            <v>Civil</v>
          </cell>
          <cell r="E375" t="str">
            <v>8 dias</v>
          </cell>
          <cell r="F375">
            <v>38905.333333333336</v>
          </cell>
          <cell r="G375">
            <v>38954.333333333336</v>
          </cell>
          <cell r="H375" t="str">
            <v>NA</v>
          </cell>
          <cell r="I375">
            <v>38915.729166666664</v>
          </cell>
          <cell r="J375">
            <v>38965.729166666664</v>
          </cell>
          <cell r="K375" t="str">
            <v>NA</v>
          </cell>
          <cell r="L375">
            <v>0.22</v>
          </cell>
          <cell r="M375">
            <v>5</v>
          </cell>
          <cell r="N375">
            <v>0</v>
          </cell>
          <cell r="O375">
            <v>0</v>
          </cell>
          <cell r="P375">
            <v>0</v>
          </cell>
          <cell r="T375">
            <v>38965</v>
          </cell>
        </row>
        <row r="376">
          <cell r="B376" t="str">
            <v>DC.270.DD.01</v>
          </cell>
          <cell r="D376" t="str">
            <v>Desenho De Detalhamento - Forma e Armação</v>
          </cell>
          <cell r="E376" t="str">
            <v>8 dias</v>
          </cell>
          <cell r="F376">
            <v>38905.333333333336</v>
          </cell>
          <cell r="G376">
            <v>38954.333333333336</v>
          </cell>
          <cell r="H376" t="str">
            <v>NA</v>
          </cell>
          <cell r="I376">
            <v>38915.729166666664</v>
          </cell>
          <cell r="J376">
            <v>38965.729166666664</v>
          </cell>
          <cell r="K376" t="str">
            <v>NA</v>
          </cell>
          <cell r="L376">
            <v>0.22</v>
          </cell>
          <cell r="M376">
            <v>5</v>
          </cell>
          <cell r="N376">
            <v>0</v>
          </cell>
          <cell r="O376">
            <v>0</v>
          </cell>
          <cell r="P376">
            <v>0</v>
          </cell>
          <cell r="Q376" t="str">
            <v>318TT;367</v>
          </cell>
          <cell r="R376">
            <v>377</v>
          </cell>
          <cell r="S376" t="str">
            <v>EQUIPE CIV</v>
          </cell>
          <cell r="T376">
            <v>38965</v>
          </cell>
        </row>
        <row r="377">
          <cell r="D377" t="str">
            <v>Elétrica</v>
          </cell>
          <cell r="E377" t="str">
            <v>14 dias</v>
          </cell>
          <cell r="F377">
            <v>38919.333333333336</v>
          </cell>
          <cell r="G377">
            <v>38966.333333333336</v>
          </cell>
          <cell r="H377" t="str">
            <v>NA</v>
          </cell>
          <cell r="I377">
            <v>38932.729166666664</v>
          </cell>
          <cell r="J377">
            <v>38987.729166666664</v>
          </cell>
          <cell r="K377" t="str">
            <v>NA</v>
          </cell>
          <cell r="L377">
            <v>0.22</v>
          </cell>
          <cell r="M377">
            <v>5</v>
          </cell>
          <cell r="N377">
            <v>0</v>
          </cell>
          <cell r="O377">
            <v>0</v>
          </cell>
          <cell r="P377">
            <v>0</v>
          </cell>
          <cell r="T377">
            <v>38987</v>
          </cell>
        </row>
        <row r="378">
          <cell r="D378" t="str">
            <v>Desenho De Detalhamento</v>
          </cell>
          <cell r="E378" t="str">
            <v>14 dias</v>
          </cell>
          <cell r="F378">
            <v>38919.333333333336</v>
          </cell>
          <cell r="G378">
            <v>38966.333333333336</v>
          </cell>
          <cell r="H378" t="str">
            <v>NA</v>
          </cell>
          <cell r="I378">
            <v>38932.729166666664</v>
          </cell>
          <cell r="J378">
            <v>38987.729166666664</v>
          </cell>
          <cell r="K378" t="str">
            <v>NA</v>
          </cell>
          <cell r="L378">
            <v>0.22</v>
          </cell>
          <cell r="M378">
            <v>5</v>
          </cell>
          <cell r="N378">
            <v>0</v>
          </cell>
          <cell r="O378">
            <v>0</v>
          </cell>
          <cell r="P378">
            <v>0</v>
          </cell>
          <cell r="T378">
            <v>38987</v>
          </cell>
        </row>
        <row r="379">
          <cell r="B379" t="str">
            <v>DE.270.DD.01</v>
          </cell>
          <cell r="D379" t="str">
            <v>Disposição De Força, Controle e Aterramento</v>
          </cell>
          <cell r="E379" t="str">
            <v>8 dias</v>
          </cell>
          <cell r="F379">
            <v>38919.333333333336</v>
          </cell>
          <cell r="G379">
            <v>38966.333333333336</v>
          </cell>
          <cell r="H379" t="str">
            <v>NA</v>
          </cell>
          <cell r="I379">
            <v>38932.729166666664</v>
          </cell>
          <cell r="J379">
            <v>38979.729166666664</v>
          </cell>
          <cell r="K379" t="str">
            <v>NA</v>
          </cell>
          <cell r="L379">
            <v>0.13</v>
          </cell>
          <cell r="M379">
            <v>3</v>
          </cell>
          <cell r="N379">
            <v>0</v>
          </cell>
          <cell r="O379">
            <v>0</v>
          </cell>
          <cell r="P379">
            <v>0</v>
          </cell>
          <cell r="Q379">
            <v>374</v>
          </cell>
          <cell r="R379">
            <v>378</v>
          </cell>
          <cell r="S379" t="str">
            <v>EQUIPE ELE</v>
          </cell>
          <cell r="T379">
            <v>38979</v>
          </cell>
        </row>
        <row r="380">
          <cell r="B380" t="str">
            <v>DE.270.DD.02</v>
          </cell>
          <cell r="D380" t="str">
            <v>Iluminação</v>
          </cell>
          <cell r="E380" t="str">
            <v>6 dias</v>
          </cell>
          <cell r="F380">
            <v>38919.333333333336</v>
          </cell>
          <cell r="G380">
            <v>38980.333333333336</v>
          </cell>
          <cell r="H380" t="str">
            <v>NA</v>
          </cell>
          <cell r="I380">
            <v>38931.729166666664</v>
          </cell>
          <cell r="J380">
            <v>38987.729166666664</v>
          </cell>
          <cell r="K380" t="str">
            <v>NA</v>
          </cell>
          <cell r="L380">
            <v>0.09</v>
          </cell>
          <cell r="M380">
            <v>2</v>
          </cell>
          <cell r="N380">
            <v>0</v>
          </cell>
          <cell r="O380">
            <v>0</v>
          </cell>
          <cell r="P380">
            <v>0</v>
          </cell>
          <cell r="Q380">
            <v>377</v>
          </cell>
          <cell r="S380" t="str">
            <v>EQUIPE ELE</v>
          </cell>
          <cell r="T380">
            <v>38987</v>
          </cell>
        </row>
        <row r="381">
          <cell r="B381" t="str">
            <v>1.1.13</v>
          </cell>
          <cell r="C381" t="str">
            <v>275A</v>
          </cell>
          <cell r="D381" t="str">
            <v>Planta de Reagentes (2B)</v>
          </cell>
          <cell r="E381" t="str">
            <v>74 dias</v>
          </cell>
          <cell r="F381">
            <v>38814.375</v>
          </cell>
          <cell r="G381">
            <v>38824.333333333336</v>
          </cell>
          <cell r="H381">
            <v>38824.333333333336</v>
          </cell>
          <cell r="I381">
            <v>38833.375</v>
          </cell>
          <cell r="J381">
            <v>38931.729166666664</v>
          </cell>
          <cell r="K381" t="str">
            <v>NA</v>
          </cell>
          <cell r="L381">
            <v>1.26</v>
          </cell>
          <cell r="M381">
            <v>28.88</v>
          </cell>
          <cell r="N381">
            <v>25.99</v>
          </cell>
          <cell r="O381">
            <v>90</v>
          </cell>
          <cell r="P381">
            <v>90</v>
          </cell>
          <cell r="T381">
            <v>38931</v>
          </cell>
        </row>
        <row r="382">
          <cell r="D382" t="str">
            <v>Projeto Básico</v>
          </cell>
          <cell r="E382" t="str">
            <v>74 dias</v>
          </cell>
          <cell r="F382">
            <v>38814.333333333336</v>
          </cell>
          <cell r="G382">
            <v>38824.333333333336</v>
          </cell>
          <cell r="H382">
            <v>38824.333333333336</v>
          </cell>
          <cell r="I382">
            <v>38833.729166666664</v>
          </cell>
          <cell r="J382">
            <v>38931.729166666664</v>
          </cell>
          <cell r="K382" t="str">
            <v>NA</v>
          </cell>
          <cell r="L382">
            <v>1.26</v>
          </cell>
          <cell r="M382">
            <v>28.88</v>
          </cell>
          <cell r="N382">
            <v>25.99</v>
          </cell>
          <cell r="O382">
            <v>90</v>
          </cell>
          <cell r="P382">
            <v>90</v>
          </cell>
          <cell r="T382">
            <v>38931</v>
          </cell>
        </row>
        <row r="383">
          <cell r="D383" t="str">
            <v>Processo</v>
          </cell>
          <cell r="E383" t="str">
            <v>10 dias</v>
          </cell>
          <cell r="F383">
            <v>38814.333333333336</v>
          </cell>
          <cell r="G383">
            <v>38824.333333333336</v>
          </cell>
          <cell r="H383">
            <v>38824.333333333336</v>
          </cell>
          <cell r="I383">
            <v>38833.729166666664</v>
          </cell>
          <cell r="J383">
            <v>38839.729166666664</v>
          </cell>
          <cell r="K383" t="str">
            <v>NA</v>
          </cell>
          <cell r="L383">
            <v>0.11</v>
          </cell>
          <cell r="M383">
            <v>2.5</v>
          </cell>
          <cell r="N383">
            <v>2.25</v>
          </cell>
          <cell r="O383">
            <v>90</v>
          </cell>
          <cell r="P383">
            <v>90</v>
          </cell>
          <cell r="T383">
            <v>38839</v>
          </cell>
        </row>
        <row r="384">
          <cell r="B384" t="str">
            <v>BP.275.FP.01</v>
          </cell>
          <cell r="D384" t="str">
            <v>Fluxograma De Processo</v>
          </cell>
          <cell r="E384" t="str">
            <v>10 dias</v>
          </cell>
          <cell r="F384">
            <v>38814.333333333336</v>
          </cell>
          <cell r="G384">
            <v>38824.333333333336</v>
          </cell>
          <cell r="H384">
            <v>38824.333333333336</v>
          </cell>
          <cell r="I384">
            <v>38833.729166666664</v>
          </cell>
          <cell r="J384">
            <v>38839.729166666664</v>
          </cell>
          <cell r="K384" t="str">
            <v>NA</v>
          </cell>
          <cell r="L384">
            <v>0.11</v>
          </cell>
          <cell r="M384">
            <v>2.5</v>
          </cell>
          <cell r="N384">
            <v>2.25</v>
          </cell>
          <cell r="O384">
            <v>90</v>
          </cell>
          <cell r="P384">
            <v>90</v>
          </cell>
          <cell r="Q384" t="str">
            <v>14II</v>
          </cell>
          <cell r="S384" t="str">
            <v>EQUIPE PRO</v>
          </cell>
          <cell r="T384">
            <v>38839</v>
          </cell>
        </row>
        <row r="385">
          <cell r="D385" t="str">
            <v>Estrutura Metálica</v>
          </cell>
          <cell r="E385" t="str">
            <v>15 dias</v>
          </cell>
          <cell r="F385" t="str">
            <v>NA</v>
          </cell>
          <cell r="G385">
            <v>38911.333333333336</v>
          </cell>
          <cell r="H385">
            <v>38911.333333333336</v>
          </cell>
          <cell r="I385" t="str">
            <v>NA</v>
          </cell>
          <cell r="J385">
            <v>38931.729166666664</v>
          </cell>
          <cell r="K385" t="str">
            <v>NA</v>
          </cell>
          <cell r="L385">
            <v>1.1499999999999999</v>
          </cell>
          <cell r="M385">
            <v>26.38</v>
          </cell>
          <cell r="N385">
            <v>23.74</v>
          </cell>
          <cell r="O385">
            <v>90</v>
          </cell>
          <cell r="P385">
            <v>90</v>
          </cell>
          <cell r="T385">
            <v>38931</v>
          </cell>
        </row>
        <row r="386">
          <cell r="B386" t="str">
            <v>BD.275.MC.01</v>
          </cell>
          <cell r="D386" t="str">
            <v>Memória De Cálculo</v>
          </cell>
          <cell r="E386" t="str">
            <v>15 dias</v>
          </cell>
          <cell r="F386" t="str">
            <v>NA</v>
          </cell>
          <cell r="G386">
            <v>38911.333333333336</v>
          </cell>
          <cell r="H386">
            <v>38911.333333333336</v>
          </cell>
          <cell r="I386" t="str">
            <v>NA</v>
          </cell>
          <cell r="J386">
            <v>38931.729166666664</v>
          </cell>
          <cell r="K386" t="str">
            <v>NA</v>
          </cell>
          <cell r="L386">
            <v>1.1499999999999999</v>
          </cell>
          <cell r="M386">
            <v>26.38</v>
          </cell>
          <cell r="N386">
            <v>23.74</v>
          </cell>
          <cell r="O386">
            <v>90</v>
          </cell>
          <cell r="P386">
            <v>90</v>
          </cell>
          <cell r="Q386">
            <v>337</v>
          </cell>
          <cell r="S386" t="str">
            <v>EQUIPE MET</v>
          </cell>
          <cell r="T386">
            <v>38931</v>
          </cell>
        </row>
        <row r="387">
          <cell r="B387" t="str">
            <v>1.1.14</v>
          </cell>
          <cell r="C387" t="str">
            <v>280A</v>
          </cell>
          <cell r="D387" t="str">
            <v>Filtragem (2C)</v>
          </cell>
          <cell r="E387" t="str">
            <v>144 dias</v>
          </cell>
          <cell r="F387">
            <v>38825.333333333336</v>
          </cell>
          <cell r="G387">
            <v>38819.333333333336</v>
          </cell>
          <cell r="H387">
            <v>38819.333333333336</v>
          </cell>
          <cell r="I387">
            <v>38947.729166666664</v>
          </cell>
          <cell r="J387">
            <v>39041.729166666664</v>
          </cell>
          <cell r="K387" t="str">
            <v>NA</v>
          </cell>
          <cell r="L387">
            <v>5.94</v>
          </cell>
          <cell r="M387">
            <v>136</v>
          </cell>
          <cell r="N387">
            <v>9.1</v>
          </cell>
          <cell r="O387">
            <v>6.69</v>
          </cell>
          <cell r="P387">
            <v>6.69</v>
          </cell>
          <cell r="T387">
            <v>39041</v>
          </cell>
        </row>
        <row r="388">
          <cell r="D388" t="str">
            <v>Projeto Básico</v>
          </cell>
          <cell r="E388" t="str">
            <v>87 dias</v>
          </cell>
          <cell r="F388">
            <v>38825.333333333336</v>
          </cell>
          <cell r="G388">
            <v>38819.333333333336</v>
          </cell>
          <cell r="H388">
            <v>38819.333333333336</v>
          </cell>
          <cell r="I388">
            <v>38873.729166666664</v>
          </cell>
          <cell r="J388">
            <v>38951.729166666664</v>
          </cell>
          <cell r="K388" t="str">
            <v>NA</v>
          </cell>
          <cell r="L388">
            <v>0.85</v>
          </cell>
          <cell r="M388">
            <v>19.5</v>
          </cell>
          <cell r="N388">
            <v>9.1</v>
          </cell>
          <cell r="O388">
            <v>46.67</v>
          </cell>
          <cell r="P388">
            <v>46.67</v>
          </cell>
          <cell r="T388">
            <v>38951</v>
          </cell>
        </row>
        <row r="389">
          <cell r="D389" t="str">
            <v>Processo</v>
          </cell>
          <cell r="E389" t="str">
            <v>2 dias</v>
          </cell>
          <cell r="F389">
            <v>38825.333333333336</v>
          </cell>
          <cell r="G389">
            <v>38939.333333333336</v>
          </cell>
          <cell r="H389">
            <v>38939.333333333336</v>
          </cell>
          <cell r="I389">
            <v>38826.729166666664</v>
          </cell>
          <cell r="J389">
            <v>38940.729166666664</v>
          </cell>
          <cell r="K389" t="str">
            <v>NA</v>
          </cell>
          <cell r="L389">
            <v>0.11</v>
          </cell>
          <cell r="M389">
            <v>2.5</v>
          </cell>
          <cell r="N389">
            <v>1.45</v>
          </cell>
          <cell r="O389">
            <v>58</v>
          </cell>
          <cell r="P389">
            <v>58</v>
          </cell>
          <cell r="T389">
            <v>38940</v>
          </cell>
        </row>
        <row r="390">
          <cell r="B390" t="str">
            <v>BP.280.FD.01</v>
          </cell>
          <cell r="D390" t="str">
            <v>Folha De Dados - Filtros/ Agitador</v>
          </cell>
          <cell r="E390" t="str">
            <v>2 dias</v>
          </cell>
          <cell r="F390">
            <v>38825.333333333336</v>
          </cell>
          <cell r="G390">
            <v>38939.333333333336</v>
          </cell>
          <cell r="H390">
            <v>38939.333333333336</v>
          </cell>
          <cell r="I390">
            <v>38826.729166666664</v>
          </cell>
          <cell r="J390">
            <v>38940.729166666664</v>
          </cell>
          <cell r="K390" t="str">
            <v>NA</v>
          </cell>
          <cell r="L390">
            <v>0.11</v>
          </cell>
          <cell r="M390">
            <v>2.5</v>
          </cell>
          <cell r="N390">
            <v>1.45</v>
          </cell>
          <cell r="O390">
            <v>58</v>
          </cell>
          <cell r="P390">
            <v>58</v>
          </cell>
          <cell r="Q390" t="str">
            <v>14II</v>
          </cell>
          <cell r="S390" t="str">
            <v>EQUIPE PRO</v>
          </cell>
          <cell r="T390">
            <v>38940</v>
          </cell>
        </row>
        <row r="391">
          <cell r="D391" t="str">
            <v>Mecânica</v>
          </cell>
          <cell r="E391" t="str">
            <v>86 dias</v>
          </cell>
          <cell r="F391">
            <v>38833.333333333336</v>
          </cell>
          <cell r="G391">
            <v>38819.333333333336</v>
          </cell>
          <cell r="H391">
            <v>38819.333333333336</v>
          </cell>
          <cell r="I391">
            <v>38863.729166666664</v>
          </cell>
          <cell r="J391">
            <v>38950.729166666664</v>
          </cell>
          <cell r="K391" t="str">
            <v>NA</v>
          </cell>
          <cell r="L391">
            <v>0.48</v>
          </cell>
          <cell r="M391">
            <v>11</v>
          </cell>
          <cell r="N391">
            <v>4.05</v>
          </cell>
          <cell r="O391">
            <v>36.82</v>
          </cell>
          <cell r="P391">
            <v>36.82</v>
          </cell>
          <cell r="T391">
            <v>38950</v>
          </cell>
        </row>
        <row r="392">
          <cell r="B392" t="str">
            <v>BB.280.DB.01</v>
          </cell>
          <cell r="D392" t="str">
            <v>Desenho Básico - Planta e Cortes</v>
          </cell>
          <cell r="E392" t="str">
            <v>77 dias</v>
          </cell>
          <cell r="F392">
            <v>38833.333333333336</v>
          </cell>
          <cell r="G392">
            <v>38819.333333333336</v>
          </cell>
          <cell r="H392">
            <v>38819.333333333336</v>
          </cell>
          <cell r="I392">
            <v>38855.729166666664</v>
          </cell>
          <cell r="J392">
            <v>38933.729166666664</v>
          </cell>
          <cell r="K392" t="str">
            <v>NA</v>
          </cell>
          <cell r="L392">
            <v>0.2</v>
          </cell>
          <cell r="M392">
            <v>4.5</v>
          </cell>
          <cell r="N392">
            <v>4.05</v>
          </cell>
          <cell r="O392">
            <v>90</v>
          </cell>
          <cell r="P392">
            <v>90</v>
          </cell>
          <cell r="Q392" t="str">
            <v>14II</v>
          </cell>
          <cell r="R392" t="str">
            <v>391;392;394;400;407;397</v>
          </cell>
          <cell r="S392" t="str">
            <v>EQUIPE MEC</v>
          </cell>
          <cell r="T392">
            <v>38933</v>
          </cell>
        </row>
        <row r="393">
          <cell r="B393" t="str">
            <v>BB.280.DB.02</v>
          </cell>
          <cell r="D393" t="str">
            <v>Desenho Básico - Transportador/ Caixa Polpa</v>
          </cell>
          <cell r="E393" t="str">
            <v>9 dias</v>
          </cell>
          <cell r="F393">
            <v>38856.333333333336</v>
          </cell>
          <cell r="G393">
            <v>38936.333333333336</v>
          </cell>
          <cell r="H393" t="str">
            <v>NA</v>
          </cell>
          <cell r="I393">
            <v>38863.729166666664</v>
          </cell>
          <cell r="J393">
            <v>38950.729166666664</v>
          </cell>
          <cell r="K393" t="str">
            <v>NA</v>
          </cell>
          <cell r="L393">
            <v>0.15</v>
          </cell>
          <cell r="M393">
            <v>3.5</v>
          </cell>
          <cell r="N393">
            <v>0</v>
          </cell>
          <cell r="O393">
            <v>0</v>
          </cell>
          <cell r="P393">
            <v>0</v>
          </cell>
          <cell r="Q393">
            <v>390</v>
          </cell>
          <cell r="R393">
            <v>400</v>
          </cell>
          <cell r="S393" t="str">
            <v>EQUIPE MEC</v>
          </cell>
          <cell r="T393">
            <v>38950</v>
          </cell>
        </row>
        <row r="394">
          <cell r="B394" t="str">
            <v>BB.280.FD.01</v>
          </cell>
          <cell r="D394" t="str">
            <v>Folha De Dados - Transport. e Bombas</v>
          </cell>
          <cell r="E394" t="str">
            <v>4 dias</v>
          </cell>
          <cell r="F394">
            <v>38856.333333333336</v>
          </cell>
          <cell r="G394">
            <v>38936.333333333336</v>
          </cell>
          <cell r="H394" t="str">
            <v>NA</v>
          </cell>
          <cell r="I394">
            <v>38861.729166666664</v>
          </cell>
          <cell r="J394">
            <v>38939.729166666664</v>
          </cell>
          <cell r="K394" t="str">
            <v>NA</v>
          </cell>
          <cell r="L394">
            <v>0.13</v>
          </cell>
          <cell r="M394">
            <v>3</v>
          </cell>
          <cell r="N394">
            <v>0</v>
          </cell>
          <cell r="O394">
            <v>0</v>
          </cell>
          <cell r="P394">
            <v>0</v>
          </cell>
          <cell r="Q394">
            <v>390</v>
          </cell>
          <cell r="S394" t="str">
            <v>EQUIPE MEC</v>
          </cell>
          <cell r="T394">
            <v>38939</v>
          </cell>
        </row>
        <row r="395">
          <cell r="D395" t="str">
            <v>Tubulação</v>
          </cell>
          <cell r="E395" t="str">
            <v>45 dias</v>
          </cell>
          <cell r="F395">
            <v>38856.333333333336</v>
          </cell>
          <cell r="G395">
            <v>38887.333333333336</v>
          </cell>
          <cell r="H395">
            <v>38887.333333333336</v>
          </cell>
          <cell r="I395">
            <v>38873.729166666664</v>
          </cell>
          <cell r="J395">
            <v>38951.729166666664</v>
          </cell>
          <cell r="K395" t="str">
            <v>NA</v>
          </cell>
          <cell r="L395">
            <v>0.26</v>
          </cell>
          <cell r="M395">
            <v>6</v>
          </cell>
          <cell r="N395">
            <v>3.6</v>
          </cell>
          <cell r="O395">
            <v>60</v>
          </cell>
          <cell r="P395">
            <v>60</v>
          </cell>
          <cell r="T395">
            <v>38951</v>
          </cell>
        </row>
        <row r="396">
          <cell r="B396" t="str">
            <v>BH.280.DB.01</v>
          </cell>
          <cell r="D396" t="str">
            <v>Desenho Básico</v>
          </cell>
          <cell r="E396" t="str">
            <v>10 dias</v>
          </cell>
          <cell r="F396">
            <v>38856.333333333336</v>
          </cell>
          <cell r="G396">
            <v>38936.333333333336</v>
          </cell>
          <cell r="H396" t="str">
            <v>NA</v>
          </cell>
          <cell r="I396">
            <v>38865.729166666664</v>
          </cell>
          <cell r="J396">
            <v>38951.729166666664</v>
          </cell>
          <cell r="K396" t="str">
            <v>NA</v>
          </cell>
          <cell r="L396">
            <v>0.09</v>
          </cell>
          <cell r="M396">
            <v>2</v>
          </cell>
          <cell r="N396">
            <v>0</v>
          </cell>
          <cell r="O396">
            <v>0</v>
          </cell>
          <cell r="P396">
            <v>0</v>
          </cell>
          <cell r="Q396" t="str">
            <v>14II;39II;390</v>
          </cell>
          <cell r="R396">
            <v>403</v>
          </cell>
          <cell r="S396" t="str">
            <v>EQUIPE TUB[60%]</v>
          </cell>
          <cell r="T396">
            <v>38951</v>
          </cell>
        </row>
        <row r="397">
          <cell r="B397" t="str">
            <v>BH.280.MC.01</v>
          </cell>
          <cell r="D397" t="str">
            <v>Memória De Cálculo - Bombas</v>
          </cell>
          <cell r="E397" t="str">
            <v>8 dias</v>
          </cell>
          <cell r="F397">
            <v>38866.333333333336</v>
          </cell>
          <cell r="G397">
            <v>38887.333333333336</v>
          </cell>
          <cell r="H397">
            <v>38887.333333333336</v>
          </cell>
          <cell r="I397">
            <v>38873.729166666664</v>
          </cell>
          <cell r="J397">
            <v>38896.729166666664</v>
          </cell>
          <cell r="K397" t="str">
            <v>NA</v>
          </cell>
          <cell r="L397">
            <v>0.17</v>
          </cell>
          <cell r="M397">
            <v>4</v>
          </cell>
          <cell r="N397">
            <v>3.6</v>
          </cell>
          <cell r="O397">
            <v>90</v>
          </cell>
          <cell r="P397">
            <v>90</v>
          </cell>
          <cell r="Q397" t="str">
            <v>39II</v>
          </cell>
          <cell r="S397" t="str">
            <v>EQUIPE TUB</v>
          </cell>
          <cell r="T397">
            <v>38896</v>
          </cell>
        </row>
        <row r="398">
          <cell r="D398" t="str">
            <v>Estrutura Metálica</v>
          </cell>
          <cell r="E398" t="str">
            <v>10 dias</v>
          </cell>
          <cell r="F398" t="str">
            <v>NA</v>
          </cell>
          <cell r="G398">
            <v>38936.333333333336</v>
          </cell>
          <cell r="H398" t="str">
            <v>NA</v>
          </cell>
          <cell r="I398" t="str">
            <v>NA</v>
          </cell>
          <cell r="J398">
            <v>38951.729166666664</v>
          </cell>
          <cell r="K398" t="str">
            <v>NA</v>
          </cell>
          <cell r="L398">
            <v>0</v>
          </cell>
          <cell r="M398">
            <v>0</v>
          </cell>
          <cell r="N398">
            <v>0</v>
          </cell>
          <cell r="O398">
            <v>0</v>
          </cell>
          <cell r="P398" t="str">
            <v>#ERRO</v>
          </cell>
          <cell r="T398">
            <v>38951</v>
          </cell>
        </row>
        <row r="399">
          <cell r="B399" t="str">
            <v>BD.280.MC</v>
          </cell>
          <cell r="D399" t="str">
            <v>Memória De Cálculo</v>
          </cell>
          <cell r="E399" t="str">
            <v>10 dias</v>
          </cell>
          <cell r="F399" t="str">
            <v>NA</v>
          </cell>
          <cell r="G399">
            <v>38936.333333333336</v>
          </cell>
          <cell r="H399" t="str">
            <v>NA</v>
          </cell>
          <cell r="I399" t="str">
            <v>NA</v>
          </cell>
          <cell r="J399">
            <v>38951.729166666664</v>
          </cell>
          <cell r="K399" t="str">
            <v>NA</v>
          </cell>
          <cell r="L399">
            <v>0</v>
          </cell>
          <cell r="M399">
            <v>0</v>
          </cell>
          <cell r="N399">
            <v>0</v>
          </cell>
          <cell r="O399">
            <v>0</v>
          </cell>
          <cell r="P399" t="str">
            <v>#ERRO</v>
          </cell>
          <cell r="Q399">
            <v>390</v>
          </cell>
          <cell r="R399">
            <v>407</v>
          </cell>
          <cell r="S399" t="str">
            <v>EQUIPE MET</v>
          </cell>
          <cell r="T399">
            <v>38951</v>
          </cell>
        </row>
        <row r="400">
          <cell r="D400" t="str">
            <v>Projeto Detalhado</v>
          </cell>
          <cell r="E400" t="str">
            <v>59 dias</v>
          </cell>
          <cell r="F400">
            <v>38887.333333333336</v>
          </cell>
          <cell r="G400">
            <v>38950.333333333336</v>
          </cell>
          <cell r="H400" t="str">
            <v>NA</v>
          </cell>
          <cell r="I400">
            <v>38947.729166666664</v>
          </cell>
          <cell r="J400">
            <v>39041.729166666664</v>
          </cell>
          <cell r="K400" t="str">
            <v>NA</v>
          </cell>
          <cell r="L400">
            <v>5.09</v>
          </cell>
          <cell r="M400">
            <v>116.5</v>
          </cell>
          <cell r="N400">
            <v>0</v>
          </cell>
          <cell r="O400">
            <v>0</v>
          </cell>
          <cell r="P400">
            <v>0</v>
          </cell>
          <cell r="T400">
            <v>39041</v>
          </cell>
        </row>
        <row r="401">
          <cell r="D401" t="str">
            <v>Mecânica</v>
          </cell>
          <cell r="E401" t="str">
            <v>7 dias</v>
          </cell>
          <cell r="F401">
            <v>38887.333333333336</v>
          </cell>
          <cell r="G401">
            <v>38950.333333333336</v>
          </cell>
          <cell r="H401" t="str">
            <v>NA</v>
          </cell>
          <cell r="I401">
            <v>38908.729166666664</v>
          </cell>
          <cell r="J401">
            <v>38958.729166666664</v>
          </cell>
          <cell r="K401" t="str">
            <v>NA</v>
          </cell>
          <cell r="L401">
            <v>0.31</v>
          </cell>
          <cell r="M401">
            <v>7</v>
          </cell>
          <cell r="N401">
            <v>0</v>
          </cell>
          <cell r="O401">
            <v>0</v>
          </cell>
          <cell r="P401">
            <v>0</v>
          </cell>
          <cell r="T401">
            <v>38958</v>
          </cell>
        </row>
        <row r="402">
          <cell r="B402" t="str">
            <v>DB.280.DD.01</v>
          </cell>
          <cell r="D402" t="str">
            <v>Desenho De Detalhamento - Chutes</v>
          </cell>
          <cell r="E402" t="str">
            <v>5 dias</v>
          </cell>
          <cell r="F402">
            <v>38887.333333333336</v>
          </cell>
          <cell r="G402">
            <v>38952.333333333336</v>
          </cell>
          <cell r="H402" t="str">
            <v>NA</v>
          </cell>
          <cell r="I402">
            <v>38894.729166666664</v>
          </cell>
          <cell r="J402">
            <v>38958.729166666664</v>
          </cell>
          <cell r="K402" t="str">
            <v>NA</v>
          </cell>
          <cell r="L402">
            <v>0.09</v>
          </cell>
          <cell r="M402">
            <v>2</v>
          </cell>
          <cell r="N402">
            <v>0</v>
          </cell>
          <cell r="O402">
            <v>0</v>
          </cell>
          <cell r="P402">
            <v>0</v>
          </cell>
          <cell r="Q402" t="str">
            <v>30TI+10 dias;390;391</v>
          </cell>
          <cell r="R402" t="str">
            <v>401TT</v>
          </cell>
          <cell r="S402" t="str">
            <v>EQUIPE MEC</v>
          </cell>
          <cell r="T402">
            <v>38958</v>
          </cell>
        </row>
        <row r="403">
          <cell r="B403" t="str">
            <v>DB.280.DM.01</v>
          </cell>
          <cell r="D403" t="str">
            <v>Diagrama De Montagem</v>
          </cell>
          <cell r="E403" t="str">
            <v>7 dias</v>
          </cell>
          <cell r="F403">
            <v>38895.333333333336</v>
          </cell>
          <cell r="G403">
            <v>38950.333333333336</v>
          </cell>
          <cell r="H403" t="str">
            <v>NA</v>
          </cell>
          <cell r="I403">
            <v>38908.729166666664</v>
          </cell>
          <cell r="J403">
            <v>38958.729166666664</v>
          </cell>
          <cell r="K403" t="str">
            <v>NA</v>
          </cell>
          <cell r="L403">
            <v>0.22</v>
          </cell>
          <cell r="M403">
            <v>5</v>
          </cell>
          <cell r="N403">
            <v>0</v>
          </cell>
          <cell r="O403">
            <v>0</v>
          </cell>
          <cell r="P403">
            <v>0</v>
          </cell>
          <cell r="Q403" t="str">
            <v>400TT</v>
          </cell>
          <cell r="S403" t="str">
            <v>EQUIPE MEC</v>
          </cell>
          <cell r="T403">
            <v>38958</v>
          </cell>
        </row>
        <row r="404">
          <cell r="D404" t="str">
            <v>Tubulação</v>
          </cell>
          <cell r="E404" t="str">
            <v>57 dias</v>
          </cell>
          <cell r="F404">
            <v>38895.333333333336</v>
          </cell>
          <cell r="G404">
            <v>38952.333333333336</v>
          </cell>
          <cell r="H404" t="str">
            <v>NA</v>
          </cell>
          <cell r="I404">
            <v>38947.729166666664</v>
          </cell>
          <cell r="J404">
            <v>39041.729166666664</v>
          </cell>
          <cell r="K404" t="str">
            <v>NA</v>
          </cell>
          <cell r="L404">
            <v>2.14</v>
          </cell>
          <cell r="M404">
            <v>49</v>
          </cell>
          <cell r="N404">
            <v>0</v>
          </cell>
          <cell r="O404">
            <v>0</v>
          </cell>
          <cell r="P404">
            <v>0</v>
          </cell>
          <cell r="T404">
            <v>39041</v>
          </cell>
        </row>
        <row r="405">
          <cell r="B405" t="str">
            <v>DH.280.DD.01</v>
          </cell>
          <cell r="D405" t="str">
            <v>Desenho De Detalhamento - Planta Tubulação</v>
          </cell>
          <cell r="E405" t="str">
            <v>33 dias</v>
          </cell>
          <cell r="F405">
            <v>38895.333333333336</v>
          </cell>
          <cell r="G405">
            <v>38952.333333333336</v>
          </cell>
          <cell r="H405" t="str">
            <v>NA</v>
          </cell>
          <cell r="I405">
            <v>38944.729166666664</v>
          </cell>
          <cell r="J405">
            <v>39000.729166666664</v>
          </cell>
          <cell r="K405" t="str">
            <v>NA</v>
          </cell>
          <cell r="L405">
            <v>1.18</v>
          </cell>
          <cell r="M405">
            <v>27</v>
          </cell>
          <cell r="N405">
            <v>0</v>
          </cell>
          <cell r="O405">
            <v>0</v>
          </cell>
          <cell r="P405">
            <v>0</v>
          </cell>
          <cell r="Q405" t="str">
            <v>39II;394</v>
          </cell>
          <cell r="R405" t="str">
            <v>404;409</v>
          </cell>
          <cell r="S405" t="str">
            <v>EQUIPE TUB</v>
          </cell>
          <cell r="T405">
            <v>39000</v>
          </cell>
        </row>
        <row r="406">
          <cell r="B406" t="str">
            <v>DH.280.IS.01</v>
          </cell>
          <cell r="D406" t="str">
            <v>Isométrico</v>
          </cell>
          <cell r="E406" t="str">
            <v>22 dias</v>
          </cell>
          <cell r="F406">
            <v>38895.333333333336</v>
          </cell>
          <cell r="G406">
            <v>39001.333333333336</v>
          </cell>
          <cell r="H406" t="str">
            <v>NA</v>
          </cell>
          <cell r="I406">
            <v>38932.729166666664</v>
          </cell>
          <cell r="J406">
            <v>39037.729166666664</v>
          </cell>
          <cell r="K406" t="str">
            <v>NA</v>
          </cell>
          <cell r="L406">
            <v>0.79</v>
          </cell>
          <cell r="M406">
            <v>18</v>
          </cell>
          <cell r="N406">
            <v>0</v>
          </cell>
          <cell r="O406">
            <v>0</v>
          </cell>
          <cell r="P406">
            <v>0</v>
          </cell>
          <cell r="Q406">
            <v>403</v>
          </cell>
          <cell r="R406">
            <v>405</v>
          </cell>
          <cell r="S406" t="str">
            <v>EQUIPE TUB</v>
          </cell>
          <cell r="T406">
            <v>39037</v>
          </cell>
        </row>
        <row r="407">
          <cell r="B407" t="str">
            <v>DH.280.LM.01</v>
          </cell>
          <cell r="D407" t="str">
            <v>Lista De Materiais</v>
          </cell>
          <cell r="E407" t="str">
            <v>2 dias</v>
          </cell>
          <cell r="F407">
            <v>38945.333333333336</v>
          </cell>
          <cell r="G407">
            <v>39038.333333333336</v>
          </cell>
          <cell r="H407" t="str">
            <v>NA</v>
          </cell>
          <cell r="I407">
            <v>38947.729166666664</v>
          </cell>
          <cell r="J407">
            <v>39041.729166666664</v>
          </cell>
          <cell r="K407" t="str">
            <v>NA</v>
          </cell>
          <cell r="L407">
            <v>0.17</v>
          </cell>
          <cell r="M407">
            <v>4</v>
          </cell>
          <cell r="N407">
            <v>0</v>
          </cell>
          <cell r="O407">
            <v>0</v>
          </cell>
          <cell r="P407">
            <v>0</v>
          </cell>
          <cell r="Q407">
            <v>404</v>
          </cell>
          <cell r="S407" t="str">
            <v>EQUIPE TUB</v>
          </cell>
          <cell r="T407">
            <v>39041</v>
          </cell>
        </row>
        <row r="408">
          <cell r="D408" t="str">
            <v>Civil</v>
          </cell>
          <cell r="E408" t="str">
            <v>7 dias</v>
          </cell>
          <cell r="F408">
            <v>38895.333333333336</v>
          </cell>
          <cell r="G408">
            <v>38952.333333333336</v>
          </cell>
          <cell r="H408" t="str">
            <v>NA</v>
          </cell>
          <cell r="I408">
            <v>38908.729166666664</v>
          </cell>
          <cell r="J408">
            <v>38960.729166666664</v>
          </cell>
          <cell r="K408" t="str">
            <v>NA</v>
          </cell>
          <cell r="L408">
            <v>0.22</v>
          </cell>
          <cell r="M408">
            <v>5</v>
          </cell>
          <cell r="N408">
            <v>0</v>
          </cell>
          <cell r="O408">
            <v>0</v>
          </cell>
          <cell r="P408">
            <v>0</v>
          </cell>
          <cell r="T408">
            <v>38960</v>
          </cell>
        </row>
        <row r="409">
          <cell r="B409" t="str">
            <v>DC.280.DD.01</v>
          </cell>
          <cell r="D409" t="str">
            <v>Desenho De Detalhamento - Fundações, Bases e Pisos</v>
          </cell>
          <cell r="E409" t="str">
            <v>7 dias</v>
          </cell>
          <cell r="F409">
            <v>38895.333333333336</v>
          </cell>
          <cell r="G409">
            <v>38952.333333333336</v>
          </cell>
          <cell r="H409" t="str">
            <v>NA</v>
          </cell>
          <cell r="I409">
            <v>38908.729166666664</v>
          </cell>
          <cell r="J409">
            <v>38960.729166666664</v>
          </cell>
          <cell r="K409" t="str">
            <v>NA</v>
          </cell>
          <cell r="L409">
            <v>0.22</v>
          </cell>
          <cell r="M409">
            <v>5</v>
          </cell>
          <cell r="N409">
            <v>0</v>
          </cell>
          <cell r="O409">
            <v>0</v>
          </cell>
          <cell r="P409">
            <v>0</v>
          </cell>
          <cell r="Q409" t="str">
            <v>390;397</v>
          </cell>
          <cell r="R409" t="str">
            <v>414;291</v>
          </cell>
          <cell r="S409" t="str">
            <v>EQUIPE CIV</v>
          </cell>
          <cell r="T409">
            <v>38960</v>
          </cell>
        </row>
        <row r="410">
          <cell r="D410" t="str">
            <v>Estrutura Metálica</v>
          </cell>
          <cell r="E410" t="str">
            <v>22 dias</v>
          </cell>
          <cell r="F410">
            <v>38895.333333333336</v>
          </cell>
          <cell r="G410">
            <v>39001.333333333336</v>
          </cell>
          <cell r="H410" t="str">
            <v>NA</v>
          </cell>
          <cell r="I410">
            <v>38924.729166666664</v>
          </cell>
          <cell r="J410">
            <v>39037.729166666664</v>
          </cell>
          <cell r="K410" t="str">
            <v>NA</v>
          </cell>
          <cell r="L410">
            <v>1.81</v>
          </cell>
          <cell r="M410">
            <v>41.5</v>
          </cell>
          <cell r="N410">
            <v>0</v>
          </cell>
          <cell r="O410">
            <v>0</v>
          </cell>
          <cell r="P410">
            <v>0</v>
          </cell>
          <cell r="T410">
            <v>39037</v>
          </cell>
        </row>
        <row r="411">
          <cell r="B411" t="str">
            <v>DD.280.DP.01</v>
          </cell>
          <cell r="D411" t="str">
            <v>Desenho De Projeto</v>
          </cell>
          <cell r="E411" t="str">
            <v>21 dias</v>
          </cell>
          <cell r="F411">
            <v>38895.333333333336</v>
          </cell>
          <cell r="G411">
            <v>39001.333333333336</v>
          </cell>
          <cell r="H411" t="str">
            <v>NA</v>
          </cell>
          <cell r="I411">
            <v>38923.729166666664</v>
          </cell>
          <cell r="J411">
            <v>39035.729166666664</v>
          </cell>
          <cell r="K411" t="str">
            <v>NA</v>
          </cell>
          <cell r="L411">
            <v>0.83</v>
          </cell>
          <cell r="M411">
            <v>19</v>
          </cell>
          <cell r="N411">
            <v>0</v>
          </cell>
          <cell r="O411">
            <v>0</v>
          </cell>
          <cell r="P411">
            <v>0</v>
          </cell>
          <cell r="Q411">
            <v>403</v>
          </cell>
          <cell r="R411" t="str">
            <v>410;411II</v>
          </cell>
          <cell r="S411" t="str">
            <v>EQUIPE MET</v>
          </cell>
          <cell r="T411">
            <v>39035</v>
          </cell>
        </row>
        <row r="412">
          <cell r="B412" t="str">
            <v>DD.280.LM.01</v>
          </cell>
          <cell r="D412" t="str">
            <v>Lista De Materiais</v>
          </cell>
          <cell r="E412" t="str">
            <v>1 dia</v>
          </cell>
          <cell r="F412">
            <v>38924.333333333336</v>
          </cell>
          <cell r="G412">
            <v>39037.333333333336</v>
          </cell>
          <cell r="H412" t="str">
            <v>NA</v>
          </cell>
          <cell r="I412">
            <v>38924.729166666664</v>
          </cell>
          <cell r="J412">
            <v>39037.729166666664</v>
          </cell>
          <cell r="K412" t="str">
            <v>NA</v>
          </cell>
          <cell r="L412">
            <v>0.01</v>
          </cell>
          <cell r="M412">
            <v>0.25</v>
          </cell>
          <cell r="N412">
            <v>0</v>
          </cell>
          <cell r="O412">
            <v>0</v>
          </cell>
          <cell r="P412">
            <v>0</v>
          </cell>
          <cell r="Q412">
            <v>409</v>
          </cell>
          <cell r="S412" t="str">
            <v>EQUIPE MET</v>
          </cell>
          <cell r="T412">
            <v>39037</v>
          </cell>
        </row>
        <row r="413">
          <cell r="B413" t="str">
            <v>DD.280.MC.01</v>
          </cell>
          <cell r="D413" t="str">
            <v>Memória De Cálculo</v>
          </cell>
          <cell r="E413" t="str">
            <v>22 dias</v>
          </cell>
          <cell r="F413">
            <v>38924.333333333336</v>
          </cell>
          <cell r="G413">
            <v>39001.333333333336</v>
          </cell>
          <cell r="H413" t="str">
            <v>NA</v>
          </cell>
          <cell r="I413">
            <v>38924.729166666664</v>
          </cell>
          <cell r="J413">
            <v>39037.729166666664</v>
          </cell>
          <cell r="K413" t="str">
            <v>NA</v>
          </cell>
          <cell r="L413">
            <v>0.97</v>
          </cell>
          <cell r="M413">
            <v>22.25</v>
          </cell>
          <cell r="N413">
            <v>0</v>
          </cell>
          <cell r="O413">
            <v>0</v>
          </cell>
          <cell r="P413">
            <v>0</v>
          </cell>
          <cell r="Q413" t="str">
            <v>409II</v>
          </cell>
          <cell r="S413" t="str">
            <v>EQUIPE MET</v>
          </cell>
          <cell r="T413">
            <v>39037</v>
          </cell>
        </row>
        <row r="414">
          <cell r="D414" t="str">
            <v>Elétrica</v>
          </cell>
          <cell r="E414" t="str">
            <v>26 dias</v>
          </cell>
          <cell r="F414">
            <v>38908.333333333336</v>
          </cell>
          <cell r="G414">
            <v>38961.333333333336</v>
          </cell>
          <cell r="H414" t="str">
            <v>NA</v>
          </cell>
          <cell r="I414">
            <v>38929.729166666664</v>
          </cell>
          <cell r="J414">
            <v>39000.729166666664</v>
          </cell>
          <cell r="K414" t="str">
            <v>NA</v>
          </cell>
          <cell r="L414">
            <v>0.52</v>
          </cell>
          <cell r="M414">
            <v>12</v>
          </cell>
          <cell r="N414">
            <v>0</v>
          </cell>
          <cell r="O414">
            <v>0</v>
          </cell>
          <cell r="P414">
            <v>0</v>
          </cell>
          <cell r="T414">
            <v>39000</v>
          </cell>
        </row>
        <row r="415">
          <cell r="D415" t="str">
            <v>Desenho De Detalhamento</v>
          </cell>
          <cell r="E415" t="str">
            <v>26 dias</v>
          </cell>
          <cell r="F415">
            <v>38908.333333333336</v>
          </cell>
          <cell r="G415">
            <v>38961.333333333336</v>
          </cell>
          <cell r="H415" t="str">
            <v>NA</v>
          </cell>
          <cell r="I415">
            <v>38929.729166666664</v>
          </cell>
          <cell r="J415">
            <v>39000.729166666664</v>
          </cell>
          <cell r="K415" t="str">
            <v>NA</v>
          </cell>
          <cell r="L415">
            <v>0.52</v>
          </cell>
          <cell r="M415">
            <v>12</v>
          </cell>
          <cell r="N415">
            <v>0</v>
          </cell>
          <cell r="O415">
            <v>0</v>
          </cell>
          <cell r="P415">
            <v>0</v>
          </cell>
          <cell r="T415">
            <v>39000</v>
          </cell>
        </row>
        <row r="416">
          <cell r="B416" t="str">
            <v>DE.280.DD.01</v>
          </cell>
          <cell r="D416" t="str">
            <v>Disposição De Força, Controle e Aterramento</v>
          </cell>
          <cell r="E416" t="str">
            <v>15 dias</v>
          </cell>
          <cell r="F416">
            <v>38908.333333333336</v>
          </cell>
          <cell r="G416">
            <v>38961.333333333336</v>
          </cell>
          <cell r="H416" t="str">
            <v>NA</v>
          </cell>
          <cell r="I416">
            <v>38929.729166666664</v>
          </cell>
          <cell r="J416">
            <v>38985.729166666664</v>
          </cell>
          <cell r="K416" t="str">
            <v>NA</v>
          </cell>
          <cell r="L416">
            <v>0.31</v>
          </cell>
          <cell r="M416">
            <v>7</v>
          </cell>
          <cell r="N416">
            <v>0</v>
          </cell>
          <cell r="O416">
            <v>0</v>
          </cell>
          <cell r="P416">
            <v>0</v>
          </cell>
          <cell r="Q416">
            <v>407</v>
          </cell>
          <cell r="R416">
            <v>415</v>
          </cell>
          <cell r="S416" t="str">
            <v>EQUIPE ELE</v>
          </cell>
          <cell r="T416">
            <v>38985</v>
          </cell>
        </row>
        <row r="417">
          <cell r="B417" t="str">
            <v>DE.280.DD.02</v>
          </cell>
          <cell r="D417" t="str">
            <v>Iluminação</v>
          </cell>
          <cell r="E417" t="str">
            <v>11 dias</v>
          </cell>
          <cell r="F417">
            <v>38908.333333333336</v>
          </cell>
          <cell r="G417">
            <v>38986.333333333336</v>
          </cell>
          <cell r="H417" t="str">
            <v>NA</v>
          </cell>
          <cell r="I417">
            <v>38929.729166666664</v>
          </cell>
          <cell r="J417">
            <v>39000.729166666664</v>
          </cell>
          <cell r="K417" t="str">
            <v>NA</v>
          </cell>
          <cell r="L417">
            <v>0.22</v>
          </cell>
          <cell r="M417">
            <v>5</v>
          </cell>
          <cell r="N417">
            <v>0</v>
          </cell>
          <cell r="O417">
            <v>0</v>
          </cell>
          <cell r="P417">
            <v>0</v>
          </cell>
          <cell r="Q417">
            <v>414</v>
          </cell>
          <cell r="S417" t="str">
            <v>EQUIPE ELE</v>
          </cell>
          <cell r="T417">
            <v>39000</v>
          </cell>
        </row>
        <row r="418">
          <cell r="D418" t="str">
            <v>Instrumentação</v>
          </cell>
          <cell r="E418" t="str">
            <v>8 dias</v>
          </cell>
          <cell r="F418">
            <v>38895.333333333336</v>
          </cell>
          <cell r="G418">
            <v>39013.333333333336</v>
          </cell>
          <cell r="H418" t="str">
            <v>NA</v>
          </cell>
          <cell r="I418">
            <v>38905.729166666664</v>
          </cell>
          <cell r="J418">
            <v>39022.729166666664</v>
          </cell>
          <cell r="K418" t="str">
            <v>NA</v>
          </cell>
          <cell r="L418">
            <v>0.09</v>
          </cell>
          <cell r="M418">
            <v>2</v>
          </cell>
          <cell r="N418">
            <v>0</v>
          </cell>
          <cell r="O418">
            <v>0</v>
          </cell>
          <cell r="P418">
            <v>0</v>
          </cell>
          <cell r="T418">
            <v>39022</v>
          </cell>
        </row>
        <row r="419">
          <cell r="B419" t="str">
            <v>DT.280.AJ.01</v>
          </cell>
          <cell r="D419" t="str">
            <v>Arranjos/ Layout’s/ Plano Diretor - Locação De Instrumentos</v>
          </cell>
          <cell r="E419" t="str">
            <v>8 dias</v>
          </cell>
          <cell r="F419">
            <v>38895.333333333336</v>
          </cell>
          <cell r="G419">
            <v>39013.333333333336</v>
          </cell>
          <cell r="H419" t="str">
            <v>NA</v>
          </cell>
          <cell r="I419">
            <v>38905.729166666664</v>
          </cell>
          <cell r="J419">
            <v>39022.729166666664</v>
          </cell>
          <cell r="K419" t="str">
            <v>NA</v>
          </cell>
          <cell r="L419">
            <v>0.09</v>
          </cell>
          <cell r="M419">
            <v>2</v>
          </cell>
          <cell r="N419">
            <v>0</v>
          </cell>
          <cell r="O419">
            <v>0</v>
          </cell>
          <cell r="P419">
            <v>0</v>
          </cell>
          <cell r="Q419">
            <v>82</v>
          </cell>
          <cell r="R419" t="str">
            <v>205;302</v>
          </cell>
          <cell r="S419" t="str">
            <v>EQUIPE TSA</v>
          </cell>
          <cell r="T419">
            <v>39022</v>
          </cell>
        </row>
        <row r="420">
          <cell r="B420" t="str">
            <v>1.1.15</v>
          </cell>
          <cell r="C420" t="str">
            <v>290A</v>
          </cell>
          <cell r="D420" t="str">
            <v>Estocagem/ Carregamento Ferrovia (1D)</v>
          </cell>
          <cell r="E420" t="str">
            <v>189 dias</v>
          </cell>
          <cell r="F420">
            <v>38783.333333333336</v>
          </cell>
          <cell r="G420">
            <v>38783.333333333336</v>
          </cell>
          <cell r="H420">
            <v>38783.333333333336</v>
          </cell>
          <cell r="I420" t="str">
            <v>NA</v>
          </cell>
          <cell r="J420">
            <v>39066.729166666664</v>
          </cell>
          <cell r="K420" t="str">
            <v>NA</v>
          </cell>
          <cell r="L420">
            <v>8.65</v>
          </cell>
          <cell r="M420">
            <v>197.88</v>
          </cell>
          <cell r="N420">
            <v>3.6</v>
          </cell>
          <cell r="O420">
            <v>1.82</v>
          </cell>
          <cell r="P420">
            <v>1.82</v>
          </cell>
          <cell r="T420">
            <v>39066</v>
          </cell>
        </row>
        <row r="421">
          <cell r="D421" t="str">
            <v>Projeto Básico</v>
          </cell>
          <cell r="E421" t="str">
            <v>127 dias</v>
          </cell>
          <cell r="F421">
            <v>38783.333333333336</v>
          </cell>
          <cell r="G421">
            <v>38783.333333333336</v>
          </cell>
          <cell r="H421">
            <v>38783.333333333336</v>
          </cell>
          <cell r="I421">
            <v>38789.729166666664</v>
          </cell>
          <cell r="J421">
            <v>38973.729166666664</v>
          </cell>
          <cell r="K421" t="str">
            <v>NA</v>
          </cell>
          <cell r="L421">
            <v>1.54</v>
          </cell>
          <cell r="M421">
            <v>35.130000000000003</v>
          </cell>
          <cell r="N421">
            <v>3.6</v>
          </cell>
          <cell r="O421">
            <v>10.25</v>
          </cell>
          <cell r="P421">
            <v>10.25</v>
          </cell>
          <cell r="T421">
            <v>38973</v>
          </cell>
        </row>
        <row r="422">
          <cell r="D422" t="str">
            <v>Processo</v>
          </cell>
          <cell r="E422" t="str">
            <v>20 dias</v>
          </cell>
          <cell r="F422">
            <v>38783.333333333336</v>
          </cell>
          <cell r="G422">
            <v>38783.333333333336</v>
          </cell>
          <cell r="H422">
            <v>38783.333333333336</v>
          </cell>
          <cell r="I422">
            <v>38789.729166666664</v>
          </cell>
          <cell r="J422">
            <v>38810.729166666664</v>
          </cell>
          <cell r="K422" t="str">
            <v>NA</v>
          </cell>
          <cell r="L422">
            <v>0.08</v>
          </cell>
          <cell r="M422">
            <v>1.75</v>
          </cell>
          <cell r="N422">
            <v>1.58</v>
          </cell>
          <cell r="O422">
            <v>90</v>
          </cell>
          <cell r="P422">
            <v>90</v>
          </cell>
          <cell r="T422">
            <v>38810</v>
          </cell>
        </row>
        <row r="423">
          <cell r="B423" t="str">
            <v>BP.290.RT.01</v>
          </cell>
          <cell r="D423" t="str">
            <v>Relatório Técnico - Estudos Viabilidade Carregamento</v>
          </cell>
          <cell r="E423" t="str">
            <v>20 dias</v>
          </cell>
          <cell r="F423">
            <v>38783.333333333336</v>
          </cell>
          <cell r="G423">
            <v>38783.333333333336</v>
          </cell>
          <cell r="H423">
            <v>38783.333333333336</v>
          </cell>
          <cell r="I423">
            <v>38789.729166666664</v>
          </cell>
          <cell r="J423">
            <v>38810.729166666664</v>
          </cell>
          <cell r="K423" t="str">
            <v>NA</v>
          </cell>
          <cell r="L423">
            <v>0.08</v>
          </cell>
          <cell r="M423">
            <v>1.75</v>
          </cell>
          <cell r="N423">
            <v>1.58</v>
          </cell>
          <cell r="O423">
            <v>90</v>
          </cell>
          <cell r="P423">
            <v>90</v>
          </cell>
          <cell r="Q423" t="str">
            <v>14II</v>
          </cell>
          <cell r="S423" t="str">
            <v>EQUIPE PRO</v>
          </cell>
          <cell r="T423">
            <v>38810</v>
          </cell>
        </row>
        <row r="424">
          <cell r="D424" t="str">
            <v>Mecânica</v>
          </cell>
          <cell r="E424" t="str">
            <v>18 dias</v>
          </cell>
          <cell r="F424" t="str">
            <v>NA</v>
          </cell>
          <cell r="G424">
            <v>38940.333333333336</v>
          </cell>
          <cell r="H424" t="str">
            <v>NA</v>
          </cell>
          <cell r="I424" t="str">
            <v>NA</v>
          </cell>
          <cell r="J424">
            <v>38971.729166666664</v>
          </cell>
          <cell r="K424" t="str">
            <v>NA</v>
          </cell>
          <cell r="L424">
            <v>0.94</v>
          </cell>
          <cell r="M424">
            <v>21.5</v>
          </cell>
          <cell r="N424">
            <v>0</v>
          </cell>
          <cell r="O424">
            <v>0</v>
          </cell>
          <cell r="P424">
            <v>0</v>
          </cell>
          <cell r="T424">
            <v>38971</v>
          </cell>
        </row>
        <row r="425">
          <cell r="D425" t="str">
            <v>Desenho Básico</v>
          </cell>
          <cell r="E425" t="str">
            <v>18 dias</v>
          </cell>
          <cell r="F425" t="str">
            <v>NA</v>
          </cell>
          <cell r="G425">
            <v>38940.333333333336</v>
          </cell>
          <cell r="H425" t="str">
            <v>NA</v>
          </cell>
          <cell r="I425" t="str">
            <v>NA</v>
          </cell>
          <cell r="J425">
            <v>38971.729166666664</v>
          </cell>
          <cell r="K425" t="str">
            <v>NA</v>
          </cell>
          <cell r="L425">
            <v>0.61</v>
          </cell>
          <cell r="M425">
            <v>14</v>
          </cell>
          <cell r="N425">
            <v>0</v>
          </cell>
          <cell r="O425">
            <v>0</v>
          </cell>
          <cell r="P425">
            <v>0</v>
          </cell>
          <cell r="R425">
            <v>436</v>
          </cell>
          <cell r="T425">
            <v>38971</v>
          </cell>
        </row>
        <row r="426">
          <cell r="B426" t="str">
            <v>BB.290.DB.01</v>
          </cell>
          <cell r="D426" t="str">
            <v>Arranjo Geral</v>
          </cell>
          <cell r="E426" t="str">
            <v>10 dias</v>
          </cell>
          <cell r="F426" t="str">
            <v>NA</v>
          </cell>
          <cell r="G426">
            <v>38940.333333333336</v>
          </cell>
          <cell r="H426" t="str">
            <v>NA</v>
          </cell>
          <cell r="I426" t="str">
            <v>NA</v>
          </cell>
          <cell r="J426">
            <v>38957.729166666664</v>
          </cell>
          <cell r="K426" t="str">
            <v>NA</v>
          </cell>
          <cell r="L426">
            <v>0.31</v>
          </cell>
          <cell r="M426">
            <v>7</v>
          </cell>
          <cell r="N426">
            <v>0</v>
          </cell>
          <cell r="O426">
            <v>0</v>
          </cell>
          <cell r="P426">
            <v>0</v>
          </cell>
          <cell r="Q426" t="str">
            <v>162II</v>
          </cell>
          <cell r="R426" t="str">
            <v>425;426II;428;433;444</v>
          </cell>
          <cell r="S426" t="str">
            <v>EQUIPE MEC</v>
          </cell>
          <cell r="T426">
            <v>38957</v>
          </cell>
        </row>
        <row r="427">
          <cell r="B427" t="str">
            <v>BB.290.DB.02</v>
          </cell>
          <cell r="D427" t="str">
            <v>Transportador/ Alimentador</v>
          </cell>
          <cell r="E427" t="str">
            <v>8 dias</v>
          </cell>
          <cell r="F427" t="str">
            <v>NA</v>
          </cell>
          <cell r="G427">
            <v>38958.333333333336</v>
          </cell>
          <cell r="H427" t="str">
            <v>NA</v>
          </cell>
          <cell r="I427" t="str">
            <v>NA</v>
          </cell>
          <cell r="J427">
            <v>38971.729166666664</v>
          </cell>
          <cell r="K427" t="str">
            <v>NA</v>
          </cell>
          <cell r="L427">
            <v>0.31</v>
          </cell>
          <cell r="M427">
            <v>7</v>
          </cell>
          <cell r="N427">
            <v>0</v>
          </cell>
          <cell r="O427">
            <v>0</v>
          </cell>
          <cell r="P427">
            <v>0</v>
          </cell>
          <cell r="Q427">
            <v>424</v>
          </cell>
          <cell r="S427" t="str">
            <v>EQUIPE MEC</v>
          </cell>
          <cell r="T427">
            <v>38971</v>
          </cell>
        </row>
        <row r="428">
          <cell r="B428" t="str">
            <v>BB.290.FD.01</v>
          </cell>
          <cell r="D428" t="str">
            <v>Folha De Dados - Transportador/ Alimentador</v>
          </cell>
          <cell r="E428" t="str">
            <v>7 dias</v>
          </cell>
          <cell r="F428" t="str">
            <v>NA</v>
          </cell>
          <cell r="G428">
            <v>38940.333333333336</v>
          </cell>
          <cell r="H428" t="str">
            <v>NA</v>
          </cell>
          <cell r="I428" t="str">
            <v>NA</v>
          </cell>
          <cell r="J428">
            <v>38952.729166666664</v>
          </cell>
          <cell r="K428" t="str">
            <v>NA</v>
          </cell>
          <cell r="L428">
            <v>0.33</v>
          </cell>
          <cell r="M428">
            <v>7.5</v>
          </cell>
          <cell r="N428">
            <v>0</v>
          </cell>
          <cell r="O428">
            <v>0</v>
          </cell>
          <cell r="P428">
            <v>0</v>
          </cell>
          <cell r="Q428" t="str">
            <v>424II</v>
          </cell>
          <cell r="S428" t="str">
            <v>EQUIPE MEC</v>
          </cell>
          <cell r="T428">
            <v>38952</v>
          </cell>
        </row>
        <row r="429">
          <cell r="D429" t="str">
            <v>Tubulação</v>
          </cell>
          <cell r="E429" t="str">
            <v>10 dias</v>
          </cell>
          <cell r="F429" t="str">
            <v>NA</v>
          </cell>
          <cell r="G429">
            <v>38958.333333333336</v>
          </cell>
          <cell r="H429" t="str">
            <v>NA</v>
          </cell>
          <cell r="I429" t="str">
            <v>NA</v>
          </cell>
          <cell r="J429">
            <v>38973.729166666664</v>
          </cell>
          <cell r="K429" t="str">
            <v>NA</v>
          </cell>
          <cell r="L429">
            <v>0.17</v>
          </cell>
          <cell r="M429">
            <v>4</v>
          </cell>
          <cell r="N429">
            <v>0</v>
          </cell>
          <cell r="O429">
            <v>0</v>
          </cell>
          <cell r="P429">
            <v>0</v>
          </cell>
          <cell r="T429">
            <v>38973</v>
          </cell>
        </row>
        <row r="430">
          <cell r="B430" t="str">
            <v>BH.290.DB.01</v>
          </cell>
          <cell r="D430" t="str">
            <v>Desenho Básico - Planta/ Cortes</v>
          </cell>
          <cell r="E430" t="str">
            <v>6 dias</v>
          </cell>
          <cell r="F430" t="str">
            <v>NA</v>
          </cell>
          <cell r="G430">
            <v>38958.333333333336</v>
          </cell>
          <cell r="H430" t="str">
            <v>NA</v>
          </cell>
          <cell r="I430" t="str">
            <v>NA</v>
          </cell>
          <cell r="J430">
            <v>38965.729166666664</v>
          </cell>
          <cell r="K430" t="str">
            <v>NA</v>
          </cell>
          <cell r="L430">
            <v>0.09</v>
          </cell>
          <cell r="M430">
            <v>2</v>
          </cell>
          <cell r="N430">
            <v>0</v>
          </cell>
          <cell r="O430">
            <v>0</v>
          </cell>
          <cell r="P430">
            <v>0</v>
          </cell>
          <cell r="Q430" t="str">
            <v>39II;424</v>
          </cell>
          <cell r="R430" t="str">
            <v>429II;438TI+20 dias</v>
          </cell>
          <cell r="S430" t="str">
            <v>EQUIPE TUB</v>
          </cell>
          <cell r="T430">
            <v>38965</v>
          </cell>
        </row>
        <row r="431">
          <cell r="B431" t="str">
            <v>BH.290.ET.01</v>
          </cell>
          <cell r="D431" t="str">
            <v>Especificação Técnica</v>
          </cell>
          <cell r="E431" t="str">
            <v>10 dias</v>
          </cell>
          <cell r="F431" t="str">
            <v>NA</v>
          </cell>
          <cell r="G431">
            <v>38958.333333333336</v>
          </cell>
          <cell r="H431" t="str">
            <v>NA</v>
          </cell>
          <cell r="I431" t="str">
            <v>NA</v>
          </cell>
          <cell r="J431">
            <v>38973.729166666664</v>
          </cell>
          <cell r="K431" t="str">
            <v>NA</v>
          </cell>
          <cell r="L431">
            <v>0.09</v>
          </cell>
          <cell r="M431">
            <v>2</v>
          </cell>
          <cell r="N431">
            <v>0</v>
          </cell>
          <cell r="O431">
            <v>0</v>
          </cell>
          <cell r="P431">
            <v>0</v>
          </cell>
          <cell r="Q431" t="str">
            <v>39II;428II</v>
          </cell>
          <cell r="S431" t="str">
            <v>EQUIPE TUB</v>
          </cell>
          <cell r="T431">
            <v>38973</v>
          </cell>
        </row>
        <row r="432">
          <cell r="D432" t="str">
            <v>Civil</v>
          </cell>
          <cell r="E432" t="str">
            <v>6 dias</v>
          </cell>
          <cell r="F432" t="str">
            <v>NA</v>
          </cell>
          <cell r="G432">
            <v>38918.333333333336</v>
          </cell>
          <cell r="H432">
            <v>38918.333333333336</v>
          </cell>
          <cell r="I432" t="str">
            <v>NA</v>
          </cell>
          <cell r="J432">
            <v>38925.729166666664</v>
          </cell>
          <cell r="K432" t="str">
            <v>NA</v>
          </cell>
          <cell r="L432">
            <v>0.1</v>
          </cell>
          <cell r="M432">
            <v>2.25</v>
          </cell>
          <cell r="N432">
            <v>2.0299999999999998</v>
          </cell>
          <cell r="O432">
            <v>90</v>
          </cell>
          <cell r="P432">
            <v>90</v>
          </cell>
          <cell r="T432">
            <v>38925</v>
          </cell>
        </row>
        <row r="433">
          <cell r="B433" t="str">
            <v>BC.290.DB.01</v>
          </cell>
          <cell r="D433" t="str">
            <v>Desenho Básico - Locação De Sondagens</v>
          </cell>
          <cell r="E433" t="str">
            <v>6 dias</v>
          </cell>
          <cell r="F433" t="str">
            <v>NA</v>
          </cell>
          <cell r="G433">
            <v>38918.333333333336</v>
          </cell>
          <cell r="H433">
            <v>38918.333333333336</v>
          </cell>
          <cell r="I433" t="str">
            <v>NA</v>
          </cell>
          <cell r="J433">
            <v>38925.729166666664</v>
          </cell>
          <cell r="K433" t="str">
            <v>NA</v>
          </cell>
          <cell r="L433">
            <v>0.1</v>
          </cell>
          <cell r="M433">
            <v>2.25</v>
          </cell>
          <cell r="N433">
            <v>2.0299999999999998</v>
          </cell>
          <cell r="O433">
            <v>90</v>
          </cell>
          <cell r="P433">
            <v>90</v>
          </cell>
          <cell r="Q433" t="str">
            <v>16II</v>
          </cell>
          <cell r="S433" t="str">
            <v>EQUIPE CIV</v>
          </cell>
          <cell r="T433">
            <v>38925</v>
          </cell>
        </row>
        <row r="434">
          <cell r="D434" t="str">
            <v>Estrutura Metálica</v>
          </cell>
          <cell r="E434" t="str">
            <v>5 dias</v>
          </cell>
          <cell r="F434" t="str">
            <v>NA</v>
          </cell>
          <cell r="G434">
            <v>38958.333333333336</v>
          </cell>
          <cell r="H434" t="str">
            <v>NA</v>
          </cell>
          <cell r="I434" t="str">
            <v>NA</v>
          </cell>
          <cell r="J434">
            <v>38964.729166666664</v>
          </cell>
          <cell r="K434" t="str">
            <v>NA</v>
          </cell>
          <cell r="L434">
            <v>0.25</v>
          </cell>
          <cell r="M434">
            <v>5.63</v>
          </cell>
          <cell r="N434">
            <v>0</v>
          </cell>
          <cell r="O434">
            <v>0</v>
          </cell>
          <cell r="P434">
            <v>0</v>
          </cell>
          <cell r="T434">
            <v>38964</v>
          </cell>
        </row>
        <row r="435">
          <cell r="B435" t="str">
            <v>BD.290.MC.01</v>
          </cell>
          <cell r="D435" t="str">
            <v>Memória De Cálculo</v>
          </cell>
          <cell r="E435" t="str">
            <v>5 dias</v>
          </cell>
          <cell r="F435" t="str">
            <v>NA</v>
          </cell>
          <cell r="G435">
            <v>38958.333333333336</v>
          </cell>
          <cell r="H435" t="str">
            <v>NA</v>
          </cell>
          <cell r="I435" t="str">
            <v>NA</v>
          </cell>
          <cell r="J435">
            <v>38964.729166666664</v>
          </cell>
          <cell r="K435" t="str">
            <v>NA</v>
          </cell>
          <cell r="L435">
            <v>0.25</v>
          </cell>
          <cell r="M435">
            <v>5.63</v>
          </cell>
          <cell r="N435">
            <v>0</v>
          </cell>
          <cell r="O435">
            <v>0</v>
          </cell>
          <cell r="P435">
            <v>0</v>
          </cell>
          <cell r="Q435">
            <v>424</v>
          </cell>
          <cell r="R435" t="str">
            <v>467TI+20 dias</v>
          </cell>
          <cell r="S435" t="str">
            <v>EQUIPE MET</v>
          </cell>
          <cell r="T435">
            <v>38964</v>
          </cell>
        </row>
        <row r="436">
          <cell r="D436" t="str">
            <v>Projeto Detalhado</v>
          </cell>
          <cell r="E436" t="str">
            <v>72 dias</v>
          </cell>
          <cell r="F436" t="str">
            <v>NA</v>
          </cell>
          <cell r="G436">
            <v>38958.333333333336</v>
          </cell>
          <cell r="H436" t="str">
            <v>NA</v>
          </cell>
          <cell r="I436" t="str">
            <v>NA</v>
          </cell>
          <cell r="J436">
            <v>39066.729166666664</v>
          </cell>
          <cell r="K436" t="str">
            <v>NA</v>
          </cell>
          <cell r="L436">
            <v>7.11</v>
          </cell>
          <cell r="M436">
            <v>162.75</v>
          </cell>
          <cell r="N436">
            <v>0</v>
          </cell>
          <cell r="O436">
            <v>0</v>
          </cell>
          <cell r="P436">
            <v>0</v>
          </cell>
          <cell r="T436">
            <v>39066</v>
          </cell>
        </row>
        <row r="437">
          <cell r="D437" t="str">
            <v>Mecânica</v>
          </cell>
          <cell r="E437" t="str">
            <v>20 dias</v>
          </cell>
          <cell r="F437" t="str">
            <v>NA</v>
          </cell>
          <cell r="G437">
            <v>38993.333333333336</v>
          </cell>
          <cell r="H437" t="str">
            <v>NA</v>
          </cell>
          <cell r="I437" t="str">
            <v>NA</v>
          </cell>
          <cell r="J437">
            <v>39022.729166666664</v>
          </cell>
          <cell r="K437" t="str">
            <v>NA</v>
          </cell>
          <cell r="L437">
            <v>0.52</v>
          </cell>
          <cell r="M437">
            <v>12</v>
          </cell>
          <cell r="N437">
            <v>0</v>
          </cell>
          <cell r="O437">
            <v>0</v>
          </cell>
          <cell r="P437">
            <v>0</v>
          </cell>
          <cell r="T437">
            <v>39022</v>
          </cell>
        </row>
        <row r="438">
          <cell r="B438" t="str">
            <v>DB.290.DD.01</v>
          </cell>
          <cell r="D438" t="str">
            <v>Des. Det. - Silo/ Moega/ Válvula Carregamento</v>
          </cell>
          <cell r="E438" t="str">
            <v>20 dias</v>
          </cell>
          <cell r="F438" t="str">
            <v>NA</v>
          </cell>
          <cell r="G438">
            <v>38993.333333333336</v>
          </cell>
          <cell r="H438" t="str">
            <v>NA</v>
          </cell>
          <cell r="I438" t="str">
            <v>NA</v>
          </cell>
          <cell r="J438">
            <v>39022.729166666664</v>
          </cell>
          <cell r="K438" t="str">
            <v>NA</v>
          </cell>
          <cell r="L438">
            <v>0.52</v>
          </cell>
          <cell r="M438">
            <v>12</v>
          </cell>
          <cell r="N438">
            <v>0</v>
          </cell>
          <cell r="O438">
            <v>0</v>
          </cell>
          <cell r="P438">
            <v>0</v>
          </cell>
          <cell r="Q438" t="str">
            <v>170;423</v>
          </cell>
          <cell r="S438" t="str">
            <v>EQUIPE MEC</v>
          </cell>
          <cell r="T438">
            <v>39022</v>
          </cell>
        </row>
        <row r="439">
          <cell r="D439" t="str">
            <v>Tubulação</v>
          </cell>
          <cell r="E439" t="str">
            <v>22 dias</v>
          </cell>
          <cell r="F439" t="str">
            <v>NA</v>
          </cell>
          <cell r="G439">
            <v>38996.333333333336</v>
          </cell>
          <cell r="H439" t="str">
            <v>NA</v>
          </cell>
          <cell r="I439" t="str">
            <v>NA</v>
          </cell>
          <cell r="J439">
            <v>39031.729166666664</v>
          </cell>
          <cell r="K439" t="str">
            <v>NA</v>
          </cell>
          <cell r="L439">
            <v>0.7</v>
          </cell>
          <cell r="M439">
            <v>16.13</v>
          </cell>
          <cell r="N439">
            <v>0</v>
          </cell>
          <cell r="O439">
            <v>0</v>
          </cell>
          <cell r="P439">
            <v>0</v>
          </cell>
          <cell r="T439">
            <v>39031</v>
          </cell>
        </row>
        <row r="440">
          <cell r="B440" t="str">
            <v>DH.290.DD.01</v>
          </cell>
          <cell r="D440" t="str">
            <v>Des. Det. - Agua Serviço e Incêndio/ Ar</v>
          </cell>
          <cell r="E440" t="str">
            <v>8 dias</v>
          </cell>
          <cell r="F440" t="str">
            <v>NA</v>
          </cell>
          <cell r="G440">
            <v>38996.333333333336</v>
          </cell>
          <cell r="H440" t="str">
            <v>NA</v>
          </cell>
          <cell r="I440" t="str">
            <v>NA</v>
          </cell>
          <cell r="J440">
            <v>39009.729166666664</v>
          </cell>
          <cell r="K440" t="str">
            <v>NA</v>
          </cell>
          <cell r="L440">
            <v>0.22</v>
          </cell>
          <cell r="M440">
            <v>5</v>
          </cell>
          <cell r="N440">
            <v>0</v>
          </cell>
          <cell r="O440">
            <v>0</v>
          </cell>
          <cell r="P440">
            <v>0</v>
          </cell>
          <cell r="Q440" t="str">
            <v>39II;428TI+20 dias</v>
          </cell>
          <cell r="R440" t="str">
            <v>439;448</v>
          </cell>
          <cell r="S440" t="str">
            <v>EQUIPE TUB</v>
          </cell>
          <cell r="T440">
            <v>39009</v>
          </cell>
        </row>
        <row r="441">
          <cell r="B441" t="str">
            <v>DH.290.IS.01</v>
          </cell>
          <cell r="D441" t="str">
            <v>Isométrico</v>
          </cell>
          <cell r="E441" t="str">
            <v>10 dias</v>
          </cell>
          <cell r="F441" t="str">
            <v>NA</v>
          </cell>
          <cell r="G441">
            <v>39010.333333333336</v>
          </cell>
          <cell r="H441" t="str">
            <v>NA</v>
          </cell>
          <cell r="I441" t="str">
            <v>NA</v>
          </cell>
          <cell r="J441">
            <v>39027.729166666664</v>
          </cell>
          <cell r="K441" t="str">
            <v>NA</v>
          </cell>
          <cell r="L441">
            <v>0.35</v>
          </cell>
          <cell r="M441">
            <v>8</v>
          </cell>
          <cell r="N441">
            <v>0</v>
          </cell>
          <cell r="O441">
            <v>0</v>
          </cell>
          <cell r="P441">
            <v>0</v>
          </cell>
          <cell r="Q441">
            <v>438</v>
          </cell>
          <cell r="R441">
            <v>440</v>
          </cell>
          <cell r="S441" t="str">
            <v>EQUIPE TUB</v>
          </cell>
          <cell r="T441">
            <v>39027</v>
          </cell>
        </row>
        <row r="442">
          <cell r="B442" t="str">
            <v>DH.290.LC.01</v>
          </cell>
          <cell r="D442" t="str">
            <v>Lista De Linhas/ Cabos</v>
          </cell>
          <cell r="E442" t="str">
            <v>2 dias</v>
          </cell>
          <cell r="F442" t="str">
            <v>NA</v>
          </cell>
          <cell r="G442">
            <v>39028.333333333336</v>
          </cell>
          <cell r="H442" t="str">
            <v>NA</v>
          </cell>
          <cell r="I442" t="str">
            <v>NA</v>
          </cell>
          <cell r="J442">
            <v>39029.729166666664</v>
          </cell>
          <cell r="K442" t="str">
            <v>NA</v>
          </cell>
          <cell r="L442">
            <v>0.05</v>
          </cell>
          <cell r="M442">
            <v>1.25</v>
          </cell>
          <cell r="N442">
            <v>0</v>
          </cell>
          <cell r="O442">
            <v>0</v>
          </cell>
          <cell r="P442">
            <v>0</v>
          </cell>
          <cell r="Q442">
            <v>439</v>
          </cell>
          <cell r="R442">
            <v>441</v>
          </cell>
          <cell r="S442" t="str">
            <v>EQUIPE TUB</v>
          </cell>
          <cell r="T442">
            <v>39029</v>
          </cell>
        </row>
        <row r="443">
          <cell r="B443" t="str">
            <v>DH.290.LM.01</v>
          </cell>
          <cell r="D443" t="str">
            <v>Lista De Materiais</v>
          </cell>
          <cell r="E443" t="str">
            <v>2 dias</v>
          </cell>
          <cell r="F443" t="str">
            <v>NA</v>
          </cell>
          <cell r="G443">
            <v>39030.333333333336</v>
          </cell>
          <cell r="H443" t="str">
            <v>NA</v>
          </cell>
          <cell r="I443" t="str">
            <v>NA</v>
          </cell>
          <cell r="J443">
            <v>39031.729166666664</v>
          </cell>
          <cell r="K443" t="str">
            <v>NA</v>
          </cell>
          <cell r="L443">
            <v>0.08</v>
          </cell>
          <cell r="M443">
            <v>1.88</v>
          </cell>
          <cell r="N443">
            <v>0</v>
          </cell>
          <cell r="O443">
            <v>0</v>
          </cell>
          <cell r="P443">
            <v>0</v>
          </cell>
          <cell r="Q443">
            <v>440</v>
          </cell>
          <cell r="S443" t="str">
            <v>EQUIPE TUB</v>
          </cell>
          <cell r="T443">
            <v>39031</v>
          </cell>
        </row>
        <row r="444">
          <cell r="D444" t="str">
            <v>Civil</v>
          </cell>
          <cell r="E444" t="str">
            <v>72 dias</v>
          </cell>
          <cell r="F444" t="str">
            <v>NA</v>
          </cell>
          <cell r="G444">
            <v>38958.333333333336</v>
          </cell>
          <cell r="H444" t="str">
            <v>NA</v>
          </cell>
          <cell r="I444" t="str">
            <v>NA</v>
          </cell>
          <cell r="J444">
            <v>39066.729166666664</v>
          </cell>
          <cell r="K444" t="str">
            <v>NA</v>
          </cell>
          <cell r="L444">
            <v>3.98</v>
          </cell>
          <cell r="M444">
            <v>91</v>
          </cell>
          <cell r="N444">
            <v>0</v>
          </cell>
          <cell r="O444">
            <v>0</v>
          </cell>
          <cell r="P444">
            <v>0</v>
          </cell>
          <cell r="T444">
            <v>39066</v>
          </cell>
        </row>
        <row r="445">
          <cell r="D445" t="str">
            <v>Desenho De Detalhamento</v>
          </cell>
          <cell r="E445" t="str">
            <v>72 dias</v>
          </cell>
          <cell r="F445" t="str">
            <v>NA</v>
          </cell>
          <cell r="G445">
            <v>38958.333333333336</v>
          </cell>
          <cell r="H445" t="str">
            <v>NA</v>
          </cell>
          <cell r="I445" t="str">
            <v>NA</v>
          </cell>
          <cell r="J445">
            <v>39066.729166666664</v>
          </cell>
          <cell r="K445" t="str">
            <v>NA</v>
          </cell>
          <cell r="L445">
            <v>3.98</v>
          </cell>
          <cell r="M445">
            <v>91</v>
          </cell>
          <cell r="N445">
            <v>0</v>
          </cell>
          <cell r="O445">
            <v>0</v>
          </cell>
          <cell r="P445">
            <v>0</v>
          </cell>
          <cell r="T445">
            <v>39066</v>
          </cell>
        </row>
        <row r="446">
          <cell r="B446" t="str">
            <v>DC.290.DD.01</v>
          </cell>
          <cell r="D446" t="str">
            <v>Terraplenagem/ Drenagem</v>
          </cell>
          <cell r="E446" t="str">
            <v>20 dias</v>
          </cell>
          <cell r="F446" t="str">
            <v>NA</v>
          </cell>
          <cell r="G446">
            <v>38958.333333333336</v>
          </cell>
          <cell r="H446" t="str">
            <v>NA</v>
          </cell>
          <cell r="I446" t="str">
            <v>NA</v>
          </cell>
          <cell r="J446">
            <v>38987.729166666664</v>
          </cell>
          <cell r="K446" t="str">
            <v>NA</v>
          </cell>
          <cell r="L446">
            <v>0.96</v>
          </cell>
          <cell r="M446">
            <v>22</v>
          </cell>
          <cell r="N446">
            <v>0</v>
          </cell>
          <cell r="O446">
            <v>0</v>
          </cell>
          <cell r="P446">
            <v>0</v>
          </cell>
          <cell r="Q446">
            <v>424</v>
          </cell>
          <cell r="R446">
            <v>445</v>
          </cell>
          <cell r="S446" t="str">
            <v>EQUIPE CIV</v>
          </cell>
          <cell r="T446">
            <v>38987</v>
          </cell>
        </row>
        <row r="447">
          <cell r="B447" t="str">
            <v>DC.290.DD.02</v>
          </cell>
          <cell r="D447" t="str">
            <v>Arquitetura - Casa De Bombas/ Sala Elétrica</v>
          </cell>
          <cell r="E447" t="str">
            <v>12 dias</v>
          </cell>
          <cell r="F447" t="str">
            <v>NA</v>
          </cell>
          <cell r="G447">
            <v>38988.333333333336</v>
          </cell>
          <cell r="H447" t="str">
            <v>NA</v>
          </cell>
          <cell r="I447" t="str">
            <v>NA</v>
          </cell>
          <cell r="J447">
            <v>39007.729166666664</v>
          </cell>
          <cell r="K447" t="str">
            <v>NA</v>
          </cell>
          <cell r="L447">
            <v>0.39</v>
          </cell>
          <cell r="M447">
            <v>9</v>
          </cell>
          <cell r="N447">
            <v>0</v>
          </cell>
          <cell r="O447">
            <v>0</v>
          </cell>
          <cell r="P447">
            <v>0</v>
          </cell>
          <cell r="Q447">
            <v>444</v>
          </cell>
          <cell r="R447" t="str">
            <v>446II+2 dias;453;471</v>
          </cell>
          <cell r="S447" t="str">
            <v>EQUIPE ARQ</v>
          </cell>
          <cell r="T447">
            <v>39007</v>
          </cell>
        </row>
        <row r="448">
          <cell r="B448" t="str">
            <v>DC.290.DD.03</v>
          </cell>
          <cell r="D448" t="str">
            <v>Civil - Moega/ Casa Transf./ Silo Carregto. / Tranport./ Ramal Ferroviário</v>
          </cell>
          <cell r="E448" t="str">
            <v>50 dias</v>
          </cell>
          <cell r="F448" t="str">
            <v>NA</v>
          </cell>
          <cell r="G448">
            <v>38992.333333333336</v>
          </cell>
          <cell r="H448" t="str">
            <v>NA</v>
          </cell>
          <cell r="I448" t="str">
            <v>NA</v>
          </cell>
          <cell r="J448">
            <v>39066.729166666664</v>
          </cell>
          <cell r="K448" t="str">
            <v>NA</v>
          </cell>
          <cell r="L448">
            <v>2.62</v>
          </cell>
          <cell r="M448">
            <v>60</v>
          </cell>
          <cell r="N448">
            <v>0</v>
          </cell>
          <cell r="O448">
            <v>0</v>
          </cell>
          <cell r="P448">
            <v>0</v>
          </cell>
          <cell r="Q448" t="str">
            <v>445II+2 dias</v>
          </cell>
          <cell r="R448" t="str">
            <v>453II+35 dias</v>
          </cell>
          <cell r="S448" t="str">
            <v>EQUIPE CIV</v>
          </cell>
          <cell r="T448">
            <v>39066</v>
          </cell>
        </row>
        <row r="449">
          <cell r="D449" t="str">
            <v>Estrutura Metálica</v>
          </cell>
          <cell r="E449" t="str">
            <v>20 dias</v>
          </cell>
          <cell r="F449" t="str">
            <v>NA</v>
          </cell>
          <cell r="G449">
            <v>39010.333333333336</v>
          </cell>
          <cell r="H449" t="str">
            <v>NA</v>
          </cell>
          <cell r="I449" t="str">
            <v>NA</v>
          </cell>
          <cell r="J449">
            <v>39042.729166666664</v>
          </cell>
          <cell r="K449" t="str">
            <v>NA</v>
          </cell>
          <cell r="L449">
            <v>1.43</v>
          </cell>
          <cell r="M449">
            <v>32.630000000000003</v>
          </cell>
          <cell r="N449">
            <v>0</v>
          </cell>
          <cell r="O449">
            <v>0</v>
          </cell>
          <cell r="P449">
            <v>0</v>
          </cell>
          <cell r="T449">
            <v>39042</v>
          </cell>
        </row>
        <row r="450">
          <cell r="B450" t="str">
            <v>DD.290.DP.01</v>
          </cell>
          <cell r="D450" t="str">
            <v>Desenho De Projeto</v>
          </cell>
          <cell r="E450" t="str">
            <v>10 dias</v>
          </cell>
          <cell r="F450" t="str">
            <v>NA</v>
          </cell>
          <cell r="G450">
            <v>39010.333333333336</v>
          </cell>
          <cell r="H450" t="str">
            <v>NA</v>
          </cell>
          <cell r="I450" t="str">
            <v>NA</v>
          </cell>
          <cell r="J450">
            <v>39027.729166666664</v>
          </cell>
          <cell r="K450" t="str">
            <v>NA</v>
          </cell>
          <cell r="L450">
            <v>0.35</v>
          </cell>
          <cell r="M450">
            <v>8</v>
          </cell>
          <cell r="N450">
            <v>0</v>
          </cell>
          <cell r="O450">
            <v>0</v>
          </cell>
          <cell r="P450">
            <v>0</v>
          </cell>
          <cell r="Q450">
            <v>438</v>
          </cell>
          <cell r="R450" t="str">
            <v>449;450II</v>
          </cell>
          <cell r="S450" t="str">
            <v>EQUIPE MET</v>
          </cell>
          <cell r="T450">
            <v>39027</v>
          </cell>
        </row>
        <row r="451">
          <cell r="B451" t="str">
            <v>DD.290.LM.01</v>
          </cell>
          <cell r="D451" t="str">
            <v>Lista De Materiais</v>
          </cell>
          <cell r="E451" t="str">
            <v>1 dia</v>
          </cell>
          <cell r="F451" t="str">
            <v>NA</v>
          </cell>
          <cell r="G451">
            <v>39028.333333333336</v>
          </cell>
          <cell r="H451" t="str">
            <v>NA</v>
          </cell>
          <cell r="I451" t="str">
            <v>NA</v>
          </cell>
          <cell r="J451">
            <v>39028.729166666664</v>
          </cell>
          <cell r="K451" t="str">
            <v>NA</v>
          </cell>
          <cell r="L451">
            <v>0.01</v>
          </cell>
          <cell r="M451">
            <v>0.25</v>
          </cell>
          <cell r="N451">
            <v>0</v>
          </cell>
          <cell r="O451">
            <v>0</v>
          </cell>
          <cell r="P451">
            <v>0</v>
          </cell>
          <cell r="Q451">
            <v>448</v>
          </cell>
          <cell r="S451" t="str">
            <v>EQUIPE MET</v>
          </cell>
          <cell r="T451">
            <v>39028</v>
          </cell>
        </row>
        <row r="452">
          <cell r="B452" t="str">
            <v>DD.290.MC.01</v>
          </cell>
          <cell r="D452" t="str">
            <v>Memória De Cálculo</v>
          </cell>
          <cell r="E452" t="str">
            <v>20 dias</v>
          </cell>
          <cell r="F452" t="str">
            <v>NA</v>
          </cell>
          <cell r="G452">
            <v>39010.333333333336</v>
          </cell>
          <cell r="H452" t="str">
            <v>NA</v>
          </cell>
          <cell r="I452" t="str">
            <v>NA</v>
          </cell>
          <cell r="J452">
            <v>39042.729166666664</v>
          </cell>
          <cell r="K452" t="str">
            <v>NA</v>
          </cell>
          <cell r="L452">
            <v>1.07</v>
          </cell>
          <cell r="M452">
            <v>24.38</v>
          </cell>
          <cell r="N452">
            <v>0</v>
          </cell>
          <cell r="O452">
            <v>0</v>
          </cell>
          <cell r="P452">
            <v>0</v>
          </cell>
          <cell r="Q452" t="str">
            <v>448II</v>
          </cell>
          <cell r="S452" t="str">
            <v>EQUIPE MET</v>
          </cell>
          <cell r="T452">
            <v>39042</v>
          </cell>
        </row>
        <row r="453">
          <cell r="D453" t="str">
            <v>Elétrica</v>
          </cell>
          <cell r="E453" t="str">
            <v>11 dias</v>
          </cell>
          <cell r="F453" t="str">
            <v>NA</v>
          </cell>
          <cell r="G453">
            <v>39048.333333333336</v>
          </cell>
          <cell r="H453" t="str">
            <v>NA</v>
          </cell>
          <cell r="I453" t="str">
            <v>NA</v>
          </cell>
          <cell r="J453">
            <v>39062.729166666664</v>
          </cell>
          <cell r="K453" t="str">
            <v>NA</v>
          </cell>
          <cell r="L453">
            <v>0.39</v>
          </cell>
          <cell r="M453">
            <v>9</v>
          </cell>
          <cell r="N453">
            <v>0</v>
          </cell>
          <cell r="O453">
            <v>0</v>
          </cell>
          <cell r="P453">
            <v>0</v>
          </cell>
          <cell r="T453">
            <v>39062</v>
          </cell>
        </row>
        <row r="454">
          <cell r="D454" t="str">
            <v>Desenho De Detalhamento</v>
          </cell>
          <cell r="E454" t="str">
            <v>11 dias</v>
          </cell>
          <cell r="F454" t="str">
            <v>NA</v>
          </cell>
          <cell r="G454">
            <v>39048.333333333336</v>
          </cell>
          <cell r="H454" t="str">
            <v>NA</v>
          </cell>
          <cell r="I454" t="str">
            <v>NA</v>
          </cell>
          <cell r="J454">
            <v>39062.729166666664</v>
          </cell>
          <cell r="K454" t="str">
            <v>NA</v>
          </cell>
          <cell r="L454">
            <v>0.39</v>
          </cell>
          <cell r="M454">
            <v>9</v>
          </cell>
          <cell r="N454">
            <v>0</v>
          </cell>
          <cell r="O454">
            <v>0</v>
          </cell>
          <cell r="P454">
            <v>0</v>
          </cell>
          <cell r="T454">
            <v>39062</v>
          </cell>
        </row>
        <row r="455">
          <cell r="B455" t="str">
            <v>DE.290.DD.01</v>
          </cell>
          <cell r="D455" t="str">
            <v>Malha Aterramento/ Projeto SE</v>
          </cell>
          <cell r="E455" t="str">
            <v>9 dias</v>
          </cell>
          <cell r="F455" t="str">
            <v>NA</v>
          </cell>
          <cell r="G455">
            <v>39048.333333333336</v>
          </cell>
          <cell r="H455" t="str">
            <v>NA</v>
          </cell>
          <cell r="I455" t="str">
            <v>NA</v>
          </cell>
          <cell r="J455">
            <v>39058.729166666664</v>
          </cell>
          <cell r="K455" t="str">
            <v>NA</v>
          </cell>
          <cell r="L455">
            <v>0.17</v>
          </cell>
          <cell r="M455">
            <v>4</v>
          </cell>
          <cell r="N455">
            <v>0</v>
          </cell>
          <cell r="O455">
            <v>0</v>
          </cell>
          <cell r="P455">
            <v>0</v>
          </cell>
          <cell r="Q455" t="str">
            <v>445;446II+35 dias</v>
          </cell>
          <cell r="R455" t="str">
            <v>454II</v>
          </cell>
          <cell r="S455" t="str">
            <v>EQUIPE ELE</v>
          </cell>
          <cell r="T455">
            <v>39058</v>
          </cell>
        </row>
        <row r="456">
          <cell r="B456" t="str">
            <v>DE.290.DD.02</v>
          </cell>
          <cell r="D456" t="str">
            <v>Iluminação</v>
          </cell>
          <cell r="E456" t="str">
            <v>11 dias</v>
          </cell>
          <cell r="F456" t="str">
            <v>NA</v>
          </cell>
          <cell r="G456">
            <v>39048.333333333336</v>
          </cell>
          <cell r="H456" t="str">
            <v>NA</v>
          </cell>
          <cell r="I456" t="str">
            <v>NA</v>
          </cell>
          <cell r="J456">
            <v>39062.729166666664</v>
          </cell>
          <cell r="K456" t="str">
            <v>NA</v>
          </cell>
          <cell r="L456">
            <v>0.22</v>
          </cell>
          <cell r="M456">
            <v>5</v>
          </cell>
          <cell r="N456">
            <v>0</v>
          </cell>
          <cell r="O456">
            <v>0</v>
          </cell>
          <cell r="P456">
            <v>0</v>
          </cell>
          <cell r="Q456" t="str">
            <v>453II</v>
          </cell>
          <cell r="S456" t="str">
            <v>EQUIPE ELE</v>
          </cell>
          <cell r="T456">
            <v>39062</v>
          </cell>
        </row>
        <row r="457">
          <cell r="D457" t="str">
            <v>Instrumentação</v>
          </cell>
          <cell r="E457" t="str">
            <v>8 dias</v>
          </cell>
          <cell r="F457" t="str">
            <v>NA</v>
          </cell>
          <cell r="G457">
            <v>39038.333333333336</v>
          </cell>
          <cell r="H457" t="str">
            <v>NA</v>
          </cell>
          <cell r="I457" t="str">
            <v>NA</v>
          </cell>
          <cell r="J457">
            <v>39049.729166666664</v>
          </cell>
          <cell r="K457" t="str">
            <v>NA</v>
          </cell>
          <cell r="L457">
            <v>0.09</v>
          </cell>
          <cell r="M457">
            <v>2</v>
          </cell>
          <cell r="N457">
            <v>0</v>
          </cell>
          <cell r="O457">
            <v>0</v>
          </cell>
          <cell r="P457">
            <v>0</v>
          </cell>
          <cell r="T457">
            <v>39049</v>
          </cell>
        </row>
        <row r="458">
          <cell r="B458" t="str">
            <v>DT.290.AJ.01</v>
          </cell>
          <cell r="D458" t="str">
            <v>Arranjos/ Layout’s/ Plano Diretor - Locação De Instrumentos</v>
          </cell>
          <cell r="E458" t="str">
            <v>8 dias</v>
          </cell>
          <cell r="F458" t="str">
            <v>NA</v>
          </cell>
          <cell r="G458">
            <v>39038.333333333336</v>
          </cell>
          <cell r="H458" t="str">
            <v>NA</v>
          </cell>
          <cell r="I458" t="str">
            <v>NA</v>
          </cell>
          <cell r="J458">
            <v>39049.729166666664</v>
          </cell>
          <cell r="K458" t="str">
            <v>NA</v>
          </cell>
          <cell r="L458">
            <v>0.09</v>
          </cell>
          <cell r="M458">
            <v>2</v>
          </cell>
          <cell r="N458">
            <v>0</v>
          </cell>
          <cell r="O458">
            <v>0</v>
          </cell>
          <cell r="P458">
            <v>0</v>
          </cell>
          <cell r="Q458">
            <v>302</v>
          </cell>
          <cell r="S458" t="str">
            <v>EQUIPE TSA</v>
          </cell>
          <cell r="T458">
            <v>39049</v>
          </cell>
        </row>
        <row r="459">
          <cell r="B459" t="str">
            <v>1.2</v>
          </cell>
          <cell r="C459" t="str">
            <v>300A</v>
          </cell>
          <cell r="D459" t="str">
            <v>APOIO OPERACIONAL</v>
          </cell>
          <cell r="E459" t="str">
            <v>117 dias</v>
          </cell>
          <cell r="F459">
            <v>38819.375</v>
          </cell>
          <cell r="G459">
            <v>38891.333333333336</v>
          </cell>
          <cell r="H459">
            <v>38891.333333333336</v>
          </cell>
          <cell r="I459">
            <v>38916.375</v>
          </cell>
          <cell r="J459">
            <v>39066.729166666664</v>
          </cell>
          <cell r="K459" t="str">
            <v>NA</v>
          </cell>
          <cell r="L459">
            <v>3.4</v>
          </cell>
          <cell r="M459">
            <v>77.88</v>
          </cell>
          <cell r="N459">
            <v>5.48</v>
          </cell>
          <cell r="O459">
            <v>7.03</v>
          </cell>
          <cell r="P459">
            <v>7.03</v>
          </cell>
          <cell r="T459">
            <v>39066</v>
          </cell>
        </row>
        <row r="460">
          <cell r="B460" t="str">
            <v>1.2.1</v>
          </cell>
          <cell r="C460" t="str">
            <v>305A</v>
          </cell>
          <cell r="D460" t="str">
            <v>Geral</v>
          </cell>
          <cell r="E460" t="str">
            <v>23 dias</v>
          </cell>
          <cell r="F460" t="str">
            <v>NA</v>
          </cell>
          <cell r="G460">
            <v>38891.333333333336</v>
          </cell>
          <cell r="H460">
            <v>38891.333333333336</v>
          </cell>
          <cell r="I460" t="str">
            <v>NA</v>
          </cell>
          <cell r="J460">
            <v>38923.729166666664</v>
          </cell>
          <cell r="K460" t="str">
            <v>NA</v>
          </cell>
          <cell r="L460">
            <v>0.26</v>
          </cell>
          <cell r="M460">
            <v>6</v>
          </cell>
          <cell r="N460">
            <v>5.48</v>
          </cell>
          <cell r="O460">
            <v>0</v>
          </cell>
          <cell r="P460">
            <v>91.25</v>
          </cell>
          <cell r="T460">
            <v>38923</v>
          </cell>
        </row>
        <row r="461">
          <cell r="D461" t="str">
            <v>Projeto Básico</v>
          </cell>
          <cell r="E461" t="str">
            <v>23 dias</v>
          </cell>
          <cell r="F461" t="str">
            <v>NA</v>
          </cell>
          <cell r="G461">
            <v>38891.333333333336</v>
          </cell>
          <cell r="H461">
            <v>38891.333333333336</v>
          </cell>
          <cell r="I461" t="str">
            <v>NA</v>
          </cell>
          <cell r="J461">
            <v>38923.729166666664</v>
          </cell>
          <cell r="K461" t="str">
            <v>NA</v>
          </cell>
          <cell r="L461">
            <v>0.26</v>
          </cell>
          <cell r="M461">
            <v>6</v>
          </cell>
          <cell r="N461">
            <v>5.48</v>
          </cell>
          <cell r="O461">
            <v>0</v>
          </cell>
          <cell r="P461">
            <v>91.25</v>
          </cell>
          <cell r="T461">
            <v>38923</v>
          </cell>
        </row>
        <row r="462">
          <cell r="D462" t="str">
            <v>Mecânica</v>
          </cell>
          <cell r="E462" t="str">
            <v>9 dias</v>
          </cell>
          <cell r="F462" t="str">
            <v>NA</v>
          </cell>
          <cell r="G462">
            <v>38891.333333333336</v>
          </cell>
          <cell r="H462">
            <v>38891.333333333336</v>
          </cell>
          <cell r="I462" t="str">
            <v>NA</v>
          </cell>
          <cell r="J462">
            <v>38903.729166666664</v>
          </cell>
          <cell r="K462" t="str">
            <v>NA</v>
          </cell>
          <cell r="L462">
            <v>0.16</v>
          </cell>
          <cell r="M462">
            <v>3.63</v>
          </cell>
          <cell r="N462">
            <v>3.26</v>
          </cell>
          <cell r="O462">
            <v>0</v>
          </cell>
          <cell r="P462">
            <v>90</v>
          </cell>
          <cell r="T462">
            <v>38903</v>
          </cell>
        </row>
        <row r="463">
          <cell r="B463" t="str">
            <v>BB.305.OI.01</v>
          </cell>
          <cell r="D463" t="str">
            <v>Orçamento De Investimentos</v>
          </cell>
          <cell r="E463" t="str">
            <v>9 dias</v>
          </cell>
          <cell r="F463" t="str">
            <v>NA</v>
          </cell>
          <cell r="G463">
            <v>38891.333333333336</v>
          </cell>
          <cell r="H463">
            <v>38891.333333333336</v>
          </cell>
          <cell r="I463" t="str">
            <v>NA</v>
          </cell>
          <cell r="J463">
            <v>38903.729166666664</v>
          </cell>
          <cell r="K463" t="str">
            <v>NA</v>
          </cell>
          <cell r="L463">
            <v>0.16</v>
          </cell>
          <cell r="M463">
            <v>3.63</v>
          </cell>
          <cell r="N463">
            <v>3.26</v>
          </cell>
          <cell r="O463">
            <v>0</v>
          </cell>
          <cell r="P463">
            <v>90</v>
          </cell>
          <cell r="Q463" t="str">
            <v>34II</v>
          </cell>
          <cell r="S463" t="str">
            <v>EQUIPE MEC</v>
          </cell>
          <cell r="T463">
            <v>38903</v>
          </cell>
        </row>
        <row r="464">
          <cell r="D464" t="str">
            <v>Civil</v>
          </cell>
          <cell r="E464" t="str">
            <v>5 dias</v>
          </cell>
          <cell r="F464" t="str">
            <v>NA</v>
          </cell>
          <cell r="G464">
            <v>38917.333333333336</v>
          </cell>
          <cell r="H464">
            <v>38917.333333333336</v>
          </cell>
          <cell r="I464" t="str">
            <v>NA</v>
          </cell>
          <cell r="J464">
            <v>38923.729166666664</v>
          </cell>
          <cell r="K464" t="str">
            <v>NA</v>
          </cell>
          <cell r="L464">
            <v>0.1</v>
          </cell>
          <cell r="M464">
            <v>2.38</v>
          </cell>
          <cell r="N464">
            <v>2.21</v>
          </cell>
          <cell r="O464">
            <v>0</v>
          </cell>
          <cell r="P464">
            <v>93.16</v>
          </cell>
          <cell r="T464">
            <v>38923</v>
          </cell>
        </row>
        <row r="465">
          <cell r="B465" t="str">
            <v>BC.305.PQ.01</v>
          </cell>
          <cell r="D465" t="str">
            <v>Planilha De Quantitativos - Arquitetura</v>
          </cell>
          <cell r="E465" t="str">
            <v>5 dias</v>
          </cell>
          <cell r="F465" t="str">
            <v>NA</v>
          </cell>
          <cell r="G465">
            <v>38917.333333333336</v>
          </cell>
          <cell r="H465">
            <v>38917.333333333336</v>
          </cell>
          <cell r="I465" t="str">
            <v>NA</v>
          </cell>
          <cell r="J465">
            <v>38923.729166666664</v>
          </cell>
          <cell r="K465" t="str">
            <v>NA</v>
          </cell>
          <cell r="L465">
            <v>0.1</v>
          </cell>
          <cell r="M465">
            <v>2.38</v>
          </cell>
          <cell r="N465">
            <v>2.21</v>
          </cell>
          <cell r="O465">
            <v>0</v>
          </cell>
          <cell r="P465">
            <v>93.16</v>
          </cell>
          <cell r="Q465">
            <v>16</v>
          </cell>
          <cell r="S465" t="str">
            <v>EQUIPE CIV</v>
          </cell>
          <cell r="T465">
            <v>38923</v>
          </cell>
        </row>
        <row r="466">
          <cell r="B466" t="str">
            <v>1.2.2</v>
          </cell>
          <cell r="C466" t="str">
            <v>310A</v>
          </cell>
          <cell r="D466" t="str">
            <v>Oficina de Manutenção</v>
          </cell>
          <cell r="E466" t="str">
            <v>44 dias</v>
          </cell>
          <cell r="F466" t="str">
            <v>NA</v>
          </cell>
          <cell r="G466">
            <v>38995.333333333336</v>
          </cell>
          <cell r="H466" t="str">
            <v>NA</v>
          </cell>
          <cell r="I466" t="str">
            <v>NA</v>
          </cell>
          <cell r="J466">
            <v>39063.729166666664</v>
          </cell>
          <cell r="K466" t="str">
            <v>NA</v>
          </cell>
          <cell r="L466">
            <v>1.41</v>
          </cell>
          <cell r="M466">
            <v>32.25</v>
          </cell>
          <cell r="N466">
            <v>0</v>
          </cell>
          <cell r="O466">
            <v>0</v>
          </cell>
          <cell r="P466">
            <v>0</v>
          </cell>
          <cell r="T466">
            <v>39063</v>
          </cell>
        </row>
        <row r="467">
          <cell r="D467" t="str">
            <v>Projeto Básico</v>
          </cell>
          <cell r="E467" t="str">
            <v>5 dias</v>
          </cell>
          <cell r="F467" t="str">
            <v>NA</v>
          </cell>
          <cell r="G467">
            <v>38995.333333333336</v>
          </cell>
          <cell r="H467" t="str">
            <v>NA</v>
          </cell>
          <cell r="I467" t="str">
            <v>NA</v>
          </cell>
          <cell r="J467">
            <v>39001.729166666664</v>
          </cell>
          <cell r="K467" t="str">
            <v>NA</v>
          </cell>
          <cell r="L467">
            <v>0.22</v>
          </cell>
          <cell r="M467">
            <v>5</v>
          </cell>
          <cell r="N467">
            <v>0</v>
          </cell>
          <cell r="O467">
            <v>0</v>
          </cell>
          <cell r="P467">
            <v>0</v>
          </cell>
          <cell r="T467">
            <v>39001</v>
          </cell>
        </row>
        <row r="468">
          <cell r="D468" t="str">
            <v>Estrutura Metálica</v>
          </cell>
          <cell r="E468" t="str">
            <v>5 dias</v>
          </cell>
          <cell r="F468" t="str">
            <v>NA</v>
          </cell>
          <cell r="G468">
            <v>38995.333333333336</v>
          </cell>
          <cell r="H468" t="str">
            <v>NA</v>
          </cell>
          <cell r="I468" t="str">
            <v>NA</v>
          </cell>
          <cell r="J468">
            <v>39001.729166666664</v>
          </cell>
          <cell r="K468" t="str">
            <v>NA</v>
          </cell>
          <cell r="L468">
            <v>0.22</v>
          </cell>
          <cell r="M468">
            <v>5</v>
          </cell>
          <cell r="N468">
            <v>0</v>
          </cell>
          <cell r="O468">
            <v>0</v>
          </cell>
          <cell r="P468">
            <v>0</v>
          </cell>
          <cell r="T468">
            <v>39001</v>
          </cell>
        </row>
        <row r="469">
          <cell r="B469" t="str">
            <v>BD.310.MC.01</v>
          </cell>
          <cell r="D469" t="str">
            <v>Memória De Cálculo</v>
          </cell>
          <cell r="E469" t="str">
            <v>5 dias</v>
          </cell>
          <cell r="F469" t="str">
            <v>NA</v>
          </cell>
          <cell r="G469">
            <v>38995.333333333336</v>
          </cell>
          <cell r="H469" t="str">
            <v>NA</v>
          </cell>
          <cell r="I469" t="str">
            <v>NA</v>
          </cell>
          <cell r="J469">
            <v>39001.729166666664</v>
          </cell>
          <cell r="K469" t="str">
            <v>NA</v>
          </cell>
          <cell r="L469">
            <v>0.22</v>
          </cell>
          <cell r="M469">
            <v>5</v>
          </cell>
          <cell r="N469">
            <v>0</v>
          </cell>
          <cell r="O469">
            <v>0</v>
          </cell>
          <cell r="P469">
            <v>0</v>
          </cell>
          <cell r="Q469" t="str">
            <v>433TI+20 dias</v>
          </cell>
          <cell r="R469">
            <v>629</v>
          </cell>
          <cell r="S469" t="str">
            <v>EQUIPE MET</v>
          </cell>
          <cell r="T469">
            <v>39001</v>
          </cell>
        </row>
        <row r="470">
          <cell r="D470" t="str">
            <v>Projeto Detalhado</v>
          </cell>
          <cell r="E470" t="str">
            <v>37 dias</v>
          </cell>
          <cell r="F470">
            <v>38839.333333333336</v>
          </cell>
          <cell r="G470">
            <v>39008.333333333336</v>
          </cell>
          <cell r="H470" t="str">
            <v>NA</v>
          </cell>
          <cell r="I470">
            <v>38896.729166666664</v>
          </cell>
          <cell r="J470">
            <v>39063.729166666664</v>
          </cell>
          <cell r="K470" t="str">
            <v>NA</v>
          </cell>
          <cell r="L470">
            <v>1.19</v>
          </cell>
          <cell r="M470">
            <v>27.25</v>
          </cell>
          <cell r="N470">
            <v>0</v>
          </cell>
          <cell r="O470">
            <v>0</v>
          </cell>
          <cell r="P470">
            <v>0</v>
          </cell>
          <cell r="T470">
            <v>39063</v>
          </cell>
        </row>
        <row r="471">
          <cell r="D471" t="str">
            <v>Civil</v>
          </cell>
          <cell r="E471" t="str">
            <v>18 dias</v>
          </cell>
          <cell r="F471">
            <v>38839.333333333336</v>
          </cell>
          <cell r="G471">
            <v>39008.333333333336</v>
          </cell>
          <cell r="H471" t="str">
            <v>NA</v>
          </cell>
          <cell r="I471">
            <v>38859.729166666664</v>
          </cell>
          <cell r="J471">
            <v>39035.729166666664</v>
          </cell>
          <cell r="K471" t="str">
            <v>NA</v>
          </cell>
          <cell r="L471">
            <v>0.66</v>
          </cell>
          <cell r="M471">
            <v>15</v>
          </cell>
          <cell r="N471">
            <v>0</v>
          </cell>
          <cell r="O471">
            <v>0</v>
          </cell>
          <cell r="P471">
            <v>0</v>
          </cell>
          <cell r="T471">
            <v>39035</v>
          </cell>
        </row>
        <row r="472">
          <cell r="D472" t="str">
            <v>Desenho De Detalhamento</v>
          </cell>
          <cell r="E472" t="str">
            <v>18 dias</v>
          </cell>
          <cell r="F472">
            <v>38839.333333333336</v>
          </cell>
          <cell r="G472">
            <v>39008.333333333336</v>
          </cell>
          <cell r="H472" t="str">
            <v>NA</v>
          </cell>
          <cell r="I472">
            <v>38859.729166666664</v>
          </cell>
          <cell r="J472">
            <v>39035.729166666664</v>
          </cell>
          <cell r="K472" t="str">
            <v>NA</v>
          </cell>
          <cell r="L472">
            <v>0.66</v>
          </cell>
          <cell r="M472">
            <v>15</v>
          </cell>
          <cell r="N472">
            <v>0</v>
          </cell>
          <cell r="O472">
            <v>0</v>
          </cell>
          <cell r="P472">
            <v>0</v>
          </cell>
          <cell r="R472" t="str">
            <v>476;477</v>
          </cell>
          <cell r="T472">
            <v>39035</v>
          </cell>
        </row>
        <row r="473">
          <cell r="B473" t="str">
            <v>DC.310.DD.01</v>
          </cell>
          <cell r="D473" t="str">
            <v>Arquitetura</v>
          </cell>
          <cell r="E473" t="str">
            <v>10 dias</v>
          </cell>
          <cell r="F473">
            <v>38839.333333333336</v>
          </cell>
          <cell r="G473">
            <v>39008.333333333336</v>
          </cell>
          <cell r="H473" t="str">
            <v>NA</v>
          </cell>
          <cell r="I473">
            <v>38853.729166666664</v>
          </cell>
          <cell r="J473">
            <v>39021.729166666664</v>
          </cell>
          <cell r="K473" t="str">
            <v>NA</v>
          </cell>
          <cell r="L473">
            <v>0.31</v>
          </cell>
          <cell r="M473">
            <v>7</v>
          </cell>
          <cell r="N473">
            <v>0</v>
          </cell>
          <cell r="O473">
            <v>0</v>
          </cell>
          <cell r="P473">
            <v>0</v>
          </cell>
          <cell r="Q473" t="str">
            <v>26;445</v>
          </cell>
          <cell r="R473" t="str">
            <v>472;473;496;519;535;542;565</v>
          </cell>
          <cell r="S473" t="str">
            <v>EQUIPE ARQ</v>
          </cell>
          <cell r="T473">
            <v>39021</v>
          </cell>
        </row>
        <row r="474">
          <cell r="B474" t="str">
            <v>DC.310.DD.02</v>
          </cell>
          <cell r="D474" t="str">
            <v>Fundação</v>
          </cell>
          <cell r="E474" t="str">
            <v>8 dias</v>
          </cell>
          <cell r="F474">
            <v>38839.333333333336</v>
          </cell>
          <cell r="G474">
            <v>39022.333333333336</v>
          </cell>
          <cell r="H474" t="str">
            <v>NA</v>
          </cell>
          <cell r="I474">
            <v>38849.729166666664</v>
          </cell>
          <cell r="J474">
            <v>39035.729166666664</v>
          </cell>
          <cell r="K474" t="str">
            <v>NA</v>
          </cell>
          <cell r="L474">
            <v>0.22</v>
          </cell>
          <cell r="M474">
            <v>5</v>
          </cell>
          <cell r="N474">
            <v>0</v>
          </cell>
          <cell r="O474">
            <v>0</v>
          </cell>
          <cell r="P474">
            <v>0</v>
          </cell>
          <cell r="Q474">
            <v>471</v>
          </cell>
          <cell r="R474">
            <v>484</v>
          </cell>
          <cell r="S474" t="str">
            <v>EQUIPE CIV</v>
          </cell>
          <cell r="T474">
            <v>39035</v>
          </cell>
        </row>
        <row r="475">
          <cell r="B475" t="str">
            <v>DC.310.DD.03</v>
          </cell>
          <cell r="D475" t="str">
            <v>Hidráulica</v>
          </cell>
          <cell r="E475" t="str">
            <v>6 dias</v>
          </cell>
          <cell r="F475">
            <v>38849.333333333336</v>
          </cell>
          <cell r="G475">
            <v>39022.333333333336</v>
          </cell>
          <cell r="H475" t="str">
            <v>NA</v>
          </cell>
          <cell r="I475">
            <v>38859.729166666664</v>
          </cell>
          <cell r="J475">
            <v>39031.729166666664</v>
          </cell>
          <cell r="K475" t="str">
            <v>NA</v>
          </cell>
          <cell r="L475">
            <v>0.13</v>
          </cell>
          <cell r="M475">
            <v>3</v>
          </cell>
          <cell r="N475">
            <v>0</v>
          </cell>
          <cell r="O475">
            <v>0</v>
          </cell>
          <cell r="P475">
            <v>0</v>
          </cell>
          <cell r="Q475">
            <v>471</v>
          </cell>
          <cell r="S475" t="str">
            <v>EQUIPE CIV</v>
          </cell>
          <cell r="T475">
            <v>39031</v>
          </cell>
        </row>
        <row r="476">
          <cell r="D476" t="str">
            <v>Elétrica</v>
          </cell>
          <cell r="E476" t="str">
            <v>19 dias</v>
          </cell>
          <cell r="F476">
            <v>38859.375</v>
          </cell>
          <cell r="G476">
            <v>39037.333333333336</v>
          </cell>
          <cell r="H476" t="str">
            <v>NA</v>
          </cell>
          <cell r="I476">
            <v>38896.729166666664</v>
          </cell>
          <cell r="J476">
            <v>39063.729166666664</v>
          </cell>
          <cell r="K476" t="str">
            <v>NA</v>
          </cell>
          <cell r="L476">
            <v>0.54</v>
          </cell>
          <cell r="M476">
            <v>12.25</v>
          </cell>
          <cell r="N476">
            <v>0</v>
          </cell>
          <cell r="O476">
            <v>0</v>
          </cell>
          <cell r="P476">
            <v>0</v>
          </cell>
          <cell r="T476">
            <v>39063</v>
          </cell>
        </row>
        <row r="477">
          <cell r="D477" t="str">
            <v>Desenho De Detalhamento</v>
          </cell>
          <cell r="E477" t="str">
            <v>15 dias</v>
          </cell>
          <cell r="F477">
            <v>38859.375</v>
          </cell>
          <cell r="G477">
            <v>39037.333333333336</v>
          </cell>
          <cell r="H477" t="str">
            <v>NA</v>
          </cell>
          <cell r="I477">
            <v>38880.729166666664</v>
          </cell>
          <cell r="J477">
            <v>39057.729166666664</v>
          </cell>
          <cell r="K477" t="str">
            <v>NA</v>
          </cell>
          <cell r="L477">
            <v>0.48</v>
          </cell>
          <cell r="M477">
            <v>11</v>
          </cell>
          <cell r="N477">
            <v>0</v>
          </cell>
          <cell r="O477">
            <v>0</v>
          </cell>
          <cell r="P477">
            <v>0</v>
          </cell>
          <cell r="R477">
            <v>479</v>
          </cell>
          <cell r="T477">
            <v>39057</v>
          </cell>
        </row>
        <row r="478">
          <cell r="B478" t="str">
            <v>DE.310.DD.01</v>
          </cell>
          <cell r="D478" t="str">
            <v>Disposição De Força, Controle e Aterramento</v>
          </cell>
          <cell r="E478" t="str">
            <v>6 dias</v>
          </cell>
          <cell r="F478">
            <v>38859.375</v>
          </cell>
          <cell r="G478">
            <v>39037.333333333336</v>
          </cell>
          <cell r="H478" t="str">
            <v>NA</v>
          </cell>
          <cell r="I478">
            <v>38867.729166666664</v>
          </cell>
          <cell r="J478">
            <v>39044.729166666664</v>
          </cell>
          <cell r="K478" t="str">
            <v>NA</v>
          </cell>
          <cell r="L478">
            <v>0.09</v>
          </cell>
          <cell r="M478">
            <v>2</v>
          </cell>
          <cell r="N478">
            <v>0</v>
          </cell>
          <cell r="O478">
            <v>0</v>
          </cell>
          <cell r="P478">
            <v>0</v>
          </cell>
          <cell r="Q478">
            <v>470</v>
          </cell>
          <cell r="R478">
            <v>478</v>
          </cell>
          <cell r="S478" t="str">
            <v>EQUIPE ELE</v>
          </cell>
          <cell r="T478">
            <v>39044</v>
          </cell>
        </row>
        <row r="479">
          <cell r="B479" t="str">
            <v>DE.310.DD.02</v>
          </cell>
          <cell r="D479" t="str">
            <v>Iluminação</v>
          </cell>
          <cell r="E479" t="str">
            <v>15 dias</v>
          </cell>
          <cell r="F479">
            <v>38859.375</v>
          </cell>
          <cell r="G479">
            <v>39037.333333333336</v>
          </cell>
          <cell r="H479" t="str">
            <v>NA</v>
          </cell>
          <cell r="I479">
            <v>38880.729166666664</v>
          </cell>
          <cell r="J479">
            <v>39057.729166666664</v>
          </cell>
          <cell r="K479" t="str">
            <v>NA</v>
          </cell>
          <cell r="L479">
            <v>0.31</v>
          </cell>
          <cell r="M479">
            <v>7</v>
          </cell>
          <cell r="N479">
            <v>0</v>
          </cell>
          <cell r="O479">
            <v>0</v>
          </cell>
          <cell r="P479">
            <v>0</v>
          </cell>
          <cell r="Q479">
            <v>470</v>
          </cell>
          <cell r="S479" t="str">
            <v>EQUIPE ELE</v>
          </cell>
          <cell r="T479">
            <v>39057</v>
          </cell>
        </row>
        <row r="480">
          <cell r="B480" t="str">
            <v>DE.310.DD.03</v>
          </cell>
          <cell r="D480" t="str">
            <v>Eletrodutos</v>
          </cell>
          <cell r="E480" t="str">
            <v>6 dias</v>
          </cell>
          <cell r="F480">
            <v>38867.375</v>
          </cell>
          <cell r="G480">
            <v>39045.333333333336</v>
          </cell>
          <cell r="H480" t="str">
            <v>NA</v>
          </cell>
          <cell r="I480">
            <v>38875.729166666664</v>
          </cell>
          <cell r="J480">
            <v>39052.729166666664</v>
          </cell>
          <cell r="K480" t="str">
            <v>NA</v>
          </cell>
          <cell r="L480">
            <v>0.09</v>
          </cell>
          <cell r="M480">
            <v>2</v>
          </cell>
          <cell r="N480">
            <v>0</v>
          </cell>
          <cell r="O480">
            <v>0</v>
          </cell>
          <cell r="P480">
            <v>0</v>
          </cell>
          <cell r="Q480">
            <v>476</v>
          </cell>
          <cell r="S480" t="str">
            <v>EQUIPE ELE</v>
          </cell>
          <cell r="T480">
            <v>39052</v>
          </cell>
        </row>
        <row r="481">
          <cell r="B481" t="str">
            <v>DE.310.LC.01</v>
          </cell>
          <cell r="D481" t="str">
            <v>Lista De Linhas/ Cabos</v>
          </cell>
          <cell r="E481" t="str">
            <v>4 dias</v>
          </cell>
          <cell r="F481">
            <v>38880.375</v>
          </cell>
          <cell r="G481">
            <v>39058.333333333336</v>
          </cell>
          <cell r="H481" t="str">
            <v>NA</v>
          </cell>
          <cell r="I481">
            <v>38888.729166666664</v>
          </cell>
          <cell r="J481">
            <v>39063.729166666664</v>
          </cell>
          <cell r="K481" t="str">
            <v>NA</v>
          </cell>
          <cell r="L481">
            <v>0.05</v>
          </cell>
          <cell r="M481">
            <v>1.25</v>
          </cell>
          <cell r="N481">
            <v>0</v>
          </cell>
          <cell r="O481">
            <v>0</v>
          </cell>
          <cell r="P481">
            <v>0</v>
          </cell>
          <cell r="Q481">
            <v>475</v>
          </cell>
          <cell r="S481" t="str">
            <v>EQUIPE ELE</v>
          </cell>
          <cell r="T481">
            <v>39063</v>
          </cell>
        </row>
        <row r="482">
          <cell r="B482" t="str">
            <v>1.2.3</v>
          </cell>
          <cell r="C482" t="str">
            <v>320A</v>
          </cell>
          <cell r="D482" t="str">
            <v>Almoxarifado</v>
          </cell>
          <cell r="E482" t="str">
            <v>22 dias</v>
          </cell>
          <cell r="F482">
            <v>38831.375</v>
          </cell>
          <cell r="G482">
            <v>39037.333333333336</v>
          </cell>
          <cell r="H482" t="str">
            <v>NA</v>
          </cell>
          <cell r="I482">
            <v>38916.375</v>
          </cell>
          <cell r="J482">
            <v>39066.729166666664</v>
          </cell>
          <cell r="K482" t="str">
            <v>NA</v>
          </cell>
          <cell r="L482">
            <v>0.75</v>
          </cell>
          <cell r="M482">
            <v>17.25</v>
          </cell>
          <cell r="N482">
            <v>0</v>
          </cell>
          <cell r="O482">
            <v>0</v>
          </cell>
          <cell r="P482">
            <v>0</v>
          </cell>
          <cell r="T482">
            <v>39066</v>
          </cell>
        </row>
        <row r="483">
          <cell r="D483" t="str">
            <v>Projeto Detalhado</v>
          </cell>
          <cell r="E483" t="str">
            <v>22 dias</v>
          </cell>
          <cell r="F483">
            <v>38846.375</v>
          </cell>
          <cell r="G483">
            <v>39037.333333333336</v>
          </cell>
          <cell r="H483" t="str">
            <v>NA</v>
          </cell>
          <cell r="I483">
            <v>38916.375</v>
          </cell>
          <cell r="J483">
            <v>39066.729166666664</v>
          </cell>
          <cell r="K483" t="str">
            <v>NA</v>
          </cell>
          <cell r="L483">
            <v>0.75</v>
          </cell>
          <cell r="M483">
            <v>17.25</v>
          </cell>
          <cell r="N483">
            <v>0</v>
          </cell>
          <cell r="O483">
            <v>0</v>
          </cell>
          <cell r="P483">
            <v>0</v>
          </cell>
          <cell r="T483">
            <v>39066</v>
          </cell>
        </row>
        <row r="484">
          <cell r="D484" t="str">
            <v>Civil</v>
          </cell>
          <cell r="E484" t="str">
            <v>11 dias</v>
          </cell>
          <cell r="F484">
            <v>38846.375</v>
          </cell>
          <cell r="G484">
            <v>39037.333333333336</v>
          </cell>
          <cell r="H484" t="str">
            <v>NA</v>
          </cell>
          <cell r="I484">
            <v>38861.375</v>
          </cell>
          <cell r="J484">
            <v>39051.729166666664</v>
          </cell>
          <cell r="K484" t="str">
            <v>NA</v>
          </cell>
          <cell r="L484">
            <v>0.22</v>
          </cell>
          <cell r="M484">
            <v>5</v>
          </cell>
          <cell r="N484">
            <v>0</v>
          </cell>
          <cell r="O484">
            <v>0</v>
          </cell>
          <cell r="P484">
            <v>0</v>
          </cell>
          <cell r="T484">
            <v>39051</v>
          </cell>
        </row>
        <row r="485">
          <cell r="D485" t="str">
            <v>Desenho De Detalhamento</v>
          </cell>
          <cell r="E485" t="str">
            <v>11 dias</v>
          </cell>
          <cell r="F485">
            <v>38846.375</v>
          </cell>
          <cell r="G485">
            <v>39037.333333333336</v>
          </cell>
          <cell r="H485" t="str">
            <v>NA</v>
          </cell>
          <cell r="I485">
            <v>38861.375</v>
          </cell>
          <cell r="J485">
            <v>39051.729166666664</v>
          </cell>
          <cell r="K485" t="str">
            <v>NA</v>
          </cell>
          <cell r="L485">
            <v>0.22</v>
          </cell>
          <cell r="M485">
            <v>5</v>
          </cell>
          <cell r="N485">
            <v>0</v>
          </cell>
          <cell r="O485">
            <v>0</v>
          </cell>
          <cell r="P485">
            <v>0</v>
          </cell>
          <cell r="R485">
            <v>488</v>
          </cell>
          <cell r="T485">
            <v>39051</v>
          </cell>
        </row>
        <row r="486">
          <cell r="B486" t="str">
            <v>DC.320.DD.01</v>
          </cell>
          <cell r="D486" t="str">
            <v>Fundação</v>
          </cell>
          <cell r="E486" t="str">
            <v>6 dias</v>
          </cell>
          <cell r="F486">
            <v>38846.375</v>
          </cell>
          <cell r="G486">
            <v>39037.333333333336</v>
          </cell>
          <cell r="H486" t="str">
            <v>NA</v>
          </cell>
          <cell r="I486">
            <v>38854.375</v>
          </cell>
          <cell r="J486">
            <v>39044.729166666664</v>
          </cell>
          <cell r="K486" t="str">
            <v>NA</v>
          </cell>
          <cell r="L486">
            <v>0.13</v>
          </cell>
          <cell r="M486">
            <v>3</v>
          </cell>
          <cell r="N486">
            <v>0</v>
          </cell>
          <cell r="O486">
            <v>0</v>
          </cell>
          <cell r="P486">
            <v>0</v>
          </cell>
          <cell r="Q486">
            <v>472</v>
          </cell>
          <cell r="R486">
            <v>485</v>
          </cell>
          <cell r="S486" t="str">
            <v>EQUIPE CIV</v>
          </cell>
          <cell r="T486">
            <v>39044</v>
          </cell>
        </row>
        <row r="487">
          <cell r="B487" t="str">
            <v>DC.320.DD.02</v>
          </cell>
          <cell r="D487" t="str">
            <v>Inseridos e Lajes</v>
          </cell>
          <cell r="E487" t="str">
            <v>5 dias</v>
          </cell>
          <cell r="F487">
            <v>38854.375</v>
          </cell>
          <cell r="G487">
            <v>39045.333333333336</v>
          </cell>
          <cell r="H487" t="str">
            <v>NA</v>
          </cell>
          <cell r="I487">
            <v>38861.375</v>
          </cell>
          <cell r="J487">
            <v>39051.729166666664</v>
          </cell>
          <cell r="K487" t="str">
            <v>NA</v>
          </cell>
          <cell r="L487">
            <v>0.09</v>
          </cell>
          <cell r="M487">
            <v>2</v>
          </cell>
          <cell r="N487">
            <v>0</v>
          </cell>
          <cell r="O487">
            <v>0</v>
          </cell>
          <cell r="P487">
            <v>0</v>
          </cell>
          <cell r="Q487">
            <v>484</v>
          </cell>
          <cell r="S487" t="str">
            <v>EQUIPE CIV</v>
          </cell>
          <cell r="T487">
            <v>39051</v>
          </cell>
        </row>
        <row r="488">
          <cell r="D488" t="str">
            <v>Elétrica</v>
          </cell>
          <cell r="E488" t="str">
            <v>11 dias</v>
          </cell>
          <cell r="F488">
            <v>38861.375</v>
          </cell>
          <cell r="G488">
            <v>39052.333333333336</v>
          </cell>
          <cell r="H488" t="str">
            <v>NA</v>
          </cell>
          <cell r="I488">
            <v>38916.375</v>
          </cell>
          <cell r="J488">
            <v>39066.729166666664</v>
          </cell>
          <cell r="K488" t="str">
            <v>NA</v>
          </cell>
          <cell r="L488">
            <v>0.54</v>
          </cell>
          <cell r="M488">
            <v>12.25</v>
          </cell>
          <cell r="N488">
            <v>0</v>
          </cell>
          <cell r="O488">
            <v>0</v>
          </cell>
          <cell r="P488">
            <v>0</v>
          </cell>
          <cell r="T488">
            <v>39066</v>
          </cell>
        </row>
        <row r="489">
          <cell r="D489" t="str">
            <v>Desenho De Detalhamento</v>
          </cell>
          <cell r="E489" t="str">
            <v>11 dias</v>
          </cell>
          <cell r="F489">
            <v>38861.375</v>
          </cell>
          <cell r="G489">
            <v>39052.333333333336</v>
          </cell>
          <cell r="H489" t="str">
            <v>NA</v>
          </cell>
          <cell r="I489">
            <v>38902.375</v>
          </cell>
          <cell r="J489">
            <v>39066.729166666664</v>
          </cell>
          <cell r="K489" t="str">
            <v>NA</v>
          </cell>
          <cell r="L489">
            <v>0.48</v>
          </cell>
          <cell r="M489">
            <v>11</v>
          </cell>
          <cell r="N489">
            <v>0</v>
          </cell>
          <cell r="O489">
            <v>0</v>
          </cell>
          <cell r="P489">
            <v>0</v>
          </cell>
          <cell r="R489" t="str">
            <v>491II</v>
          </cell>
          <cell r="T489">
            <v>39066</v>
          </cell>
        </row>
        <row r="490">
          <cell r="B490" t="str">
            <v>DE.320.DD.01</v>
          </cell>
          <cell r="D490" t="str">
            <v>Disposição De Força, Controle e Aterramento</v>
          </cell>
          <cell r="E490" t="str">
            <v>6 dias</v>
          </cell>
          <cell r="F490">
            <v>38861.375</v>
          </cell>
          <cell r="G490">
            <v>39052.333333333336</v>
          </cell>
          <cell r="H490" t="str">
            <v>NA</v>
          </cell>
          <cell r="I490">
            <v>38869.375</v>
          </cell>
          <cell r="J490">
            <v>39059.729166666664</v>
          </cell>
          <cell r="K490" t="str">
            <v>NA</v>
          </cell>
          <cell r="L490">
            <v>0.09</v>
          </cell>
          <cell r="M490">
            <v>2</v>
          </cell>
          <cell r="N490">
            <v>0</v>
          </cell>
          <cell r="O490">
            <v>0</v>
          </cell>
          <cell r="P490">
            <v>0</v>
          </cell>
          <cell r="Q490">
            <v>483</v>
          </cell>
          <cell r="R490" t="str">
            <v>489II;490II</v>
          </cell>
          <cell r="S490" t="str">
            <v>EQUIPE ELE</v>
          </cell>
          <cell r="T490">
            <v>39059</v>
          </cell>
        </row>
        <row r="491">
          <cell r="B491" t="str">
            <v>DE.320.DD.02</v>
          </cell>
          <cell r="D491" t="str">
            <v>Iluminação</v>
          </cell>
          <cell r="E491" t="str">
            <v>11 dias</v>
          </cell>
          <cell r="F491">
            <v>38869.375</v>
          </cell>
          <cell r="G491">
            <v>39052.333333333336</v>
          </cell>
          <cell r="H491" t="str">
            <v>NA</v>
          </cell>
          <cell r="I491">
            <v>38894.375</v>
          </cell>
          <cell r="J491">
            <v>39066.729166666664</v>
          </cell>
          <cell r="K491" t="str">
            <v>NA</v>
          </cell>
          <cell r="L491">
            <v>0.31</v>
          </cell>
          <cell r="M491">
            <v>7</v>
          </cell>
          <cell r="N491">
            <v>0</v>
          </cell>
          <cell r="O491">
            <v>0</v>
          </cell>
          <cell r="P491">
            <v>0</v>
          </cell>
          <cell r="Q491" t="str">
            <v>488II</v>
          </cell>
          <cell r="S491" t="str">
            <v>EQUIPE ELE</v>
          </cell>
          <cell r="T491">
            <v>39066</v>
          </cell>
        </row>
        <row r="492">
          <cell r="B492" t="str">
            <v>DE.320.DD.03</v>
          </cell>
          <cell r="D492" t="str">
            <v>Eletrodutos</v>
          </cell>
          <cell r="E492" t="str">
            <v>6 dias</v>
          </cell>
          <cell r="F492">
            <v>38894.375</v>
          </cell>
          <cell r="G492">
            <v>39052.333333333336</v>
          </cell>
          <cell r="H492" t="str">
            <v>NA</v>
          </cell>
          <cell r="I492">
            <v>38902.375</v>
          </cell>
          <cell r="J492">
            <v>39059.729166666664</v>
          </cell>
          <cell r="K492" t="str">
            <v>NA</v>
          </cell>
          <cell r="L492">
            <v>0.09</v>
          </cell>
          <cell r="M492">
            <v>2</v>
          </cell>
          <cell r="N492">
            <v>0</v>
          </cell>
          <cell r="O492">
            <v>0</v>
          </cell>
          <cell r="P492">
            <v>0</v>
          </cell>
          <cell r="Q492" t="str">
            <v>488II</v>
          </cell>
          <cell r="S492" t="str">
            <v>EQUIPE ELE</v>
          </cell>
          <cell r="T492">
            <v>39059</v>
          </cell>
        </row>
        <row r="493">
          <cell r="B493" t="str">
            <v>DE.320.LC.01</v>
          </cell>
          <cell r="D493" t="str">
            <v>Lista De Linhas/ Cabos</v>
          </cell>
          <cell r="E493" t="str">
            <v>8 dias</v>
          </cell>
          <cell r="F493">
            <v>38902.375</v>
          </cell>
          <cell r="G493">
            <v>39052.333333333336</v>
          </cell>
          <cell r="H493" t="str">
            <v>NA</v>
          </cell>
          <cell r="I493">
            <v>38908.375</v>
          </cell>
          <cell r="J493">
            <v>39063.729166666664</v>
          </cell>
          <cell r="K493" t="str">
            <v>NA</v>
          </cell>
          <cell r="L493">
            <v>0.05</v>
          </cell>
          <cell r="M493">
            <v>1.25</v>
          </cell>
          <cell r="N493">
            <v>0</v>
          </cell>
          <cell r="O493">
            <v>0</v>
          </cell>
          <cell r="P493">
            <v>0</v>
          </cell>
          <cell r="Q493" t="str">
            <v>487II</v>
          </cell>
          <cell r="S493" t="str">
            <v>EQUIPE ELE</v>
          </cell>
          <cell r="T493">
            <v>39063</v>
          </cell>
        </row>
        <row r="494">
          <cell r="B494" t="str">
            <v>1.2.4</v>
          </cell>
          <cell r="C494" t="str">
            <v>370A</v>
          </cell>
          <cell r="D494" t="str">
            <v>Laboratório de Análise Físico-Químicas</v>
          </cell>
          <cell r="E494" t="str">
            <v>30 dias</v>
          </cell>
          <cell r="F494">
            <v>38839.375</v>
          </cell>
          <cell r="G494">
            <v>39022.333333333336</v>
          </cell>
          <cell r="H494" t="str">
            <v>NA</v>
          </cell>
          <cell r="I494">
            <v>38904.375</v>
          </cell>
          <cell r="J494">
            <v>39066.729166666664</v>
          </cell>
          <cell r="K494" t="str">
            <v>NA</v>
          </cell>
          <cell r="L494">
            <v>0.98</v>
          </cell>
          <cell r="M494">
            <v>22.38</v>
          </cell>
          <cell r="N494">
            <v>0</v>
          </cell>
          <cell r="O494">
            <v>0</v>
          </cell>
          <cell r="P494">
            <v>0</v>
          </cell>
          <cell r="T494">
            <v>39066</v>
          </cell>
        </row>
        <row r="495">
          <cell r="D495" t="str">
            <v>Projeto Detalhado</v>
          </cell>
          <cell r="E495" t="str">
            <v>30 dias</v>
          </cell>
          <cell r="F495">
            <v>38853.375</v>
          </cell>
          <cell r="G495">
            <v>39022.333333333336</v>
          </cell>
          <cell r="H495" t="str">
            <v>NA</v>
          </cell>
          <cell r="I495">
            <v>38904.375</v>
          </cell>
          <cell r="J495">
            <v>39066.729166666664</v>
          </cell>
          <cell r="K495" t="str">
            <v>NA</v>
          </cell>
          <cell r="L495">
            <v>0.98</v>
          </cell>
          <cell r="M495">
            <v>22.38</v>
          </cell>
          <cell r="N495">
            <v>0</v>
          </cell>
          <cell r="O495">
            <v>0</v>
          </cell>
          <cell r="P495">
            <v>0</v>
          </cell>
          <cell r="T495">
            <v>39066</v>
          </cell>
        </row>
        <row r="496">
          <cell r="D496" t="str">
            <v>Civil</v>
          </cell>
          <cell r="E496" t="str">
            <v>29 dias</v>
          </cell>
          <cell r="F496">
            <v>38853.375</v>
          </cell>
          <cell r="G496">
            <v>39022.333333333336</v>
          </cell>
          <cell r="H496" t="str">
            <v>NA</v>
          </cell>
          <cell r="I496">
            <v>38881.375</v>
          </cell>
          <cell r="J496">
            <v>39065.729166666664</v>
          </cell>
          <cell r="K496" t="str">
            <v>NA</v>
          </cell>
          <cell r="L496">
            <v>0.74</v>
          </cell>
          <cell r="M496">
            <v>17</v>
          </cell>
          <cell r="N496">
            <v>0</v>
          </cell>
          <cell r="O496">
            <v>0</v>
          </cell>
          <cell r="P496">
            <v>0</v>
          </cell>
          <cell r="T496">
            <v>39065</v>
          </cell>
        </row>
        <row r="497">
          <cell r="D497" t="str">
            <v>Desenho De Detalhamento</v>
          </cell>
          <cell r="E497" t="str">
            <v>29 dias</v>
          </cell>
          <cell r="F497">
            <v>38853.375</v>
          </cell>
          <cell r="G497">
            <v>39022.333333333336</v>
          </cell>
          <cell r="H497" t="str">
            <v>NA</v>
          </cell>
          <cell r="I497">
            <v>38881.375</v>
          </cell>
          <cell r="J497">
            <v>39065.729166666664</v>
          </cell>
          <cell r="K497" t="str">
            <v>NA</v>
          </cell>
          <cell r="L497">
            <v>0.74</v>
          </cell>
          <cell r="M497">
            <v>17</v>
          </cell>
          <cell r="N497">
            <v>0</v>
          </cell>
          <cell r="O497">
            <v>0</v>
          </cell>
          <cell r="P497">
            <v>0</v>
          </cell>
          <cell r="T497">
            <v>39065</v>
          </cell>
        </row>
        <row r="498">
          <cell r="B498" t="str">
            <v>DC.370.DD.01</v>
          </cell>
          <cell r="D498" t="str">
            <v>Arquitetura</v>
          </cell>
          <cell r="E498" t="str">
            <v>9 dias</v>
          </cell>
          <cell r="F498">
            <v>38853.375</v>
          </cell>
          <cell r="G498">
            <v>39022.333333333336</v>
          </cell>
          <cell r="H498" t="str">
            <v>NA</v>
          </cell>
          <cell r="I498">
            <v>38866.375</v>
          </cell>
          <cell r="J498">
            <v>39037.729166666664</v>
          </cell>
          <cell r="K498" t="str">
            <v>NA</v>
          </cell>
          <cell r="L498">
            <v>0.26</v>
          </cell>
          <cell r="M498">
            <v>6</v>
          </cell>
          <cell r="N498">
            <v>0</v>
          </cell>
          <cell r="O498">
            <v>0</v>
          </cell>
          <cell r="P498">
            <v>0</v>
          </cell>
          <cell r="Q498">
            <v>471</v>
          </cell>
          <cell r="R498">
            <v>497</v>
          </cell>
          <cell r="S498" t="str">
            <v>EQUIPE ARQ</v>
          </cell>
          <cell r="T498">
            <v>39037</v>
          </cell>
        </row>
        <row r="499">
          <cell r="B499" t="str">
            <v>DC.370.DD.02</v>
          </cell>
          <cell r="D499" t="str">
            <v>Fundação</v>
          </cell>
          <cell r="E499" t="str">
            <v>6 dias</v>
          </cell>
          <cell r="F499">
            <v>38853.375</v>
          </cell>
          <cell r="G499">
            <v>39038.333333333336</v>
          </cell>
          <cell r="H499" t="str">
            <v>NA</v>
          </cell>
          <cell r="I499">
            <v>38861.375</v>
          </cell>
          <cell r="J499">
            <v>39045.729166666664</v>
          </cell>
          <cell r="K499" t="str">
            <v>NA</v>
          </cell>
          <cell r="L499">
            <v>0.13</v>
          </cell>
          <cell r="M499">
            <v>3</v>
          </cell>
          <cell r="N499">
            <v>0</v>
          </cell>
          <cell r="O499">
            <v>0</v>
          </cell>
          <cell r="P499">
            <v>0</v>
          </cell>
          <cell r="Q499">
            <v>496</v>
          </cell>
          <cell r="R499" t="str">
            <v>498;502</v>
          </cell>
          <cell r="S499" t="str">
            <v>EQUIPE CIV</v>
          </cell>
          <cell r="T499">
            <v>39045</v>
          </cell>
        </row>
        <row r="500">
          <cell r="B500" t="str">
            <v>DC.370.DD.03</v>
          </cell>
          <cell r="D500" t="str">
            <v>Pilares, Vigas e Lajes</v>
          </cell>
          <cell r="E500" t="str">
            <v>8 dias</v>
          </cell>
          <cell r="F500">
            <v>38861.375</v>
          </cell>
          <cell r="G500">
            <v>39048.333333333336</v>
          </cell>
          <cell r="H500" t="str">
            <v>NA</v>
          </cell>
          <cell r="I500">
            <v>38873.375</v>
          </cell>
          <cell r="J500">
            <v>39057.729166666664</v>
          </cell>
          <cell r="K500" t="str">
            <v>NA</v>
          </cell>
          <cell r="L500">
            <v>0.22</v>
          </cell>
          <cell r="M500">
            <v>5</v>
          </cell>
          <cell r="N500">
            <v>0</v>
          </cell>
          <cell r="O500">
            <v>0</v>
          </cell>
          <cell r="P500">
            <v>0</v>
          </cell>
          <cell r="Q500">
            <v>497</v>
          </cell>
          <cell r="R500">
            <v>499</v>
          </cell>
          <cell r="S500" t="str">
            <v>EQUIPE CIV</v>
          </cell>
          <cell r="T500">
            <v>39057</v>
          </cell>
        </row>
        <row r="501">
          <cell r="B501" t="str">
            <v>DC.370.DD.04</v>
          </cell>
          <cell r="D501" t="str">
            <v>Hidráulica</v>
          </cell>
          <cell r="E501" t="str">
            <v>6 dias</v>
          </cell>
          <cell r="F501">
            <v>38873.375</v>
          </cell>
          <cell r="G501">
            <v>39058.333333333336</v>
          </cell>
          <cell r="H501" t="str">
            <v>NA</v>
          </cell>
          <cell r="I501">
            <v>38881.375</v>
          </cell>
          <cell r="J501">
            <v>39065.729166666664</v>
          </cell>
          <cell r="K501" t="str">
            <v>NA</v>
          </cell>
          <cell r="L501">
            <v>0.13</v>
          </cell>
          <cell r="M501">
            <v>3</v>
          </cell>
          <cell r="N501">
            <v>0</v>
          </cell>
          <cell r="O501">
            <v>0</v>
          </cell>
          <cell r="P501">
            <v>0</v>
          </cell>
          <cell r="Q501">
            <v>498</v>
          </cell>
          <cell r="S501" t="str">
            <v>EQUIPE CIV</v>
          </cell>
          <cell r="T501">
            <v>39065</v>
          </cell>
        </row>
        <row r="502">
          <cell r="D502" t="str">
            <v>Elétrica</v>
          </cell>
          <cell r="E502" t="str">
            <v>15 dias</v>
          </cell>
          <cell r="F502">
            <v>38881.375</v>
          </cell>
          <cell r="G502">
            <v>39048.333333333336</v>
          </cell>
          <cell r="H502" t="str">
            <v>NA</v>
          </cell>
          <cell r="I502">
            <v>38904.375</v>
          </cell>
          <cell r="J502">
            <v>39066.729166666664</v>
          </cell>
          <cell r="K502" t="str">
            <v>NA</v>
          </cell>
          <cell r="L502">
            <v>0.23</v>
          </cell>
          <cell r="M502">
            <v>5.38</v>
          </cell>
          <cell r="N502">
            <v>0</v>
          </cell>
          <cell r="O502">
            <v>0</v>
          </cell>
          <cell r="P502">
            <v>0</v>
          </cell>
          <cell r="T502">
            <v>39066</v>
          </cell>
        </row>
        <row r="503">
          <cell r="D503" t="str">
            <v>Desenho De Detalhamento</v>
          </cell>
          <cell r="E503" t="str">
            <v>13 dias</v>
          </cell>
          <cell r="F503">
            <v>38881.375</v>
          </cell>
          <cell r="G503">
            <v>39048.333333333336</v>
          </cell>
          <cell r="H503" t="str">
            <v>NA</v>
          </cell>
          <cell r="I503">
            <v>38902.375</v>
          </cell>
          <cell r="J503">
            <v>39064.729166666664</v>
          </cell>
          <cell r="K503" t="str">
            <v>NA</v>
          </cell>
          <cell r="L503">
            <v>0.22</v>
          </cell>
          <cell r="M503">
            <v>5</v>
          </cell>
          <cell r="N503">
            <v>0</v>
          </cell>
          <cell r="O503">
            <v>0</v>
          </cell>
          <cell r="P503">
            <v>0</v>
          </cell>
          <cell r="R503">
            <v>504</v>
          </cell>
          <cell r="T503">
            <v>39064</v>
          </cell>
        </row>
        <row r="504">
          <cell r="B504" t="str">
            <v>DE.370.DD.01</v>
          </cell>
          <cell r="D504" t="str">
            <v>Aterramento</v>
          </cell>
          <cell r="E504" t="str">
            <v>4 dias</v>
          </cell>
          <cell r="F504">
            <v>38881.375</v>
          </cell>
          <cell r="G504">
            <v>39048.333333333336</v>
          </cell>
          <cell r="H504" t="str">
            <v>NA</v>
          </cell>
          <cell r="I504">
            <v>38889.375</v>
          </cell>
          <cell r="J504">
            <v>39051.729166666664</v>
          </cell>
          <cell r="K504" t="str">
            <v>NA</v>
          </cell>
          <cell r="L504">
            <v>0.04</v>
          </cell>
          <cell r="M504">
            <v>1</v>
          </cell>
          <cell r="N504">
            <v>0</v>
          </cell>
          <cell r="O504">
            <v>0</v>
          </cell>
          <cell r="P504">
            <v>0</v>
          </cell>
          <cell r="Q504">
            <v>497</v>
          </cell>
          <cell r="R504">
            <v>503</v>
          </cell>
          <cell r="S504" t="str">
            <v>EQUIPE ELE</v>
          </cell>
          <cell r="T504">
            <v>39051</v>
          </cell>
        </row>
        <row r="505">
          <cell r="B505" t="str">
            <v>DE.370.DD.02</v>
          </cell>
          <cell r="D505" t="str">
            <v>Iluminação</v>
          </cell>
          <cell r="E505" t="str">
            <v>9 dias</v>
          </cell>
          <cell r="F505">
            <v>38889.375</v>
          </cell>
          <cell r="G505">
            <v>39052.333333333336</v>
          </cell>
          <cell r="H505" t="str">
            <v>NA</v>
          </cell>
          <cell r="I505">
            <v>38902.375</v>
          </cell>
          <cell r="J505">
            <v>39064.729166666664</v>
          </cell>
          <cell r="K505" t="str">
            <v>NA</v>
          </cell>
          <cell r="L505">
            <v>0.17</v>
          </cell>
          <cell r="M505">
            <v>4</v>
          </cell>
          <cell r="N505">
            <v>0</v>
          </cell>
          <cell r="O505">
            <v>0</v>
          </cell>
          <cell r="P505">
            <v>0</v>
          </cell>
          <cell r="Q505">
            <v>502</v>
          </cell>
          <cell r="S505" t="str">
            <v>EQUIPE ELE</v>
          </cell>
          <cell r="T505">
            <v>39064</v>
          </cell>
        </row>
        <row r="506">
          <cell r="B506" t="str">
            <v>DE.370.LC.01</v>
          </cell>
          <cell r="D506" t="str">
            <v>Lista De Linhas/ Cabos</v>
          </cell>
          <cell r="E506" t="str">
            <v>2 dias</v>
          </cell>
          <cell r="F506">
            <v>38902.375</v>
          </cell>
          <cell r="G506">
            <v>39065.333333333336</v>
          </cell>
          <cell r="H506" t="str">
            <v>NA</v>
          </cell>
          <cell r="I506">
            <v>38904.375</v>
          </cell>
          <cell r="J506">
            <v>39066.729166666664</v>
          </cell>
          <cell r="K506" t="str">
            <v>NA</v>
          </cell>
          <cell r="L506">
            <v>0.02</v>
          </cell>
          <cell r="M506">
            <v>0.38</v>
          </cell>
          <cell r="N506">
            <v>0</v>
          </cell>
          <cell r="O506">
            <v>0</v>
          </cell>
          <cell r="P506">
            <v>0</v>
          </cell>
          <cell r="Q506">
            <v>501</v>
          </cell>
          <cell r="S506" t="str">
            <v>EQUIPE ELE</v>
          </cell>
          <cell r="T506">
            <v>39066</v>
          </cell>
        </row>
        <row r="507">
          <cell r="B507" t="str">
            <v>1.3</v>
          </cell>
          <cell r="C507" t="str">
            <v>400A</v>
          </cell>
          <cell r="D507" t="str">
            <v>APOIO ADMINISTRATIVO</v>
          </cell>
          <cell r="E507" t="str">
            <v>107 dias</v>
          </cell>
          <cell r="F507">
            <v>38853.375</v>
          </cell>
          <cell r="G507">
            <v>38905.333333333336</v>
          </cell>
          <cell r="H507">
            <v>38905.333333333336</v>
          </cell>
          <cell r="I507">
            <v>38966.375</v>
          </cell>
          <cell r="J507">
            <v>39066.729166666664</v>
          </cell>
          <cell r="K507" t="str">
            <v>NA</v>
          </cell>
          <cell r="L507">
            <v>4.63</v>
          </cell>
          <cell r="M507">
            <v>106</v>
          </cell>
          <cell r="N507">
            <v>10.58</v>
          </cell>
          <cell r="O507">
            <v>9.98</v>
          </cell>
          <cell r="P507">
            <v>9.98</v>
          </cell>
          <cell r="T507">
            <v>39066</v>
          </cell>
        </row>
        <row r="508">
          <cell r="B508" t="str">
            <v>1.3.1</v>
          </cell>
          <cell r="C508" t="str">
            <v>405A</v>
          </cell>
          <cell r="D508" t="str">
            <v>Geral</v>
          </cell>
          <cell r="E508" t="str">
            <v>40 dias</v>
          </cell>
          <cell r="F508" t="str">
            <v>NA</v>
          </cell>
          <cell r="G508">
            <v>38905.333333333336</v>
          </cell>
          <cell r="H508">
            <v>38905.333333333336</v>
          </cell>
          <cell r="I508" t="str">
            <v>NA</v>
          </cell>
          <cell r="J508">
            <v>38964.729166666664</v>
          </cell>
          <cell r="K508" t="str">
            <v>NA</v>
          </cell>
          <cell r="L508">
            <v>0.51</v>
          </cell>
          <cell r="M508">
            <v>11.63</v>
          </cell>
          <cell r="N508">
            <v>10.58</v>
          </cell>
          <cell r="O508">
            <v>90.97</v>
          </cell>
          <cell r="P508">
            <v>90.97</v>
          </cell>
          <cell r="T508">
            <v>38964</v>
          </cell>
        </row>
        <row r="509">
          <cell r="D509" t="str">
            <v>Projeto Básico</v>
          </cell>
          <cell r="E509" t="str">
            <v>32 dias</v>
          </cell>
          <cell r="F509" t="str">
            <v>NA</v>
          </cell>
          <cell r="G509">
            <v>38917.333333333336</v>
          </cell>
          <cell r="H509">
            <v>38917.333333333336</v>
          </cell>
          <cell r="I509" t="str">
            <v>NA</v>
          </cell>
          <cell r="J509">
            <v>38964.729166666664</v>
          </cell>
          <cell r="K509" t="str">
            <v>NA</v>
          </cell>
          <cell r="L509">
            <v>0.44</v>
          </cell>
          <cell r="M509">
            <v>10.130000000000001</v>
          </cell>
          <cell r="N509">
            <v>9.23</v>
          </cell>
          <cell r="O509">
            <v>91.11</v>
          </cell>
          <cell r="P509">
            <v>91.11</v>
          </cell>
          <cell r="T509">
            <v>38964</v>
          </cell>
        </row>
        <row r="510">
          <cell r="D510" t="str">
            <v>Mecânica</v>
          </cell>
          <cell r="E510" t="str">
            <v>9 dias</v>
          </cell>
          <cell r="F510" t="str">
            <v>NA</v>
          </cell>
          <cell r="G510">
            <v>38952.333333333336</v>
          </cell>
          <cell r="H510">
            <v>38952.333333333336</v>
          </cell>
          <cell r="I510" t="str">
            <v>NA</v>
          </cell>
          <cell r="J510">
            <v>38964.729166666664</v>
          </cell>
          <cell r="K510" t="str">
            <v>NA</v>
          </cell>
          <cell r="L510">
            <v>0.25</v>
          </cell>
          <cell r="M510">
            <v>5.63</v>
          </cell>
          <cell r="N510">
            <v>5.0599999999999996</v>
          </cell>
          <cell r="O510">
            <v>0</v>
          </cell>
          <cell r="P510">
            <v>90</v>
          </cell>
          <cell r="T510">
            <v>38964</v>
          </cell>
        </row>
        <row r="511">
          <cell r="B511" t="str">
            <v>BB.405.OI.01</v>
          </cell>
          <cell r="D511" t="str">
            <v>Orçamento De Investimentos</v>
          </cell>
          <cell r="E511" t="str">
            <v>9 dias</v>
          </cell>
          <cell r="F511" t="str">
            <v>NA</v>
          </cell>
          <cell r="G511">
            <v>38952.333333333336</v>
          </cell>
          <cell r="H511">
            <v>38952.333333333336</v>
          </cell>
          <cell r="I511" t="str">
            <v>NA</v>
          </cell>
          <cell r="J511">
            <v>38964.729166666664</v>
          </cell>
          <cell r="K511" t="str">
            <v>NA</v>
          </cell>
          <cell r="L511">
            <v>0.25</v>
          </cell>
          <cell r="M511">
            <v>5.63</v>
          </cell>
          <cell r="N511">
            <v>5.0599999999999996</v>
          </cell>
          <cell r="O511">
            <v>0</v>
          </cell>
          <cell r="P511">
            <v>90</v>
          </cell>
          <cell r="Q511" t="str">
            <v>34II</v>
          </cell>
          <cell r="S511" t="str">
            <v>EQUIPE MEC</v>
          </cell>
          <cell r="T511">
            <v>38964</v>
          </cell>
        </row>
        <row r="512">
          <cell r="D512" t="str">
            <v>Civil</v>
          </cell>
          <cell r="E512" t="str">
            <v>5 dias</v>
          </cell>
          <cell r="F512" t="str">
            <v>NA</v>
          </cell>
          <cell r="G512">
            <v>38917.333333333336</v>
          </cell>
          <cell r="H512">
            <v>38917.333333333336</v>
          </cell>
          <cell r="I512" t="str">
            <v>NA</v>
          </cell>
          <cell r="J512">
            <v>38923.729166666664</v>
          </cell>
          <cell r="K512" t="str">
            <v>NA</v>
          </cell>
          <cell r="L512">
            <v>0.2</v>
          </cell>
          <cell r="M512">
            <v>4.5</v>
          </cell>
          <cell r="N512">
            <v>4.16</v>
          </cell>
          <cell r="O512">
            <v>0</v>
          </cell>
          <cell r="P512">
            <v>92.5</v>
          </cell>
          <cell r="T512">
            <v>38923</v>
          </cell>
        </row>
        <row r="513">
          <cell r="B513" t="str">
            <v>BC.405.PQ.01</v>
          </cell>
          <cell r="D513" t="str">
            <v>Planilha De Quantitativos - Arquitetura</v>
          </cell>
          <cell r="E513" t="str">
            <v>5 dias</v>
          </cell>
          <cell r="F513" t="str">
            <v>NA</v>
          </cell>
          <cell r="G513">
            <v>38917.333333333336</v>
          </cell>
          <cell r="H513">
            <v>38917.333333333336</v>
          </cell>
          <cell r="I513" t="str">
            <v>NA</v>
          </cell>
          <cell r="J513">
            <v>38923.729166666664</v>
          </cell>
          <cell r="K513" t="str">
            <v>NA</v>
          </cell>
          <cell r="L513">
            <v>0.2</v>
          </cell>
          <cell r="M513">
            <v>4.5</v>
          </cell>
          <cell r="N513">
            <v>4.16</v>
          </cell>
          <cell r="O513">
            <v>0</v>
          </cell>
          <cell r="P513">
            <v>92.5</v>
          </cell>
          <cell r="Q513" t="str">
            <v>16II</v>
          </cell>
          <cell r="S513" t="str">
            <v>EQUIPE ARQ</v>
          </cell>
          <cell r="T513">
            <v>38923</v>
          </cell>
        </row>
        <row r="514">
          <cell r="D514" t="str">
            <v>Projeto Detalhado</v>
          </cell>
          <cell r="E514" t="str">
            <v>5 dias</v>
          </cell>
          <cell r="F514" t="str">
            <v>NA</v>
          </cell>
          <cell r="G514">
            <v>38905.333333333336</v>
          </cell>
          <cell r="H514">
            <v>38905.333333333336</v>
          </cell>
          <cell r="I514" t="str">
            <v>NA</v>
          </cell>
          <cell r="J514">
            <v>38911.729166666664</v>
          </cell>
          <cell r="K514" t="str">
            <v>NA</v>
          </cell>
          <cell r="L514">
            <v>7.0000000000000007E-2</v>
          </cell>
          <cell r="M514">
            <v>1.5</v>
          </cell>
          <cell r="N514">
            <v>1.35</v>
          </cell>
          <cell r="O514">
            <v>90</v>
          </cell>
          <cell r="P514">
            <v>90</v>
          </cell>
          <cell r="T514">
            <v>38911</v>
          </cell>
        </row>
        <row r="515">
          <cell r="D515" t="str">
            <v>Civil</v>
          </cell>
          <cell r="E515" t="str">
            <v>5 dias</v>
          </cell>
          <cell r="F515" t="str">
            <v>NA</v>
          </cell>
          <cell r="G515">
            <v>38905.333333333336</v>
          </cell>
          <cell r="H515">
            <v>38905.333333333336</v>
          </cell>
          <cell r="I515" t="str">
            <v>NA</v>
          </cell>
          <cell r="J515">
            <v>38911.729166666664</v>
          </cell>
          <cell r="K515" t="str">
            <v>NA</v>
          </cell>
          <cell r="L515">
            <v>7.0000000000000007E-2</v>
          </cell>
          <cell r="M515">
            <v>1.5</v>
          </cell>
          <cell r="N515">
            <v>1.35</v>
          </cell>
          <cell r="O515">
            <v>0</v>
          </cell>
          <cell r="P515">
            <v>90</v>
          </cell>
          <cell r="T515">
            <v>38911</v>
          </cell>
        </row>
        <row r="516">
          <cell r="B516" t="str">
            <v>DC.405.RT.01</v>
          </cell>
          <cell r="D516" t="str">
            <v>Relatório Técnico Arquitetura - Viagem</v>
          </cell>
          <cell r="E516" t="str">
            <v>5 dias</v>
          </cell>
          <cell r="F516" t="str">
            <v>NA</v>
          </cell>
          <cell r="G516">
            <v>38905.333333333336</v>
          </cell>
          <cell r="H516">
            <v>38905.333333333336</v>
          </cell>
          <cell r="I516" t="str">
            <v>NA</v>
          </cell>
          <cell r="J516">
            <v>38911.729166666664</v>
          </cell>
          <cell r="K516" t="str">
            <v>NA</v>
          </cell>
          <cell r="L516">
            <v>7.0000000000000007E-2</v>
          </cell>
          <cell r="M516">
            <v>1.5</v>
          </cell>
          <cell r="N516">
            <v>1.35</v>
          </cell>
          <cell r="O516">
            <v>0</v>
          </cell>
          <cell r="P516">
            <v>90</v>
          </cell>
          <cell r="Q516" t="str">
            <v>16II</v>
          </cell>
          <cell r="S516" t="str">
            <v>EQUIPE ARQ</v>
          </cell>
          <cell r="T516">
            <v>38911</v>
          </cell>
        </row>
        <row r="517">
          <cell r="B517" t="str">
            <v>1.3.2</v>
          </cell>
          <cell r="C517" t="str">
            <v>410A</v>
          </cell>
          <cell r="D517" t="str">
            <v>Escritórios</v>
          </cell>
          <cell r="E517" t="str">
            <v>28 dias</v>
          </cell>
          <cell r="F517">
            <v>38853.375</v>
          </cell>
          <cell r="G517">
            <v>39022.333333333336</v>
          </cell>
          <cell r="H517" t="str">
            <v>NA</v>
          </cell>
          <cell r="I517">
            <v>38926.375</v>
          </cell>
          <cell r="J517">
            <v>39064.729166666664</v>
          </cell>
          <cell r="K517" t="str">
            <v>NA</v>
          </cell>
          <cell r="L517">
            <v>1.02</v>
          </cell>
          <cell r="M517">
            <v>23.38</v>
          </cell>
          <cell r="N517">
            <v>0</v>
          </cell>
          <cell r="O517">
            <v>0</v>
          </cell>
          <cell r="P517">
            <v>0</v>
          </cell>
          <cell r="T517">
            <v>39064</v>
          </cell>
        </row>
        <row r="518">
          <cell r="D518" t="str">
            <v>Projeto Detalhado</v>
          </cell>
          <cell r="E518" t="str">
            <v>28 dias</v>
          </cell>
          <cell r="F518">
            <v>38867.375</v>
          </cell>
          <cell r="G518">
            <v>39022.333333333336</v>
          </cell>
          <cell r="H518" t="str">
            <v>NA</v>
          </cell>
          <cell r="I518">
            <v>38926.375</v>
          </cell>
          <cell r="J518">
            <v>39064.729166666664</v>
          </cell>
          <cell r="K518" t="str">
            <v>NA</v>
          </cell>
          <cell r="L518">
            <v>1.02</v>
          </cell>
          <cell r="M518">
            <v>23.38</v>
          </cell>
          <cell r="N518">
            <v>0</v>
          </cell>
          <cell r="O518">
            <v>0</v>
          </cell>
          <cell r="P518">
            <v>0</v>
          </cell>
          <cell r="T518">
            <v>39064</v>
          </cell>
        </row>
        <row r="519">
          <cell r="D519" t="str">
            <v>Civil</v>
          </cell>
          <cell r="E519" t="str">
            <v>28 dias</v>
          </cell>
          <cell r="F519">
            <v>38867.375</v>
          </cell>
          <cell r="G519">
            <v>39022.333333333336</v>
          </cell>
          <cell r="H519" t="str">
            <v>NA</v>
          </cell>
          <cell r="I519">
            <v>38904.375</v>
          </cell>
          <cell r="J519">
            <v>39064.729166666664</v>
          </cell>
          <cell r="K519" t="str">
            <v>NA</v>
          </cell>
          <cell r="L519">
            <v>0.83</v>
          </cell>
          <cell r="M519">
            <v>19</v>
          </cell>
          <cell r="N519">
            <v>0</v>
          </cell>
          <cell r="O519">
            <v>0</v>
          </cell>
          <cell r="P519">
            <v>0</v>
          </cell>
          <cell r="T519">
            <v>39064</v>
          </cell>
        </row>
        <row r="520">
          <cell r="D520" t="str">
            <v>Desenho De Detalhamento</v>
          </cell>
          <cell r="E520" t="str">
            <v>28 dias</v>
          </cell>
          <cell r="F520">
            <v>38867.375</v>
          </cell>
          <cell r="G520">
            <v>39022.333333333336</v>
          </cell>
          <cell r="H520" t="str">
            <v>NA</v>
          </cell>
          <cell r="I520">
            <v>38904.375</v>
          </cell>
          <cell r="J520">
            <v>39064.729166666664</v>
          </cell>
          <cell r="K520" t="str">
            <v>NA</v>
          </cell>
          <cell r="L520">
            <v>0.83</v>
          </cell>
          <cell r="M520">
            <v>19</v>
          </cell>
          <cell r="N520">
            <v>0</v>
          </cell>
          <cell r="O520">
            <v>0</v>
          </cell>
          <cell r="P520">
            <v>0</v>
          </cell>
          <cell r="T520">
            <v>39064</v>
          </cell>
        </row>
        <row r="521">
          <cell r="B521" t="str">
            <v>DC.410.DD.01</v>
          </cell>
          <cell r="D521" t="str">
            <v>Arquitetura</v>
          </cell>
          <cell r="E521" t="str">
            <v>9 dias</v>
          </cell>
          <cell r="F521">
            <v>38867.375</v>
          </cell>
          <cell r="G521">
            <v>39022.333333333336</v>
          </cell>
          <cell r="H521" t="str">
            <v>NA</v>
          </cell>
          <cell r="I521">
            <v>38880.375</v>
          </cell>
          <cell r="J521">
            <v>39037.729166666664</v>
          </cell>
          <cell r="K521" t="str">
            <v>NA</v>
          </cell>
          <cell r="L521">
            <v>0.26</v>
          </cell>
          <cell r="M521">
            <v>6</v>
          </cell>
          <cell r="N521">
            <v>0</v>
          </cell>
          <cell r="O521">
            <v>0</v>
          </cell>
          <cell r="P521">
            <v>0</v>
          </cell>
          <cell r="Q521">
            <v>471</v>
          </cell>
          <cell r="R521">
            <v>520</v>
          </cell>
          <cell r="S521" t="str">
            <v>EQUIPE ARQ</v>
          </cell>
          <cell r="T521">
            <v>39037</v>
          </cell>
        </row>
        <row r="522">
          <cell r="B522" t="str">
            <v>DC.410.DD.02</v>
          </cell>
          <cell r="D522" t="str">
            <v>Fundação</v>
          </cell>
          <cell r="E522" t="str">
            <v>5 dias</v>
          </cell>
          <cell r="F522">
            <v>38867.375</v>
          </cell>
          <cell r="G522">
            <v>39038.333333333336</v>
          </cell>
          <cell r="H522" t="str">
            <v>NA</v>
          </cell>
          <cell r="I522">
            <v>38874.375</v>
          </cell>
          <cell r="J522">
            <v>39044.729166666664</v>
          </cell>
          <cell r="K522" t="str">
            <v>NA</v>
          </cell>
          <cell r="L522">
            <v>0.09</v>
          </cell>
          <cell r="M522">
            <v>2</v>
          </cell>
          <cell r="N522">
            <v>0</v>
          </cell>
          <cell r="O522">
            <v>0</v>
          </cell>
          <cell r="P522">
            <v>0</v>
          </cell>
          <cell r="Q522">
            <v>519</v>
          </cell>
          <cell r="R522" t="str">
            <v>521;526</v>
          </cell>
          <cell r="S522" t="str">
            <v>EQUIPE CIV</v>
          </cell>
          <cell r="T522">
            <v>39044</v>
          </cell>
        </row>
        <row r="523">
          <cell r="B523" t="str">
            <v>DC.410.DD.03</v>
          </cell>
          <cell r="D523" t="str">
            <v>Sapatas e Pilares</v>
          </cell>
          <cell r="E523" t="str">
            <v>7 dias</v>
          </cell>
          <cell r="F523">
            <v>38874.375</v>
          </cell>
          <cell r="G523">
            <v>39045.333333333336</v>
          </cell>
          <cell r="H523" t="str">
            <v>NA</v>
          </cell>
          <cell r="I523">
            <v>38887.375</v>
          </cell>
          <cell r="J523">
            <v>39055.729166666664</v>
          </cell>
          <cell r="K523" t="str">
            <v>NA</v>
          </cell>
          <cell r="L523">
            <v>0.17</v>
          </cell>
          <cell r="M523">
            <v>4</v>
          </cell>
          <cell r="N523">
            <v>0</v>
          </cell>
          <cell r="O523">
            <v>0</v>
          </cell>
          <cell r="P523">
            <v>0</v>
          </cell>
          <cell r="Q523">
            <v>520</v>
          </cell>
          <cell r="R523" t="str">
            <v>522;523</v>
          </cell>
          <cell r="S523" t="str">
            <v>EQUIPE CIV</v>
          </cell>
          <cell r="T523">
            <v>39055</v>
          </cell>
        </row>
        <row r="524">
          <cell r="B524" t="str">
            <v>DC.410.DD.04</v>
          </cell>
          <cell r="D524" t="str">
            <v>Lajes</v>
          </cell>
          <cell r="E524" t="str">
            <v>7 dias</v>
          </cell>
          <cell r="F524">
            <v>38887.375</v>
          </cell>
          <cell r="G524">
            <v>39056.333333333336</v>
          </cell>
          <cell r="H524" t="str">
            <v>NA</v>
          </cell>
          <cell r="I524">
            <v>38896.375</v>
          </cell>
          <cell r="J524">
            <v>39064.729166666664</v>
          </cell>
          <cell r="K524" t="str">
            <v>NA</v>
          </cell>
          <cell r="L524">
            <v>0.17</v>
          </cell>
          <cell r="M524">
            <v>4</v>
          </cell>
          <cell r="N524">
            <v>0</v>
          </cell>
          <cell r="O524">
            <v>0</v>
          </cell>
          <cell r="P524">
            <v>0</v>
          </cell>
          <cell r="Q524">
            <v>521</v>
          </cell>
          <cell r="S524" t="str">
            <v>EQUIPE CIV</v>
          </cell>
          <cell r="T524">
            <v>39064</v>
          </cell>
        </row>
        <row r="525">
          <cell r="B525" t="str">
            <v>DC.410.DD.05</v>
          </cell>
          <cell r="D525" t="str">
            <v>Hidrosanitário</v>
          </cell>
          <cell r="E525" t="str">
            <v>6 dias</v>
          </cell>
          <cell r="F525">
            <v>38896.375</v>
          </cell>
          <cell r="G525">
            <v>39056.333333333336</v>
          </cell>
          <cell r="H525" t="str">
            <v>NA</v>
          </cell>
          <cell r="I525">
            <v>38904.375</v>
          </cell>
          <cell r="J525">
            <v>39063.729166666664</v>
          </cell>
          <cell r="K525" t="str">
            <v>NA</v>
          </cell>
          <cell r="L525">
            <v>0.13</v>
          </cell>
          <cell r="M525">
            <v>3</v>
          </cell>
          <cell r="N525">
            <v>0</v>
          </cell>
          <cell r="O525">
            <v>0</v>
          </cell>
          <cell r="P525">
            <v>0</v>
          </cell>
          <cell r="Q525">
            <v>521</v>
          </cell>
          <cell r="S525" t="str">
            <v>EQUIPE CIV</v>
          </cell>
          <cell r="T525">
            <v>39063</v>
          </cell>
        </row>
        <row r="526">
          <cell r="D526" t="str">
            <v>Elétrica</v>
          </cell>
          <cell r="E526" t="str">
            <v>14 dias</v>
          </cell>
          <cell r="F526">
            <v>38904.375</v>
          </cell>
          <cell r="G526">
            <v>39045.333333333336</v>
          </cell>
          <cell r="H526" t="str">
            <v>NA</v>
          </cell>
          <cell r="I526">
            <v>38926.375</v>
          </cell>
          <cell r="J526">
            <v>39064.729166666664</v>
          </cell>
          <cell r="K526" t="str">
            <v>NA</v>
          </cell>
          <cell r="L526">
            <v>0.19</v>
          </cell>
          <cell r="M526">
            <v>4.38</v>
          </cell>
          <cell r="N526">
            <v>0</v>
          </cell>
          <cell r="O526">
            <v>0</v>
          </cell>
          <cell r="P526">
            <v>0</v>
          </cell>
          <cell r="T526">
            <v>39064</v>
          </cell>
        </row>
        <row r="527">
          <cell r="D527" t="str">
            <v>Desenho De Detalhamento</v>
          </cell>
          <cell r="E527" t="str">
            <v>12 dias</v>
          </cell>
          <cell r="F527">
            <v>38904.375</v>
          </cell>
          <cell r="G527">
            <v>39045.333333333336</v>
          </cell>
          <cell r="H527" t="str">
            <v>NA</v>
          </cell>
          <cell r="I527">
            <v>38922.375</v>
          </cell>
          <cell r="J527">
            <v>39062.729166666664</v>
          </cell>
          <cell r="K527" t="str">
            <v>NA</v>
          </cell>
          <cell r="L527">
            <v>0.17</v>
          </cell>
          <cell r="M527">
            <v>4</v>
          </cell>
          <cell r="N527">
            <v>0</v>
          </cell>
          <cell r="O527">
            <v>0</v>
          </cell>
          <cell r="P527">
            <v>0</v>
          </cell>
          <cell r="R527">
            <v>528</v>
          </cell>
          <cell r="T527">
            <v>39062</v>
          </cell>
        </row>
        <row r="528">
          <cell r="B528" t="str">
            <v>DE.410.DD.01</v>
          </cell>
          <cell r="D528" t="str">
            <v>Iluminação</v>
          </cell>
          <cell r="E528" t="str">
            <v>6 dias</v>
          </cell>
          <cell r="F528">
            <v>38904.375</v>
          </cell>
          <cell r="G528">
            <v>39045.333333333336</v>
          </cell>
          <cell r="H528" t="str">
            <v>NA</v>
          </cell>
          <cell r="I528">
            <v>38912.375</v>
          </cell>
          <cell r="J528">
            <v>39052.729166666664</v>
          </cell>
          <cell r="K528" t="str">
            <v>NA</v>
          </cell>
          <cell r="L528">
            <v>0.09</v>
          </cell>
          <cell r="M528">
            <v>2</v>
          </cell>
          <cell r="N528">
            <v>0</v>
          </cell>
          <cell r="O528">
            <v>0</v>
          </cell>
          <cell r="P528">
            <v>0</v>
          </cell>
          <cell r="Q528">
            <v>520</v>
          </cell>
          <cell r="R528">
            <v>527</v>
          </cell>
          <cell r="S528" t="str">
            <v>EQUIPE ELE</v>
          </cell>
          <cell r="T528">
            <v>39052</v>
          </cell>
        </row>
        <row r="529">
          <cell r="B529" t="str">
            <v>DE.410.DD.02</v>
          </cell>
          <cell r="D529" t="str">
            <v>Eletrodutos</v>
          </cell>
          <cell r="E529" t="str">
            <v>6 dias</v>
          </cell>
          <cell r="F529">
            <v>38912.375</v>
          </cell>
          <cell r="G529">
            <v>39055.333333333336</v>
          </cell>
          <cell r="H529" t="str">
            <v>NA</v>
          </cell>
          <cell r="I529">
            <v>38922.375</v>
          </cell>
          <cell r="J529">
            <v>39062.729166666664</v>
          </cell>
          <cell r="K529" t="str">
            <v>NA</v>
          </cell>
          <cell r="L529">
            <v>0.09</v>
          </cell>
          <cell r="M529">
            <v>2</v>
          </cell>
          <cell r="N529">
            <v>0</v>
          </cell>
          <cell r="O529">
            <v>0</v>
          </cell>
          <cell r="P529">
            <v>0</v>
          </cell>
          <cell r="Q529">
            <v>526</v>
          </cell>
          <cell r="S529" t="str">
            <v>EQUIPE ELE</v>
          </cell>
          <cell r="T529">
            <v>39062</v>
          </cell>
        </row>
        <row r="530">
          <cell r="B530" t="str">
            <v>DE.410.LC.01</v>
          </cell>
          <cell r="D530" t="str">
            <v>Lista De Linhas/ Cabos</v>
          </cell>
          <cell r="E530" t="str">
            <v>2 dias</v>
          </cell>
          <cell r="F530">
            <v>38922.375</v>
          </cell>
          <cell r="G530">
            <v>39063.333333333336</v>
          </cell>
          <cell r="H530" t="str">
            <v>NA</v>
          </cell>
          <cell r="I530">
            <v>38924.375</v>
          </cell>
          <cell r="J530">
            <v>39064.729166666664</v>
          </cell>
          <cell r="K530" t="str">
            <v>NA</v>
          </cell>
          <cell r="L530">
            <v>0.02</v>
          </cell>
          <cell r="M530">
            <v>0.38</v>
          </cell>
          <cell r="N530">
            <v>0</v>
          </cell>
          <cell r="O530">
            <v>0</v>
          </cell>
          <cell r="P530">
            <v>0</v>
          </cell>
          <cell r="Q530">
            <v>525</v>
          </cell>
          <cell r="S530" t="str">
            <v>EQUIPE ELE</v>
          </cell>
          <cell r="T530">
            <v>39064</v>
          </cell>
        </row>
        <row r="531">
          <cell r="B531" t="str">
            <v>1.3.3</v>
          </cell>
          <cell r="C531" t="str">
            <v>420A</v>
          </cell>
          <cell r="D531" t="str">
            <v>Vestiários</v>
          </cell>
          <cell r="E531" t="str">
            <v>25 dias</v>
          </cell>
          <cell r="F531">
            <v>38860.375</v>
          </cell>
          <cell r="G531">
            <v>39022.333333333336</v>
          </cell>
          <cell r="H531" t="str">
            <v>NA</v>
          </cell>
          <cell r="I531">
            <v>38901.375</v>
          </cell>
          <cell r="J531">
            <v>39059.729166666664</v>
          </cell>
          <cell r="K531" t="str">
            <v>NA</v>
          </cell>
          <cell r="L531">
            <v>0.52</v>
          </cell>
          <cell r="M531">
            <v>12</v>
          </cell>
          <cell r="N531">
            <v>0</v>
          </cell>
          <cell r="O531">
            <v>0</v>
          </cell>
          <cell r="P531">
            <v>0</v>
          </cell>
          <cell r="T531">
            <v>39059</v>
          </cell>
        </row>
        <row r="532">
          <cell r="D532" t="str">
            <v>Projeto Detalhado</v>
          </cell>
          <cell r="E532" t="str">
            <v>25 dias</v>
          </cell>
          <cell r="F532">
            <v>38874.375</v>
          </cell>
          <cell r="G532">
            <v>39022.333333333336</v>
          </cell>
          <cell r="H532" t="str">
            <v>NA</v>
          </cell>
          <cell r="I532">
            <v>38901.375</v>
          </cell>
          <cell r="J532">
            <v>39059.729166666664</v>
          </cell>
          <cell r="K532" t="str">
            <v>NA</v>
          </cell>
          <cell r="L532">
            <v>0.52</v>
          </cell>
          <cell r="M532">
            <v>12</v>
          </cell>
          <cell r="N532">
            <v>0</v>
          </cell>
          <cell r="O532">
            <v>0</v>
          </cell>
          <cell r="P532">
            <v>0</v>
          </cell>
          <cell r="T532">
            <v>39059</v>
          </cell>
        </row>
        <row r="533">
          <cell r="D533" t="str">
            <v>Civil</v>
          </cell>
          <cell r="E533" t="str">
            <v>21 dias</v>
          </cell>
          <cell r="F533">
            <v>38874.375</v>
          </cell>
          <cell r="G533">
            <v>39022.333333333336</v>
          </cell>
          <cell r="H533" t="str">
            <v>NA</v>
          </cell>
          <cell r="I533">
            <v>38891.375</v>
          </cell>
          <cell r="J533">
            <v>39055.729166666664</v>
          </cell>
          <cell r="K533" t="str">
            <v>NA</v>
          </cell>
          <cell r="L533">
            <v>0.48</v>
          </cell>
          <cell r="M533">
            <v>11</v>
          </cell>
          <cell r="N533">
            <v>0</v>
          </cell>
          <cell r="O533">
            <v>0</v>
          </cell>
          <cell r="P533">
            <v>0</v>
          </cell>
          <cell r="T533">
            <v>39055</v>
          </cell>
        </row>
        <row r="534">
          <cell r="D534" t="str">
            <v>Desenho De Detalhamento</v>
          </cell>
          <cell r="E534" t="str">
            <v>21 dias</v>
          </cell>
          <cell r="F534">
            <v>38874.375</v>
          </cell>
          <cell r="G534">
            <v>39022.333333333336</v>
          </cell>
          <cell r="H534" t="str">
            <v>NA</v>
          </cell>
          <cell r="I534">
            <v>38891.375</v>
          </cell>
          <cell r="J534">
            <v>39055.729166666664</v>
          </cell>
          <cell r="K534" t="str">
            <v>NA</v>
          </cell>
          <cell r="L534">
            <v>0.48</v>
          </cell>
          <cell r="M534">
            <v>11</v>
          </cell>
          <cell r="N534">
            <v>0</v>
          </cell>
          <cell r="O534">
            <v>0</v>
          </cell>
          <cell r="P534">
            <v>0</v>
          </cell>
          <cell r="R534">
            <v>537</v>
          </cell>
          <cell r="T534">
            <v>39055</v>
          </cell>
        </row>
        <row r="535">
          <cell r="B535" t="str">
            <v>DC.420.DD.01</v>
          </cell>
          <cell r="D535" t="str">
            <v>Fundação</v>
          </cell>
          <cell r="E535" t="str">
            <v>6 dias</v>
          </cell>
          <cell r="F535">
            <v>38874.375</v>
          </cell>
          <cell r="G535">
            <v>39041.333333333336</v>
          </cell>
          <cell r="H535" t="str">
            <v>NA</v>
          </cell>
          <cell r="I535">
            <v>38882.375</v>
          </cell>
          <cell r="J535">
            <v>39048.729166666664</v>
          </cell>
          <cell r="K535" t="str">
            <v>NA</v>
          </cell>
          <cell r="L535">
            <v>0.13</v>
          </cell>
          <cell r="M535">
            <v>3</v>
          </cell>
          <cell r="N535">
            <v>0</v>
          </cell>
          <cell r="O535">
            <v>0</v>
          </cell>
          <cell r="P535">
            <v>0</v>
          </cell>
          <cell r="Q535">
            <v>535</v>
          </cell>
          <cell r="R535">
            <v>534</v>
          </cell>
          <cell r="S535" t="str">
            <v>EQUIPE CIV</v>
          </cell>
          <cell r="T535">
            <v>39048</v>
          </cell>
        </row>
        <row r="536">
          <cell r="B536" t="str">
            <v>DC.420.DD.02</v>
          </cell>
          <cell r="D536" t="str">
            <v>Lajes</v>
          </cell>
          <cell r="E536" t="str">
            <v>5 dias</v>
          </cell>
          <cell r="F536">
            <v>38882.375</v>
          </cell>
          <cell r="G536">
            <v>39049.333333333336</v>
          </cell>
          <cell r="H536" t="str">
            <v>NA</v>
          </cell>
          <cell r="I536">
            <v>38891.375</v>
          </cell>
          <cell r="J536">
            <v>39055.729166666664</v>
          </cell>
          <cell r="K536" t="str">
            <v>NA</v>
          </cell>
          <cell r="L536">
            <v>0.09</v>
          </cell>
          <cell r="M536">
            <v>2</v>
          </cell>
          <cell r="N536">
            <v>0</v>
          </cell>
          <cell r="O536">
            <v>0</v>
          </cell>
          <cell r="P536">
            <v>0</v>
          </cell>
          <cell r="Q536">
            <v>533</v>
          </cell>
          <cell r="S536" t="str">
            <v>EQUIPE CIV</v>
          </cell>
          <cell r="T536">
            <v>39055</v>
          </cell>
        </row>
        <row r="537">
          <cell r="B537" t="str">
            <v>DC.420.DD.03</v>
          </cell>
          <cell r="D537" t="str">
            <v>Arquitetura</v>
          </cell>
          <cell r="E537" t="str">
            <v>10 dias</v>
          </cell>
          <cell r="F537" t="str">
            <v>NA</v>
          </cell>
          <cell r="G537">
            <v>39022.333333333336</v>
          </cell>
          <cell r="H537" t="str">
            <v>NA</v>
          </cell>
          <cell r="I537" t="str">
            <v>NA</v>
          </cell>
          <cell r="J537">
            <v>39038.729166666664</v>
          </cell>
          <cell r="K537" t="str">
            <v>NA</v>
          </cell>
          <cell r="L537">
            <v>0.26</v>
          </cell>
          <cell r="M537">
            <v>6</v>
          </cell>
          <cell r="N537">
            <v>0</v>
          </cell>
          <cell r="O537">
            <v>0</v>
          </cell>
          <cell r="P537">
            <v>0</v>
          </cell>
          <cell r="Q537">
            <v>471</v>
          </cell>
          <cell r="R537">
            <v>533</v>
          </cell>
          <cell r="S537" t="str">
            <v>EQUIPE ARQ</v>
          </cell>
          <cell r="T537">
            <v>39038</v>
          </cell>
        </row>
        <row r="538">
          <cell r="D538" t="str">
            <v>Elétrica</v>
          </cell>
          <cell r="E538" t="str">
            <v>4 dias</v>
          </cell>
          <cell r="F538">
            <v>38891.375</v>
          </cell>
          <cell r="G538">
            <v>39056.333333333336</v>
          </cell>
          <cell r="H538" t="str">
            <v>NA</v>
          </cell>
          <cell r="I538">
            <v>38901.375</v>
          </cell>
          <cell r="J538">
            <v>39059.729166666664</v>
          </cell>
          <cell r="K538" t="str">
            <v>NA</v>
          </cell>
          <cell r="L538">
            <v>0.04</v>
          </cell>
          <cell r="M538">
            <v>1</v>
          </cell>
          <cell r="N538">
            <v>0</v>
          </cell>
          <cell r="O538">
            <v>0</v>
          </cell>
          <cell r="P538">
            <v>0</v>
          </cell>
          <cell r="T538">
            <v>39059</v>
          </cell>
        </row>
        <row r="539">
          <cell r="B539" t="str">
            <v>DE.420.DD.01</v>
          </cell>
          <cell r="D539" t="str">
            <v>Desenho De Detalhamento - Iluminação</v>
          </cell>
          <cell r="E539" t="str">
            <v>4 dias</v>
          </cell>
          <cell r="F539">
            <v>38891.375</v>
          </cell>
          <cell r="G539">
            <v>39056.333333333336</v>
          </cell>
          <cell r="H539" t="str">
            <v>NA</v>
          </cell>
          <cell r="I539">
            <v>38897.375</v>
          </cell>
          <cell r="J539">
            <v>39059.729166666664</v>
          </cell>
          <cell r="K539" t="str">
            <v>NA</v>
          </cell>
          <cell r="L539">
            <v>0.04</v>
          </cell>
          <cell r="M539">
            <v>1</v>
          </cell>
          <cell r="N539">
            <v>0</v>
          </cell>
          <cell r="O539">
            <v>0</v>
          </cell>
          <cell r="P539">
            <v>0</v>
          </cell>
          <cell r="Q539">
            <v>532</v>
          </cell>
          <cell r="S539" t="str">
            <v>EQUIPE ELE</v>
          </cell>
          <cell r="T539">
            <v>39059</v>
          </cell>
        </row>
        <row r="540">
          <cell r="B540" t="str">
            <v>1.3.4</v>
          </cell>
          <cell r="C540" t="str">
            <v>430A</v>
          </cell>
          <cell r="D540" t="str">
            <v>Restaurante</v>
          </cell>
          <cell r="E540" t="str">
            <v>30 dias</v>
          </cell>
          <cell r="F540">
            <v>38867.375</v>
          </cell>
          <cell r="G540">
            <v>39022.333333333336</v>
          </cell>
          <cell r="H540" t="str">
            <v>NA</v>
          </cell>
          <cell r="I540">
            <v>38966.375</v>
          </cell>
          <cell r="J540">
            <v>39066.729166666664</v>
          </cell>
          <cell r="K540" t="str">
            <v>NA</v>
          </cell>
          <cell r="L540">
            <v>1.66</v>
          </cell>
          <cell r="M540">
            <v>38</v>
          </cell>
          <cell r="N540">
            <v>0</v>
          </cell>
          <cell r="O540">
            <v>0</v>
          </cell>
          <cell r="P540">
            <v>0</v>
          </cell>
          <cell r="T540">
            <v>39066</v>
          </cell>
        </row>
        <row r="541">
          <cell r="D541" t="str">
            <v>Projeto Detalhado</v>
          </cell>
          <cell r="E541" t="str">
            <v>30 dias</v>
          </cell>
          <cell r="F541">
            <v>38888.375</v>
          </cell>
          <cell r="G541">
            <v>39022.333333333336</v>
          </cell>
          <cell r="H541" t="str">
            <v>NA</v>
          </cell>
          <cell r="I541">
            <v>38966.375</v>
          </cell>
          <cell r="J541">
            <v>39066.729166666664</v>
          </cell>
          <cell r="K541" t="str">
            <v>NA</v>
          </cell>
          <cell r="L541">
            <v>1.66</v>
          </cell>
          <cell r="M541">
            <v>38</v>
          </cell>
          <cell r="N541">
            <v>0</v>
          </cell>
          <cell r="O541">
            <v>0</v>
          </cell>
          <cell r="P541">
            <v>0</v>
          </cell>
          <cell r="T541">
            <v>39066</v>
          </cell>
        </row>
        <row r="542">
          <cell r="D542" t="str">
            <v>Civil</v>
          </cell>
          <cell r="E542" t="str">
            <v>30 dias</v>
          </cell>
          <cell r="F542">
            <v>38888.375</v>
          </cell>
          <cell r="G542">
            <v>39022.333333333336</v>
          </cell>
          <cell r="H542" t="str">
            <v>NA</v>
          </cell>
          <cell r="I542">
            <v>38932.375</v>
          </cell>
          <cell r="J542">
            <v>39066.729166666664</v>
          </cell>
          <cell r="K542" t="str">
            <v>NA</v>
          </cell>
          <cell r="L542">
            <v>1.4</v>
          </cell>
          <cell r="M542">
            <v>32</v>
          </cell>
          <cell r="N542">
            <v>0</v>
          </cell>
          <cell r="O542">
            <v>0</v>
          </cell>
          <cell r="P542">
            <v>0</v>
          </cell>
          <cell r="T542">
            <v>39066</v>
          </cell>
        </row>
        <row r="543">
          <cell r="D543" t="str">
            <v>Desenho De Detalhamento</v>
          </cell>
          <cell r="E543" t="str">
            <v>30 dias</v>
          </cell>
          <cell r="F543">
            <v>38888.375</v>
          </cell>
          <cell r="G543">
            <v>39022.333333333336</v>
          </cell>
          <cell r="H543" t="str">
            <v>NA</v>
          </cell>
          <cell r="I543">
            <v>38932.375</v>
          </cell>
          <cell r="J543">
            <v>39066.729166666664</v>
          </cell>
          <cell r="K543" t="str">
            <v>NA</v>
          </cell>
          <cell r="L543">
            <v>1.4</v>
          </cell>
          <cell r="M543">
            <v>32</v>
          </cell>
          <cell r="N543">
            <v>0</v>
          </cell>
          <cell r="O543">
            <v>0</v>
          </cell>
          <cell r="P543">
            <v>0</v>
          </cell>
          <cell r="T543">
            <v>39066</v>
          </cell>
        </row>
        <row r="544">
          <cell r="B544" t="str">
            <v>DC.430.DD.01</v>
          </cell>
          <cell r="D544" t="str">
            <v>Arquitetura</v>
          </cell>
          <cell r="E544" t="str">
            <v>18 dias</v>
          </cell>
          <cell r="F544">
            <v>38888.375</v>
          </cell>
          <cell r="G544">
            <v>39022.333333333336</v>
          </cell>
          <cell r="H544" t="str">
            <v>NA</v>
          </cell>
          <cell r="I544">
            <v>38912.375</v>
          </cell>
          <cell r="J544">
            <v>39050.729166666664</v>
          </cell>
          <cell r="K544" t="str">
            <v>NA</v>
          </cell>
          <cell r="L544">
            <v>0.61</v>
          </cell>
          <cell r="M544">
            <v>14</v>
          </cell>
          <cell r="N544">
            <v>0</v>
          </cell>
          <cell r="O544">
            <v>0</v>
          </cell>
          <cell r="P544">
            <v>0</v>
          </cell>
          <cell r="Q544">
            <v>471</v>
          </cell>
          <cell r="R544" t="str">
            <v>543;546;556</v>
          </cell>
          <cell r="S544" t="str">
            <v>EQUIPE ARQ</v>
          </cell>
          <cell r="T544">
            <v>39050</v>
          </cell>
        </row>
        <row r="545">
          <cell r="B545" t="str">
            <v>DC.430.DD.02</v>
          </cell>
          <cell r="D545" t="str">
            <v>Fundação</v>
          </cell>
          <cell r="E545" t="str">
            <v>5 dias</v>
          </cell>
          <cell r="F545">
            <v>38888.375</v>
          </cell>
          <cell r="G545">
            <v>39051.333333333336</v>
          </cell>
          <cell r="H545" t="str">
            <v>NA</v>
          </cell>
          <cell r="I545">
            <v>38895.375</v>
          </cell>
          <cell r="J545">
            <v>39057.729166666664</v>
          </cell>
          <cell r="K545" t="str">
            <v>NA</v>
          </cell>
          <cell r="L545">
            <v>0.09</v>
          </cell>
          <cell r="M545">
            <v>2</v>
          </cell>
          <cell r="N545">
            <v>0</v>
          </cell>
          <cell r="O545">
            <v>0</v>
          </cell>
          <cell r="P545">
            <v>0</v>
          </cell>
          <cell r="Q545">
            <v>542</v>
          </cell>
          <cell r="R545" t="str">
            <v>544;545;549;550;551</v>
          </cell>
          <cell r="S545" t="str">
            <v>EQUIPE CIV</v>
          </cell>
          <cell r="T545">
            <v>39057</v>
          </cell>
        </row>
        <row r="546">
          <cell r="B546" t="str">
            <v>DC.430.DD.03</v>
          </cell>
          <cell r="D546" t="str">
            <v>Cintas, Sapatas e Pilares</v>
          </cell>
          <cell r="E546" t="str">
            <v>7 dias</v>
          </cell>
          <cell r="F546">
            <v>38895.375</v>
          </cell>
          <cell r="G546">
            <v>39058.333333333336</v>
          </cell>
          <cell r="H546" t="str">
            <v>NA</v>
          </cell>
          <cell r="I546">
            <v>38904.375</v>
          </cell>
          <cell r="J546">
            <v>39066.729166666664</v>
          </cell>
          <cell r="K546" t="str">
            <v>NA</v>
          </cell>
          <cell r="L546">
            <v>0.13</v>
          </cell>
          <cell r="M546">
            <v>3</v>
          </cell>
          <cell r="N546">
            <v>0</v>
          </cell>
          <cell r="O546">
            <v>0</v>
          </cell>
          <cell r="P546">
            <v>0</v>
          </cell>
          <cell r="Q546">
            <v>543</v>
          </cell>
          <cell r="S546" t="str">
            <v>EQUIPE CIV</v>
          </cell>
          <cell r="T546">
            <v>39066</v>
          </cell>
        </row>
        <row r="547">
          <cell r="B547" t="str">
            <v>DC.430.DD.04</v>
          </cell>
          <cell r="D547" t="str">
            <v>Vigas e Lajes</v>
          </cell>
          <cell r="E547" t="str">
            <v>7 dias</v>
          </cell>
          <cell r="F547">
            <v>38904.375</v>
          </cell>
          <cell r="G547">
            <v>39058.333333333336</v>
          </cell>
          <cell r="H547" t="str">
            <v>NA</v>
          </cell>
          <cell r="I547">
            <v>38915.375</v>
          </cell>
          <cell r="J547">
            <v>39066.729166666664</v>
          </cell>
          <cell r="K547" t="str">
            <v>NA</v>
          </cell>
          <cell r="L547">
            <v>0.17</v>
          </cell>
          <cell r="M547">
            <v>4</v>
          </cell>
          <cell r="N547">
            <v>0</v>
          </cell>
          <cell r="O547">
            <v>0</v>
          </cell>
          <cell r="P547">
            <v>0</v>
          </cell>
          <cell r="Q547">
            <v>543</v>
          </cell>
          <cell r="S547" t="str">
            <v>EQUIPE CIV</v>
          </cell>
          <cell r="T547">
            <v>39066</v>
          </cell>
        </row>
        <row r="548">
          <cell r="B548" t="str">
            <v>DC.430.DD.05</v>
          </cell>
          <cell r="D548" t="str">
            <v>Hidrosanitário</v>
          </cell>
          <cell r="E548" t="str">
            <v>12 dias</v>
          </cell>
          <cell r="F548">
            <v>38915.375</v>
          </cell>
          <cell r="G548">
            <v>39051.333333333336</v>
          </cell>
          <cell r="H548" t="str">
            <v>NA</v>
          </cell>
          <cell r="I548">
            <v>38932.375</v>
          </cell>
          <cell r="J548">
            <v>39066.729166666664</v>
          </cell>
          <cell r="K548" t="str">
            <v>NA</v>
          </cell>
          <cell r="L548">
            <v>0.39</v>
          </cell>
          <cell r="M548">
            <v>9</v>
          </cell>
          <cell r="N548">
            <v>0</v>
          </cell>
          <cell r="O548">
            <v>0</v>
          </cell>
          <cell r="P548">
            <v>0</v>
          </cell>
          <cell r="Q548">
            <v>542</v>
          </cell>
          <cell r="S548" t="str">
            <v>EQUIPE CIV</v>
          </cell>
          <cell r="T548">
            <v>39066</v>
          </cell>
        </row>
        <row r="549">
          <cell r="D549" t="str">
            <v>Elétrica</v>
          </cell>
          <cell r="E549" t="str">
            <v>7 dias</v>
          </cell>
          <cell r="F549">
            <v>38932.375</v>
          </cell>
          <cell r="G549">
            <v>39058.333333333336</v>
          </cell>
          <cell r="H549" t="str">
            <v>NA</v>
          </cell>
          <cell r="I549">
            <v>38966.375</v>
          </cell>
          <cell r="J549">
            <v>39066.729166666664</v>
          </cell>
          <cell r="K549" t="str">
            <v>NA</v>
          </cell>
          <cell r="L549">
            <v>0.26</v>
          </cell>
          <cell r="M549">
            <v>6</v>
          </cell>
          <cell r="N549">
            <v>0</v>
          </cell>
          <cell r="O549">
            <v>0</v>
          </cell>
          <cell r="P549">
            <v>0</v>
          </cell>
          <cell r="T549">
            <v>39066</v>
          </cell>
        </row>
        <row r="550">
          <cell r="D550" t="str">
            <v>Desenho De Detalhamento</v>
          </cell>
          <cell r="E550" t="str">
            <v>7 dias</v>
          </cell>
          <cell r="F550">
            <v>38932.375</v>
          </cell>
          <cell r="G550">
            <v>39058.333333333336</v>
          </cell>
          <cell r="H550" t="str">
            <v>NA</v>
          </cell>
          <cell r="I550">
            <v>38960.375</v>
          </cell>
          <cell r="J550">
            <v>39066.729166666664</v>
          </cell>
          <cell r="K550" t="str">
            <v>NA</v>
          </cell>
          <cell r="L550">
            <v>0.26</v>
          </cell>
          <cell r="M550">
            <v>6</v>
          </cell>
          <cell r="N550">
            <v>0</v>
          </cell>
          <cell r="O550">
            <v>0</v>
          </cell>
          <cell r="P550">
            <v>0</v>
          </cell>
          <cell r="T550">
            <v>39066</v>
          </cell>
        </row>
        <row r="551">
          <cell r="B551" t="str">
            <v>DE.430.DD.01</v>
          </cell>
          <cell r="D551" t="str">
            <v>Diagrama Trifilar</v>
          </cell>
          <cell r="E551" t="str">
            <v>4 dias</v>
          </cell>
          <cell r="F551">
            <v>38932.375</v>
          </cell>
          <cell r="G551">
            <v>39058.333333333336</v>
          </cell>
          <cell r="H551" t="str">
            <v>NA</v>
          </cell>
          <cell r="I551">
            <v>38938.375</v>
          </cell>
          <cell r="J551">
            <v>39063.729166666664</v>
          </cell>
          <cell r="K551" t="str">
            <v>NA</v>
          </cell>
          <cell r="L551">
            <v>0.04</v>
          </cell>
          <cell r="M551">
            <v>1</v>
          </cell>
          <cell r="N551">
            <v>0</v>
          </cell>
          <cell r="O551">
            <v>0</v>
          </cell>
          <cell r="P551">
            <v>0</v>
          </cell>
          <cell r="Q551">
            <v>543</v>
          </cell>
          <cell r="S551" t="str">
            <v>EQUIPE ELE</v>
          </cell>
          <cell r="T551">
            <v>39063</v>
          </cell>
        </row>
        <row r="552">
          <cell r="B552" t="str">
            <v>DE.430.DD.02</v>
          </cell>
          <cell r="D552" t="str">
            <v>Iluminação</v>
          </cell>
          <cell r="E552" t="str">
            <v>6 dias</v>
          </cell>
          <cell r="F552">
            <v>38938.375</v>
          </cell>
          <cell r="G552">
            <v>39058.333333333336</v>
          </cell>
          <cell r="H552" t="str">
            <v>NA</v>
          </cell>
          <cell r="I552">
            <v>38950.375</v>
          </cell>
          <cell r="J552">
            <v>39065.729166666664</v>
          </cell>
          <cell r="K552" t="str">
            <v>NA</v>
          </cell>
          <cell r="L552">
            <v>0.09</v>
          </cell>
          <cell r="M552">
            <v>2</v>
          </cell>
          <cell r="N552">
            <v>0</v>
          </cell>
          <cell r="O552">
            <v>0</v>
          </cell>
          <cell r="P552">
            <v>0</v>
          </cell>
          <cell r="Q552">
            <v>543</v>
          </cell>
          <cell r="S552" t="str">
            <v>EQUIPE ELE</v>
          </cell>
          <cell r="T552">
            <v>39065</v>
          </cell>
        </row>
        <row r="553">
          <cell r="B553" t="str">
            <v>DE.430.DD.03</v>
          </cell>
          <cell r="D553" t="str">
            <v>Eletrodutos</v>
          </cell>
          <cell r="E553" t="str">
            <v>7 dias</v>
          </cell>
          <cell r="F553">
            <v>38950.375</v>
          </cell>
          <cell r="G553">
            <v>39058.333333333336</v>
          </cell>
          <cell r="H553" t="str">
            <v>NA</v>
          </cell>
          <cell r="I553">
            <v>38960.375</v>
          </cell>
          <cell r="J553">
            <v>39066.729166666664</v>
          </cell>
          <cell r="K553" t="str">
            <v>NA</v>
          </cell>
          <cell r="L553">
            <v>0.13</v>
          </cell>
          <cell r="M553">
            <v>3</v>
          </cell>
          <cell r="N553">
            <v>0</v>
          </cell>
          <cell r="O553">
            <v>0</v>
          </cell>
          <cell r="P553">
            <v>0</v>
          </cell>
          <cell r="Q553">
            <v>543</v>
          </cell>
          <cell r="S553" t="str">
            <v>EQUIPE ELE</v>
          </cell>
          <cell r="T553">
            <v>39066</v>
          </cell>
        </row>
        <row r="554">
          <cell r="B554" t="str">
            <v>1.3.5</v>
          </cell>
          <cell r="C554" t="str">
            <v>440A</v>
          </cell>
          <cell r="D554" t="str">
            <v>Portaria e Segurança Patrimonial</v>
          </cell>
          <cell r="E554" t="str">
            <v>12 dias</v>
          </cell>
          <cell r="F554">
            <v>38877.375</v>
          </cell>
          <cell r="G554">
            <v>39051.333333333336</v>
          </cell>
          <cell r="H554" t="str">
            <v>NA</v>
          </cell>
          <cell r="I554">
            <v>38922.375</v>
          </cell>
          <cell r="J554">
            <v>39066.729166666664</v>
          </cell>
          <cell r="K554" t="str">
            <v>NA</v>
          </cell>
          <cell r="L554">
            <v>0.22</v>
          </cell>
          <cell r="M554">
            <v>5</v>
          </cell>
          <cell r="N554">
            <v>0</v>
          </cell>
          <cell r="O554">
            <v>0</v>
          </cell>
          <cell r="P554">
            <v>0</v>
          </cell>
          <cell r="T554">
            <v>39066</v>
          </cell>
        </row>
        <row r="555">
          <cell r="D555" t="str">
            <v>Projeto Detalhado</v>
          </cell>
          <cell r="E555" t="str">
            <v>12 dias</v>
          </cell>
          <cell r="F555">
            <v>38895.375</v>
          </cell>
          <cell r="G555">
            <v>39051.333333333336</v>
          </cell>
          <cell r="H555" t="str">
            <v>NA</v>
          </cell>
          <cell r="I555">
            <v>38922.375</v>
          </cell>
          <cell r="J555">
            <v>39066.729166666664</v>
          </cell>
          <cell r="K555" t="str">
            <v>NA</v>
          </cell>
          <cell r="L555">
            <v>0.22</v>
          </cell>
          <cell r="M555">
            <v>5</v>
          </cell>
          <cell r="N555">
            <v>0</v>
          </cell>
          <cell r="O555">
            <v>0</v>
          </cell>
          <cell r="P555">
            <v>0</v>
          </cell>
          <cell r="T555">
            <v>39066</v>
          </cell>
        </row>
        <row r="556">
          <cell r="D556" t="str">
            <v>Civil</v>
          </cell>
          <cell r="E556" t="str">
            <v>4 dias</v>
          </cell>
          <cell r="F556">
            <v>38895.375</v>
          </cell>
          <cell r="G556">
            <v>39051.333333333336</v>
          </cell>
          <cell r="H556" t="str">
            <v>NA</v>
          </cell>
          <cell r="I556">
            <v>38905.375</v>
          </cell>
          <cell r="J556">
            <v>39056.729166666664</v>
          </cell>
          <cell r="K556" t="str">
            <v>NA</v>
          </cell>
          <cell r="L556">
            <v>0.13</v>
          </cell>
          <cell r="M556">
            <v>3</v>
          </cell>
          <cell r="N556">
            <v>0</v>
          </cell>
          <cell r="O556">
            <v>0</v>
          </cell>
          <cell r="P556">
            <v>0</v>
          </cell>
          <cell r="T556">
            <v>39056</v>
          </cell>
        </row>
        <row r="557">
          <cell r="D557" t="str">
            <v>Desenho De Detalhamento</v>
          </cell>
          <cell r="E557" t="str">
            <v>4 dias</v>
          </cell>
          <cell r="F557">
            <v>38895.375</v>
          </cell>
          <cell r="G557">
            <v>39051.333333333336</v>
          </cell>
          <cell r="H557" t="str">
            <v>NA</v>
          </cell>
          <cell r="I557">
            <v>38905.375</v>
          </cell>
          <cell r="J557">
            <v>39056.729166666664</v>
          </cell>
          <cell r="K557" t="str">
            <v>NA</v>
          </cell>
          <cell r="L557">
            <v>0.13</v>
          </cell>
          <cell r="M557">
            <v>3</v>
          </cell>
          <cell r="N557">
            <v>0</v>
          </cell>
          <cell r="O557">
            <v>0</v>
          </cell>
          <cell r="P557">
            <v>0</v>
          </cell>
          <cell r="R557">
            <v>559</v>
          </cell>
          <cell r="T557">
            <v>39056</v>
          </cell>
        </row>
        <row r="558">
          <cell r="B558" t="str">
            <v>DC.440.DD.01</v>
          </cell>
          <cell r="D558" t="str">
            <v>Arquitetura</v>
          </cell>
          <cell r="E558" t="str">
            <v>4 dias</v>
          </cell>
          <cell r="F558">
            <v>38895.375</v>
          </cell>
          <cell r="G558">
            <v>39051.333333333336</v>
          </cell>
          <cell r="H558" t="str">
            <v>NA</v>
          </cell>
          <cell r="I558">
            <v>38901.375</v>
          </cell>
          <cell r="J558">
            <v>39056.729166666664</v>
          </cell>
          <cell r="K558" t="str">
            <v>NA</v>
          </cell>
          <cell r="L558">
            <v>0.13</v>
          </cell>
          <cell r="M558">
            <v>3</v>
          </cell>
          <cell r="N558">
            <v>0</v>
          </cell>
          <cell r="O558">
            <v>0</v>
          </cell>
          <cell r="P558">
            <v>0</v>
          </cell>
          <cell r="Q558">
            <v>542</v>
          </cell>
          <cell r="S558" t="str">
            <v>EQUIPE ARQ</v>
          </cell>
          <cell r="T558">
            <v>39056</v>
          </cell>
        </row>
        <row r="559">
          <cell r="D559" t="str">
            <v>Elétrica</v>
          </cell>
          <cell r="E559" t="str">
            <v>8 dias</v>
          </cell>
          <cell r="F559">
            <v>38905.375</v>
          </cell>
          <cell r="G559">
            <v>39057.333333333336</v>
          </cell>
          <cell r="H559" t="str">
            <v>NA</v>
          </cell>
          <cell r="I559">
            <v>38922.375</v>
          </cell>
          <cell r="J559">
            <v>39066.729166666664</v>
          </cell>
          <cell r="K559" t="str">
            <v>NA</v>
          </cell>
          <cell r="L559">
            <v>0.09</v>
          </cell>
          <cell r="M559">
            <v>2</v>
          </cell>
          <cell r="N559">
            <v>0</v>
          </cell>
          <cell r="O559">
            <v>0</v>
          </cell>
          <cell r="P559">
            <v>0</v>
          </cell>
          <cell r="T559">
            <v>39066</v>
          </cell>
        </row>
        <row r="560">
          <cell r="D560" t="str">
            <v>Desenho De Detalhamento</v>
          </cell>
          <cell r="E560" t="str">
            <v>8 dias</v>
          </cell>
          <cell r="F560">
            <v>38905.375</v>
          </cell>
          <cell r="G560">
            <v>39057.333333333336</v>
          </cell>
          <cell r="H560" t="str">
            <v>NA</v>
          </cell>
          <cell r="I560">
            <v>38917.375</v>
          </cell>
          <cell r="J560">
            <v>39066.729166666664</v>
          </cell>
          <cell r="K560" t="str">
            <v>NA</v>
          </cell>
          <cell r="L560">
            <v>0.09</v>
          </cell>
          <cell r="M560">
            <v>2</v>
          </cell>
          <cell r="N560">
            <v>0</v>
          </cell>
          <cell r="O560">
            <v>0</v>
          </cell>
          <cell r="P560">
            <v>0</v>
          </cell>
          <cell r="T560">
            <v>39066</v>
          </cell>
        </row>
        <row r="561">
          <cell r="B561" t="str">
            <v>DE.440.DD.01</v>
          </cell>
          <cell r="D561" t="str">
            <v>Diagrama Trifilar</v>
          </cell>
          <cell r="E561" t="str">
            <v>4 dias</v>
          </cell>
          <cell r="F561">
            <v>38905.375</v>
          </cell>
          <cell r="G561">
            <v>39057.333333333336</v>
          </cell>
          <cell r="H561" t="str">
            <v>NA</v>
          </cell>
          <cell r="I561">
            <v>38911.375</v>
          </cell>
          <cell r="J561">
            <v>39062.729166666664</v>
          </cell>
          <cell r="K561" t="str">
            <v>NA</v>
          </cell>
          <cell r="L561">
            <v>0.04</v>
          </cell>
          <cell r="M561">
            <v>1</v>
          </cell>
          <cell r="N561">
            <v>0</v>
          </cell>
          <cell r="O561">
            <v>0</v>
          </cell>
          <cell r="P561">
            <v>0</v>
          </cell>
          <cell r="Q561">
            <v>555</v>
          </cell>
          <cell r="R561">
            <v>560</v>
          </cell>
          <cell r="S561" t="str">
            <v>EQUIPE ELE</v>
          </cell>
          <cell r="T561">
            <v>39062</v>
          </cell>
        </row>
        <row r="562">
          <cell r="B562" t="str">
            <v>DE.440.DD.02</v>
          </cell>
          <cell r="D562" t="str">
            <v>Eletrodutos</v>
          </cell>
          <cell r="E562" t="str">
            <v>4 dias</v>
          </cell>
          <cell r="F562">
            <v>38911.375</v>
          </cell>
          <cell r="G562">
            <v>39063.333333333336</v>
          </cell>
          <cell r="H562" t="str">
            <v>NA</v>
          </cell>
          <cell r="I562">
            <v>38917.375</v>
          </cell>
          <cell r="J562">
            <v>39066.729166666664</v>
          </cell>
          <cell r="K562" t="str">
            <v>NA</v>
          </cell>
          <cell r="L562">
            <v>0.04</v>
          </cell>
          <cell r="M562">
            <v>1</v>
          </cell>
          <cell r="N562">
            <v>0</v>
          </cell>
          <cell r="O562">
            <v>0</v>
          </cell>
          <cell r="P562">
            <v>0</v>
          </cell>
          <cell r="Q562">
            <v>559</v>
          </cell>
          <cell r="S562" t="str">
            <v>EQUIPE ELE</v>
          </cell>
          <cell r="T562">
            <v>39066</v>
          </cell>
        </row>
        <row r="563">
          <cell r="B563" t="str">
            <v>1.3.6</v>
          </cell>
          <cell r="C563" t="str">
            <v>450A</v>
          </cell>
          <cell r="D563" t="str">
            <v>SESMT e Corpo de Bombeiros</v>
          </cell>
          <cell r="E563" t="str">
            <v>26 dias</v>
          </cell>
          <cell r="F563">
            <v>38877.375</v>
          </cell>
          <cell r="G563">
            <v>39022.333333333336</v>
          </cell>
          <cell r="H563" t="str">
            <v>NA</v>
          </cell>
          <cell r="I563">
            <v>38933.375</v>
          </cell>
          <cell r="J563">
            <v>39062.729166666664</v>
          </cell>
          <cell r="K563" t="str">
            <v>NA</v>
          </cell>
          <cell r="L563">
            <v>0.7</v>
          </cell>
          <cell r="M563">
            <v>16</v>
          </cell>
          <cell r="N563">
            <v>0</v>
          </cell>
          <cell r="O563">
            <v>0</v>
          </cell>
          <cell r="P563">
            <v>0</v>
          </cell>
          <cell r="T563">
            <v>39062</v>
          </cell>
        </row>
        <row r="564">
          <cell r="D564" t="str">
            <v>Projeto Detalhado</v>
          </cell>
          <cell r="E564" t="str">
            <v>26 dias</v>
          </cell>
          <cell r="F564">
            <v>38895.375</v>
          </cell>
          <cell r="G564">
            <v>39022.333333333336</v>
          </cell>
          <cell r="H564" t="str">
            <v>NA</v>
          </cell>
          <cell r="I564">
            <v>38933.375</v>
          </cell>
          <cell r="J564">
            <v>39062.729166666664</v>
          </cell>
          <cell r="K564" t="str">
            <v>NA</v>
          </cell>
          <cell r="L564">
            <v>0.7</v>
          </cell>
          <cell r="M564">
            <v>16</v>
          </cell>
          <cell r="N564">
            <v>0</v>
          </cell>
          <cell r="O564">
            <v>0</v>
          </cell>
          <cell r="P564">
            <v>0</v>
          </cell>
          <cell r="T564">
            <v>39062</v>
          </cell>
        </row>
        <row r="565">
          <cell r="D565" t="str">
            <v>Civil</v>
          </cell>
          <cell r="E565" t="str">
            <v>26 dias</v>
          </cell>
          <cell r="F565">
            <v>38895.375</v>
          </cell>
          <cell r="G565">
            <v>39022.333333333336</v>
          </cell>
          <cell r="H565" t="str">
            <v>NA</v>
          </cell>
          <cell r="I565">
            <v>38918.375</v>
          </cell>
          <cell r="J565">
            <v>39062.729166666664</v>
          </cell>
          <cell r="K565" t="str">
            <v>NA</v>
          </cell>
          <cell r="L565">
            <v>0.61</v>
          </cell>
          <cell r="M565">
            <v>14</v>
          </cell>
          <cell r="N565">
            <v>0</v>
          </cell>
          <cell r="O565">
            <v>0</v>
          </cell>
          <cell r="P565">
            <v>0</v>
          </cell>
          <cell r="T565">
            <v>39062</v>
          </cell>
        </row>
        <row r="566">
          <cell r="D566" t="str">
            <v>Desenho De Detalhamento</v>
          </cell>
          <cell r="E566" t="str">
            <v>26 dias</v>
          </cell>
          <cell r="F566">
            <v>38895.375</v>
          </cell>
          <cell r="G566">
            <v>39022.333333333336</v>
          </cell>
          <cell r="H566" t="str">
            <v>NA</v>
          </cell>
          <cell r="I566">
            <v>38918.375</v>
          </cell>
          <cell r="J566">
            <v>39062.729166666664</v>
          </cell>
          <cell r="K566" t="str">
            <v>NA</v>
          </cell>
          <cell r="L566">
            <v>0.61</v>
          </cell>
          <cell r="M566">
            <v>14</v>
          </cell>
          <cell r="N566">
            <v>0</v>
          </cell>
          <cell r="O566">
            <v>0</v>
          </cell>
          <cell r="P566">
            <v>0</v>
          </cell>
          <cell r="T566">
            <v>39062</v>
          </cell>
        </row>
        <row r="567">
          <cell r="B567" t="str">
            <v>DC.450.DD.01</v>
          </cell>
          <cell r="D567" t="str">
            <v>Arquitetura</v>
          </cell>
          <cell r="E567" t="str">
            <v>9 dias</v>
          </cell>
          <cell r="F567">
            <v>38895.375</v>
          </cell>
          <cell r="G567">
            <v>39022.333333333336</v>
          </cell>
          <cell r="H567" t="str">
            <v>NA</v>
          </cell>
          <cell r="I567">
            <v>38908.375</v>
          </cell>
          <cell r="J567">
            <v>39037.729166666664</v>
          </cell>
          <cell r="K567" t="str">
            <v>NA</v>
          </cell>
          <cell r="L567">
            <v>0.26</v>
          </cell>
          <cell r="M567">
            <v>6</v>
          </cell>
          <cell r="N567">
            <v>0</v>
          </cell>
          <cell r="O567">
            <v>0</v>
          </cell>
          <cell r="P567">
            <v>0</v>
          </cell>
          <cell r="Q567">
            <v>471</v>
          </cell>
          <cell r="R567">
            <v>566</v>
          </cell>
          <cell r="S567" t="str">
            <v>EQUIPE ARQ</v>
          </cell>
          <cell r="T567">
            <v>39037</v>
          </cell>
        </row>
        <row r="568">
          <cell r="B568" t="str">
            <v>DC.450.DD.02</v>
          </cell>
          <cell r="D568" t="str">
            <v>Fundação</v>
          </cell>
          <cell r="E568" t="str">
            <v>7 dias</v>
          </cell>
          <cell r="F568">
            <v>38895.375</v>
          </cell>
          <cell r="G568">
            <v>39038.333333333336</v>
          </cell>
          <cell r="H568" t="str">
            <v>NA</v>
          </cell>
          <cell r="I568">
            <v>38904.375</v>
          </cell>
          <cell r="J568">
            <v>39048.729166666664</v>
          </cell>
          <cell r="K568" t="str">
            <v>NA</v>
          </cell>
          <cell r="L568">
            <v>0.17</v>
          </cell>
          <cell r="M568">
            <v>4</v>
          </cell>
          <cell r="N568">
            <v>0</v>
          </cell>
          <cell r="O568">
            <v>0</v>
          </cell>
          <cell r="P568">
            <v>0</v>
          </cell>
          <cell r="Q568">
            <v>565</v>
          </cell>
          <cell r="R568" t="str">
            <v>567;571</v>
          </cell>
          <cell r="S568" t="str">
            <v>EQUIPE CIV</v>
          </cell>
          <cell r="T568">
            <v>39048</v>
          </cell>
        </row>
        <row r="569">
          <cell r="B569" t="str">
            <v>DC.450.DD.03</v>
          </cell>
          <cell r="D569" t="str">
            <v>Vigas e Lajes</v>
          </cell>
          <cell r="E569" t="str">
            <v>4 dias</v>
          </cell>
          <cell r="F569">
            <v>38904.375</v>
          </cell>
          <cell r="G569">
            <v>39049.333333333336</v>
          </cell>
          <cell r="H569" t="str">
            <v>NA</v>
          </cell>
          <cell r="I569">
            <v>38910.375</v>
          </cell>
          <cell r="J569">
            <v>39052.729166666664</v>
          </cell>
          <cell r="K569" t="str">
            <v>NA</v>
          </cell>
          <cell r="L569">
            <v>0.04</v>
          </cell>
          <cell r="M569">
            <v>1</v>
          </cell>
          <cell r="N569">
            <v>0</v>
          </cell>
          <cell r="O569">
            <v>0</v>
          </cell>
          <cell r="P569">
            <v>0</v>
          </cell>
          <cell r="Q569">
            <v>566</v>
          </cell>
          <cell r="R569">
            <v>568</v>
          </cell>
          <cell r="S569" t="str">
            <v>EQUIPE CIV</v>
          </cell>
          <cell r="T569">
            <v>39052</v>
          </cell>
        </row>
        <row r="570">
          <cell r="B570" t="str">
            <v>DC.450.DD.04</v>
          </cell>
          <cell r="D570" t="str">
            <v>Hidrosanitário</v>
          </cell>
          <cell r="E570" t="str">
            <v>6 dias</v>
          </cell>
          <cell r="F570">
            <v>38910.375</v>
          </cell>
          <cell r="G570">
            <v>39055.333333333336</v>
          </cell>
          <cell r="H570" t="str">
            <v>NA</v>
          </cell>
          <cell r="I570">
            <v>38918.375</v>
          </cell>
          <cell r="J570">
            <v>39062.729166666664</v>
          </cell>
          <cell r="K570" t="str">
            <v>NA</v>
          </cell>
          <cell r="L570">
            <v>0.13</v>
          </cell>
          <cell r="M570">
            <v>3</v>
          </cell>
          <cell r="N570">
            <v>0</v>
          </cell>
          <cell r="O570">
            <v>0</v>
          </cell>
          <cell r="P570">
            <v>0</v>
          </cell>
          <cell r="Q570">
            <v>567</v>
          </cell>
          <cell r="S570" t="str">
            <v>EQUIPE CIV</v>
          </cell>
          <cell r="T570">
            <v>39062</v>
          </cell>
        </row>
        <row r="571">
          <cell r="D571" t="str">
            <v>Elétrica</v>
          </cell>
          <cell r="E571" t="str">
            <v>8 dias</v>
          </cell>
          <cell r="F571">
            <v>38918.375</v>
          </cell>
          <cell r="G571">
            <v>39049.333333333336</v>
          </cell>
          <cell r="H571" t="str">
            <v>NA</v>
          </cell>
          <cell r="I571">
            <v>38933.375</v>
          </cell>
          <cell r="J571">
            <v>39058.729166666664</v>
          </cell>
          <cell r="K571" t="str">
            <v>NA</v>
          </cell>
          <cell r="L571">
            <v>0.09</v>
          </cell>
          <cell r="M571">
            <v>2</v>
          </cell>
          <cell r="N571">
            <v>0</v>
          </cell>
          <cell r="O571">
            <v>0</v>
          </cell>
          <cell r="P571">
            <v>0</v>
          </cell>
          <cell r="T571">
            <v>39058</v>
          </cell>
        </row>
        <row r="572">
          <cell r="D572" t="str">
            <v>Desenho De Detalhamento</v>
          </cell>
          <cell r="E572" t="str">
            <v>8 dias</v>
          </cell>
          <cell r="F572">
            <v>38918.375</v>
          </cell>
          <cell r="G572">
            <v>39049.333333333336</v>
          </cell>
          <cell r="H572" t="str">
            <v>NA</v>
          </cell>
          <cell r="I572">
            <v>38930.375</v>
          </cell>
          <cell r="J572">
            <v>39058.729166666664</v>
          </cell>
          <cell r="K572" t="str">
            <v>NA</v>
          </cell>
          <cell r="L572">
            <v>0.09</v>
          </cell>
          <cell r="M572">
            <v>2</v>
          </cell>
          <cell r="N572">
            <v>0</v>
          </cell>
          <cell r="O572">
            <v>0</v>
          </cell>
          <cell r="P572">
            <v>0</v>
          </cell>
          <cell r="T572">
            <v>39058</v>
          </cell>
        </row>
        <row r="573">
          <cell r="B573" t="str">
            <v>DE.450.DD.01</v>
          </cell>
          <cell r="D573" t="str">
            <v>Diagrama Trifilar</v>
          </cell>
          <cell r="E573" t="str">
            <v>4 dias</v>
          </cell>
          <cell r="F573">
            <v>38918.375</v>
          </cell>
          <cell r="G573">
            <v>39049.333333333336</v>
          </cell>
          <cell r="H573" t="str">
            <v>NA</v>
          </cell>
          <cell r="I573">
            <v>38924.375</v>
          </cell>
          <cell r="J573">
            <v>39052.729166666664</v>
          </cell>
          <cell r="K573" t="str">
            <v>NA</v>
          </cell>
          <cell r="L573">
            <v>0.04</v>
          </cell>
          <cell r="M573">
            <v>1</v>
          </cell>
          <cell r="N573">
            <v>0</v>
          </cell>
          <cell r="O573">
            <v>0</v>
          </cell>
          <cell r="P573">
            <v>0</v>
          </cell>
          <cell r="Q573">
            <v>566</v>
          </cell>
          <cell r="R573">
            <v>572</v>
          </cell>
          <cell r="S573" t="str">
            <v>EQUIPE ELE</v>
          </cell>
          <cell r="T573">
            <v>39052</v>
          </cell>
        </row>
        <row r="574">
          <cell r="B574" t="str">
            <v>DE.450.DD.02</v>
          </cell>
          <cell r="D574" t="str">
            <v>Eletrodutos</v>
          </cell>
          <cell r="E574" t="str">
            <v>4 dias</v>
          </cell>
          <cell r="F574">
            <v>38924.375</v>
          </cell>
          <cell r="G574">
            <v>39055.333333333336</v>
          </cell>
          <cell r="H574" t="str">
            <v>NA</v>
          </cell>
          <cell r="I574">
            <v>38930.375</v>
          </cell>
          <cell r="J574">
            <v>39058.729166666664</v>
          </cell>
          <cell r="K574" t="str">
            <v>NA</v>
          </cell>
          <cell r="L574">
            <v>0.04</v>
          </cell>
          <cell r="M574">
            <v>1</v>
          </cell>
          <cell r="N574">
            <v>0</v>
          </cell>
          <cell r="O574">
            <v>0</v>
          </cell>
          <cell r="P574">
            <v>0</v>
          </cell>
          <cell r="Q574">
            <v>571</v>
          </cell>
          <cell r="S574" t="str">
            <v>EQUIPE ELE</v>
          </cell>
          <cell r="T574">
            <v>39058</v>
          </cell>
        </row>
        <row r="575">
          <cell r="B575" t="str">
            <v>1.4</v>
          </cell>
          <cell r="C575" t="str">
            <v>500A</v>
          </cell>
          <cell r="D575" t="str">
            <v>INFRA-ESTRUTURA E UTILIDADES</v>
          </cell>
          <cell r="E575" t="str">
            <v>171 dias</v>
          </cell>
          <cell r="F575">
            <v>38793.375</v>
          </cell>
          <cell r="G575">
            <v>38807.333333333336</v>
          </cell>
          <cell r="H575">
            <v>38807.333333333336</v>
          </cell>
          <cell r="I575">
            <v>38988.604166666664</v>
          </cell>
          <cell r="J575">
            <v>39066.729166666664</v>
          </cell>
          <cell r="K575" t="str">
            <v>NA</v>
          </cell>
          <cell r="L575">
            <v>21.49</v>
          </cell>
          <cell r="M575">
            <v>491.75</v>
          </cell>
          <cell r="N575">
            <v>122.16</v>
          </cell>
          <cell r="O575">
            <v>24.84</v>
          </cell>
          <cell r="P575">
            <v>24.84</v>
          </cell>
          <cell r="T575">
            <v>39066</v>
          </cell>
        </row>
        <row r="576">
          <cell r="B576" t="str">
            <v>1.4.1</v>
          </cell>
          <cell r="C576" t="str">
            <v>505A</v>
          </cell>
          <cell r="D576" t="str">
            <v>Geral</v>
          </cell>
          <cell r="E576" t="str">
            <v>156 dias</v>
          </cell>
          <cell r="F576">
            <v>38793.375</v>
          </cell>
          <cell r="G576">
            <v>38807.333333333336</v>
          </cell>
          <cell r="H576">
            <v>38807.333333333336</v>
          </cell>
          <cell r="I576">
            <v>38988.604166666664</v>
          </cell>
          <cell r="J576">
            <v>39045.729166666664</v>
          </cell>
          <cell r="K576" t="str">
            <v>NA</v>
          </cell>
          <cell r="L576">
            <v>7.74</v>
          </cell>
          <cell r="M576">
            <v>177.13</v>
          </cell>
          <cell r="N576">
            <v>81.25</v>
          </cell>
          <cell r="O576">
            <v>45.87</v>
          </cell>
          <cell r="P576">
            <v>45.87</v>
          </cell>
          <cell r="T576">
            <v>39045</v>
          </cell>
        </row>
        <row r="577">
          <cell r="D577" t="str">
            <v>Projeto Básico</v>
          </cell>
          <cell r="E577" t="str">
            <v>101 dias</v>
          </cell>
          <cell r="F577">
            <v>38793.375</v>
          </cell>
          <cell r="G577">
            <v>38807.333333333336</v>
          </cell>
          <cell r="H577">
            <v>38807.333333333336</v>
          </cell>
          <cell r="I577">
            <v>38891.375</v>
          </cell>
          <cell r="J577">
            <v>38959.729166666664</v>
          </cell>
          <cell r="K577" t="str">
            <v>NA</v>
          </cell>
          <cell r="L577">
            <v>2.72</v>
          </cell>
          <cell r="M577">
            <v>62.13</v>
          </cell>
          <cell r="N577">
            <v>34.299999999999997</v>
          </cell>
          <cell r="O577">
            <v>55.21</v>
          </cell>
          <cell r="P577">
            <v>55.21</v>
          </cell>
          <cell r="R577" t="str">
            <v>605TI+50 dias;613TT</v>
          </cell>
          <cell r="T577">
            <v>38959</v>
          </cell>
        </row>
        <row r="578">
          <cell r="D578" t="str">
            <v>Mecânica</v>
          </cell>
          <cell r="E578" t="str">
            <v>9 dias</v>
          </cell>
          <cell r="F578" t="str">
            <v>NA</v>
          </cell>
          <cell r="G578">
            <v>38891.333333333336</v>
          </cell>
          <cell r="H578">
            <v>38891.333333333336</v>
          </cell>
          <cell r="I578" t="str">
            <v>NA</v>
          </cell>
          <cell r="J578">
            <v>38903.729166666664</v>
          </cell>
          <cell r="K578" t="str">
            <v>NA</v>
          </cell>
          <cell r="L578">
            <v>0.26</v>
          </cell>
          <cell r="M578">
            <v>6</v>
          </cell>
          <cell r="N578">
            <v>5.4</v>
          </cell>
          <cell r="O578">
            <v>0</v>
          </cell>
          <cell r="P578">
            <v>90</v>
          </cell>
          <cell r="T578">
            <v>38903</v>
          </cell>
        </row>
        <row r="579">
          <cell r="B579" t="str">
            <v>BB.505.OI.01</v>
          </cell>
          <cell r="D579" t="str">
            <v>Orçamento De Investimentos</v>
          </cell>
          <cell r="E579" t="str">
            <v>9 dias</v>
          </cell>
          <cell r="F579" t="str">
            <v>NA</v>
          </cell>
          <cell r="G579">
            <v>38891.333333333336</v>
          </cell>
          <cell r="H579">
            <v>38891.333333333336</v>
          </cell>
          <cell r="I579" t="str">
            <v>NA</v>
          </cell>
          <cell r="J579">
            <v>38903.729166666664</v>
          </cell>
          <cell r="K579" t="str">
            <v>NA</v>
          </cell>
          <cell r="L579">
            <v>0.26</v>
          </cell>
          <cell r="M579">
            <v>6</v>
          </cell>
          <cell r="N579">
            <v>5.4</v>
          </cell>
          <cell r="O579">
            <v>0</v>
          </cell>
          <cell r="P579">
            <v>90</v>
          </cell>
          <cell r="Q579" t="str">
            <v>34II</v>
          </cell>
          <cell r="S579" t="str">
            <v>EQUIPE MEC</v>
          </cell>
          <cell r="T579">
            <v>38903</v>
          </cell>
        </row>
        <row r="580">
          <cell r="D580" t="str">
            <v>Civil</v>
          </cell>
          <cell r="E580" t="str">
            <v>24 dias</v>
          </cell>
          <cell r="F580">
            <v>38819.333333333336</v>
          </cell>
          <cell r="G580">
            <v>38898.333333333336</v>
          </cell>
          <cell r="H580">
            <v>38898.333333333336</v>
          </cell>
          <cell r="I580">
            <v>38845.729166666664</v>
          </cell>
          <cell r="J580">
            <v>38931.729166666664</v>
          </cell>
          <cell r="K580" t="str">
            <v>NA</v>
          </cell>
          <cell r="L580">
            <v>0.39</v>
          </cell>
          <cell r="M580">
            <v>8.8800000000000008</v>
          </cell>
          <cell r="N580">
            <v>8.73</v>
          </cell>
          <cell r="O580">
            <v>0</v>
          </cell>
          <cell r="P580">
            <v>98.31</v>
          </cell>
          <cell r="T580">
            <v>38931</v>
          </cell>
        </row>
        <row r="581">
          <cell r="B581" t="str">
            <v>BC.505.DB.01</v>
          </cell>
          <cell r="D581" t="str">
            <v>Desenho Básico - Terraplenagem</v>
          </cell>
          <cell r="E581" t="str">
            <v>24 dias</v>
          </cell>
          <cell r="F581">
            <v>38819.333333333336</v>
          </cell>
          <cell r="G581">
            <v>38898.333333333336</v>
          </cell>
          <cell r="H581">
            <v>38898.333333333336</v>
          </cell>
          <cell r="I581">
            <v>38835.729166666664</v>
          </cell>
          <cell r="J581">
            <v>38931.729166666664</v>
          </cell>
          <cell r="K581">
            <v>38931.729166666664</v>
          </cell>
          <cell r="L581">
            <v>0.28000000000000003</v>
          </cell>
          <cell r="M581">
            <v>6.5</v>
          </cell>
          <cell r="N581">
            <v>6.5</v>
          </cell>
          <cell r="O581">
            <v>0</v>
          </cell>
          <cell r="P581">
            <v>100</v>
          </cell>
          <cell r="Q581" t="str">
            <v>16II;49II;55II</v>
          </cell>
          <cell r="R581" t="str">
            <v>75II;608II</v>
          </cell>
          <cell r="S581" t="str">
            <v>EQUIPE CIV</v>
          </cell>
          <cell r="T581">
            <v>38931</v>
          </cell>
        </row>
        <row r="582">
          <cell r="B582" t="str">
            <v>BC.505.PQ.01</v>
          </cell>
          <cell r="D582" t="str">
            <v>Planilha De Quantidades - Arquitetura</v>
          </cell>
          <cell r="E582" t="str">
            <v>5 dias</v>
          </cell>
          <cell r="F582">
            <v>38838.333333333336</v>
          </cell>
          <cell r="G582">
            <v>38917.333333333336</v>
          </cell>
          <cell r="H582">
            <v>38917.333333333336</v>
          </cell>
          <cell r="I582">
            <v>38842.375</v>
          </cell>
          <cell r="J582">
            <v>38923.729166666664</v>
          </cell>
          <cell r="K582" t="str">
            <v>NA</v>
          </cell>
          <cell r="L582">
            <v>0.1</v>
          </cell>
          <cell r="M582">
            <v>2.38</v>
          </cell>
          <cell r="N582">
            <v>2.23</v>
          </cell>
          <cell r="O582">
            <v>0</v>
          </cell>
          <cell r="P582">
            <v>93.68</v>
          </cell>
          <cell r="Q582" t="str">
            <v>16II</v>
          </cell>
          <cell r="S582" t="str">
            <v>EQUIPE ARQ</v>
          </cell>
          <cell r="T582">
            <v>38923</v>
          </cell>
        </row>
        <row r="583">
          <cell r="D583" t="str">
            <v>Elétrica</v>
          </cell>
          <cell r="E583" t="str">
            <v>101 dias</v>
          </cell>
          <cell r="F583">
            <v>38793.375</v>
          </cell>
          <cell r="G583">
            <v>38807.333333333336</v>
          </cell>
          <cell r="H583">
            <v>38807.333333333336</v>
          </cell>
          <cell r="I583">
            <v>38891.375</v>
          </cell>
          <cell r="J583">
            <v>38959.729166666664</v>
          </cell>
          <cell r="K583" t="str">
            <v>NA</v>
          </cell>
          <cell r="L583">
            <v>2.0699999999999998</v>
          </cell>
          <cell r="M583">
            <v>47.25</v>
          </cell>
          <cell r="N583">
            <v>20.18</v>
          </cell>
          <cell r="O583">
            <v>2.97</v>
          </cell>
          <cell r="P583">
            <v>42.7</v>
          </cell>
          <cell r="T583">
            <v>38959</v>
          </cell>
        </row>
        <row r="584">
          <cell r="B584" t="str">
            <v>BE.505.CP.01</v>
          </cell>
          <cell r="D584" t="str">
            <v>Critério De Projeto</v>
          </cell>
          <cell r="E584" t="str">
            <v>6 dias</v>
          </cell>
          <cell r="F584">
            <v>38793.375</v>
          </cell>
          <cell r="G584">
            <v>38807.333333333336</v>
          </cell>
          <cell r="H584">
            <v>38807.333333333336</v>
          </cell>
          <cell r="I584">
            <v>38819.375</v>
          </cell>
          <cell r="J584">
            <v>38814.729166666664</v>
          </cell>
          <cell r="K584" t="str">
            <v>NA</v>
          </cell>
          <cell r="L584">
            <v>0.11</v>
          </cell>
          <cell r="M584">
            <v>2.5</v>
          </cell>
          <cell r="N584">
            <v>2.25</v>
          </cell>
          <cell r="O584">
            <v>50</v>
          </cell>
          <cell r="P584">
            <v>90</v>
          </cell>
          <cell r="Q584">
            <v>3</v>
          </cell>
          <cell r="R584" t="str">
            <v>583;621II</v>
          </cell>
          <cell r="S584" t="str">
            <v>EQUIPE ELE</v>
          </cell>
          <cell r="T584">
            <v>38814</v>
          </cell>
        </row>
        <row r="585">
          <cell r="D585" t="str">
            <v>APROVAÇÃO EBX</v>
          </cell>
          <cell r="E585" t="str">
            <v>5 dias</v>
          </cell>
          <cell r="F585">
            <v>38832.375</v>
          </cell>
          <cell r="G585">
            <v>38817.333333333336</v>
          </cell>
          <cell r="H585" t="str">
            <v>NA</v>
          </cell>
          <cell r="I585">
            <v>38840.375</v>
          </cell>
          <cell r="J585">
            <v>38825.729166666664</v>
          </cell>
          <cell r="K585" t="str">
            <v>NA</v>
          </cell>
          <cell r="L585">
            <v>0</v>
          </cell>
          <cell r="M585">
            <v>0</v>
          </cell>
          <cell r="N585">
            <v>0</v>
          </cell>
          <cell r="O585">
            <v>0</v>
          </cell>
          <cell r="P585" t="str">
            <v>#ERRO</v>
          </cell>
          <cell r="Q585">
            <v>582</v>
          </cell>
          <cell r="T585">
            <v>38825</v>
          </cell>
        </row>
        <row r="586">
          <cell r="B586" t="str">
            <v>BE.505.ED.01</v>
          </cell>
          <cell r="D586" t="str">
            <v>Estudos / Planos - Estudo Demanda</v>
          </cell>
          <cell r="E586" t="str">
            <v>15 dias</v>
          </cell>
          <cell r="F586">
            <v>38832.375</v>
          </cell>
          <cell r="G586">
            <v>38922.333333333336</v>
          </cell>
          <cell r="H586">
            <v>38922.333333333336</v>
          </cell>
          <cell r="I586">
            <v>38854.375</v>
          </cell>
          <cell r="J586">
            <v>38940.729166666664</v>
          </cell>
          <cell r="K586" t="str">
            <v>NA</v>
          </cell>
          <cell r="L586">
            <v>0.33</v>
          </cell>
          <cell r="M586">
            <v>7.5</v>
          </cell>
          <cell r="N586">
            <v>3.75</v>
          </cell>
          <cell r="O586">
            <v>0</v>
          </cell>
          <cell r="P586">
            <v>50</v>
          </cell>
          <cell r="Q586" t="str">
            <v>14II;33II</v>
          </cell>
          <cell r="R586" t="str">
            <v>586II+15 dias;590II;591;593II;594II;598II;599II;600II;601II;622;669II</v>
          </cell>
          <cell r="S586" t="str">
            <v>EQUIPE ELE</v>
          </cell>
          <cell r="T586">
            <v>38940</v>
          </cell>
        </row>
        <row r="587">
          <cell r="D587" t="str">
            <v>Folha De Dados</v>
          </cell>
          <cell r="E587" t="str">
            <v>24 dias</v>
          </cell>
          <cell r="F587">
            <v>38819.375</v>
          </cell>
          <cell r="G587">
            <v>38924.333333333336</v>
          </cell>
          <cell r="H587">
            <v>38924.333333333336</v>
          </cell>
          <cell r="I587">
            <v>38867.375</v>
          </cell>
          <cell r="J587">
            <v>38959.729166666664</v>
          </cell>
          <cell r="K587" t="str">
            <v>NA</v>
          </cell>
          <cell r="L587">
            <v>1.35</v>
          </cell>
          <cell r="M587">
            <v>30.88</v>
          </cell>
          <cell r="N587">
            <v>12.59</v>
          </cell>
          <cell r="O587">
            <v>0</v>
          </cell>
          <cell r="P587">
            <v>40.770000000000003</v>
          </cell>
          <cell r="R587" t="str">
            <v>623;625II</v>
          </cell>
          <cell r="T587">
            <v>38959</v>
          </cell>
        </row>
        <row r="588">
          <cell r="B588" t="str">
            <v>BE.505.FD.01</v>
          </cell>
          <cell r="D588" t="str">
            <v>CCM's</v>
          </cell>
          <cell r="E588" t="str">
            <v>11 dias</v>
          </cell>
          <cell r="F588">
            <v>38819.375</v>
          </cell>
          <cell r="G588">
            <v>38945.333333333336</v>
          </cell>
          <cell r="H588" t="str">
            <v>NA</v>
          </cell>
          <cell r="I588">
            <v>38833.375</v>
          </cell>
          <cell r="J588">
            <v>38959.729166666664</v>
          </cell>
          <cell r="K588" t="str">
            <v>NA</v>
          </cell>
          <cell r="L588">
            <v>0.09</v>
          </cell>
          <cell r="M588">
            <v>2</v>
          </cell>
          <cell r="N588">
            <v>0</v>
          </cell>
          <cell r="O588">
            <v>0</v>
          </cell>
          <cell r="P588">
            <v>0</v>
          </cell>
          <cell r="Q588" t="str">
            <v>584II+15 dias</v>
          </cell>
          <cell r="R588" t="str">
            <v>587TT;588TT;589TT;592TT;595TT;596TT;597TT</v>
          </cell>
          <cell r="S588" t="str">
            <v>EQUIPE ELE</v>
          </cell>
          <cell r="T588">
            <v>38959</v>
          </cell>
        </row>
        <row r="589">
          <cell r="B589" t="str">
            <v>BE.505.FD.02</v>
          </cell>
          <cell r="D589" t="str">
            <v>Transformadores</v>
          </cell>
          <cell r="E589" t="str">
            <v>12 dias</v>
          </cell>
          <cell r="F589">
            <v>38833.375</v>
          </cell>
          <cell r="G589">
            <v>38940.333333333336</v>
          </cell>
          <cell r="H589">
            <v>38940.333333333336</v>
          </cell>
          <cell r="I589">
            <v>38855.375</v>
          </cell>
          <cell r="J589">
            <v>38959.729166666664</v>
          </cell>
          <cell r="K589" t="str">
            <v>NA</v>
          </cell>
          <cell r="L589">
            <v>0.17</v>
          </cell>
          <cell r="M589">
            <v>4</v>
          </cell>
          <cell r="N589">
            <v>1.2</v>
          </cell>
          <cell r="O589">
            <v>0</v>
          </cell>
          <cell r="P589">
            <v>30</v>
          </cell>
          <cell r="Q589" t="str">
            <v>586TT</v>
          </cell>
          <cell r="S589" t="str">
            <v>EQUIPE ELE</v>
          </cell>
          <cell r="T589">
            <v>38959</v>
          </cell>
        </row>
        <row r="590">
          <cell r="B590" t="str">
            <v>BE.505.FD.03</v>
          </cell>
          <cell r="D590" t="str">
            <v>Quadros De Distribuição</v>
          </cell>
          <cell r="E590" t="str">
            <v>9 dias</v>
          </cell>
          <cell r="F590">
            <v>38833.375</v>
          </cell>
          <cell r="G590">
            <v>38947.333333333336</v>
          </cell>
          <cell r="H590" t="str">
            <v>NA</v>
          </cell>
          <cell r="I590">
            <v>38847.375</v>
          </cell>
          <cell r="J590">
            <v>38959.729166666664</v>
          </cell>
          <cell r="K590" t="str">
            <v>NA</v>
          </cell>
          <cell r="L590">
            <v>0.27</v>
          </cell>
          <cell r="M590">
            <v>6.25</v>
          </cell>
          <cell r="N590">
            <v>0</v>
          </cell>
          <cell r="O590">
            <v>0</v>
          </cell>
          <cell r="P590">
            <v>0</v>
          </cell>
          <cell r="Q590" t="str">
            <v>586TT</v>
          </cell>
          <cell r="S590" t="str">
            <v>EQUIPE ELE</v>
          </cell>
          <cell r="T590">
            <v>38959</v>
          </cell>
        </row>
        <row r="591">
          <cell r="B591" t="str">
            <v>BE.505.FD.06</v>
          </cell>
          <cell r="D591" t="str">
            <v>Painel De Capacitores</v>
          </cell>
          <cell r="E591" t="str">
            <v>2 dias</v>
          </cell>
          <cell r="F591">
            <v>38856.375</v>
          </cell>
          <cell r="G591">
            <v>38958.333333333336</v>
          </cell>
          <cell r="H591" t="str">
            <v>NA</v>
          </cell>
          <cell r="I591">
            <v>38859.375</v>
          </cell>
          <cell r="J591">
            <v>38959.729166666664</v>
          </cell>
          <cell r="K591" t="str">
            <v>NA</v>
          </cell>
          <cell r="L591">
            <v>7.0000000000000007E-2</v>
          </cell>
          <cell r="M591">
            <v>1.5</v>
          </cell>
          <cell r="N591">
            <v>0</v>
          </cell>
          <cell r="O591">
            <v>0</v>
          </cell>
          <cell r="P591">
            <v>0</v>
          </cell>
          <cell r="Q591" t="str">
            <v>586TT</v>
          </cell>
          <cell r="S591" t="str">
            <v>EQUIPE ELE</v>
          </cell>
          <cell r="T591">
            <v>38959</v>
          </cell>
        </row>
        <row r="592">
          <cell r="B592" t="str">
            <v>BE.505.FD.07</v>
          </cell>
          <cell r="D592" t="str">
            <v>Gerador Diesel</v>
          </cell>
          <cell r="E592" t="str">
            <v>2 dias</v>
          </cell>
          <cell r="F592">
            <v>38859.375</v>
          </cell>
          <cell r="G592">
            <v>38924.333333333336</v>
          </cell>
          <cell r="H592">
            <v>38924.333333333336</v>
          </cell>
          <cell r="I592">
            <v>38860.375</v>
          </cell>
          <cell r="J592">
            <v>38925.729166666664</v>
          </cell>
          <cell r="K592" t="str">
            <v>NA</v>
          </cell>
          <cell r="L592">
            <v>7.0000000000000007E-2</v>
          </cell>
          <cell r="M592">
            <v>1.63</v>
          </cell>
          <cell r="N592">
            <v>1.46</v>
          </cell>
          <cell r="O592">
            <v>0</v>
          </cell>
          <cell r="P592">
            <v>90</v>
          </cell>
          <cell r="Q592" t="str">
            <v>584II</v>
          </cell>
          <cell r="S592" t="str">
            <v>EQUIPE ELE</v>
          </cell>
          <cell r="T592">
            <v>38925</v>
          </cell>
        </row>
        <row r="593">
          <cell r="B593" t="str">
            <v>BE.505.FD.09</v>
          </cell>
          <cell r="D593" t="str">
            <v>Resistor De Aterramento</v>
          </cell>
          <cell r="E593" t="str">
            <v>2 dias</v>
          </cell>
          <cell r="F593">
            <v>38860.375</v>
          </cell>
          <cell r="G593">
            <v>38924.333333333336</v>
          </cell>
          <cell r="H593">
            <v>38924.333333333336</v>
          </cell>
          <cell r="I593">
            <v>38861.375</v>
          </cell>
          <cell r="J593">
            <v>38925.729166666664</v>
          </cell>
          <cell r="K593" t="str">
            <v>NA</v>
          </cell>
          <cell r="L593">
            <v>0.05</v>
          </cell>
          <cell r="M593">
            <v>1.1299999999999999</v>
          </cell>
          <cell r="N593">
            <v>1.01</v>
          </cell>
          <cell r="O593">
            <v>0</v>
          </cell>
          <cell r="P593">
            <v>90</v>
          </cell>
          <cell r="Q593">
            <v>584</v>
          </cell>
          <cell r="S593" t="str">
            <v>EQUIPE ELE</v>
          </cell>
          <cell r="T593">
            <v>38925</v>
          </cell>
        </row>
        <row r="594">
          <cell r="B594" t="str">
            <v>BE.505.FD.10</v>
          </cell>
          <cell r="D594" t="str">
            <v>Conjunto De Manobras Média Tensão</v>
          </cell>
          <cell r="E594" t="str">
            <v>2 dias</v>
          </cell>
          <cell r="F594">
            <v>38861.375</v>
          </cell>
          <cell r="G594">
            <v>38958.333333333336</v>
          </cell>
          <cell r="H594">
            <v>38958.333333333336</v>
          </cell>
          <cell r="I594">
            <v>38866.375</v>
          </cell>
          <cell r="J594">
            <v>38959.729166666664</v>
          </cell>
          <cell r="K594" t="str">
            <v>NA</v>
          </cell>
          <cell r="L594">
            <v>0.09</v>
          </cell>
          <cell r="M594">
            <v>2</v>
          </cell>
          <cell r="N594">
            <v>0.2</v>
          </cell>
          <cell r="O594">
            <v>0</v>
          </cell>
          <cell r="P594">
            <v>10</v>
          </cell>
          <cell r="Q594" t="str">
            <v>586TT</v>
          </cell>
          <cell r="S594" t="str">
            <v>EQUIPE ELE</v>
          </cell>
          <cell r="T594">
            <v>38959</v>
          </cell>
        </row>
        <row r="595">
          <cell r="B595" t="str">
            <v>BE.505.FD.12</v>
          </cell>
          <cell r="D595" t="str">
            <v>Chaves Seccionadoras 13,8kV e 69kV</v>
          </cell>
          <cell r="E595" t="str">
            <v>2 dias</v>
          </cell>
          <cell r="F595">
            <v>38847.375</v>
          </cell>
          <cell r="G595">
            <v>38924.333333333336</v>
          </cell>
          <cell r="H595">
            <v>38924.333333333336</v>
          </cell>
          <cell r="I595">
            <v>38849.375</v>
          </cell>
          <cell r="J595">
            <v>38925.729166666664</v>
          </cell>
          <cell r="K595" t="str">
            <v>NA</v>
          </cell>
          <cell r="L595">
            <v>0.13</v>
          </cell>
          <cell r="M595">
            <v>3</v>
          </cell>
          <cell r="N595">
            <v>2.7</v>
          </cell>
          <cell r="O595">
            <v>0</v>
          </cell>
          <cell r="P595">
            <v>90</v>
          </cell>
          <cell r="Q595" t="str">
            <v>584II</v>
          </cell>
          <cell r="S595" t="str">
            <v>EQUIPE ELE</v>
          </cell>
          <cell r="T595">
            <v>38925</v>
          </cell>
        </row>
        <row r="596">
          <cell r="B596" t="str">
            <v>BE.505.FD.13</v>
          </cell>
          <cell r="D596" t="str">
            <v>Resistor 4,16kV</v>
          </cell>
          <cell r="E596" t="str">
            <v>2 dias</v>
          </cell>
          <cell r="F596">
            <v>38847.375</v>
          </cell>
          <cell r="G596">
            <v>38924.333333333336</v>
          </cell>
          <cell r="H596">
            <v>38924.333333333336</v>
          </cell>
          <cell r="I596">
            <v>38848.375</v>
          </cell>
          <cell r="J596">
            <v>38925.729166666664</v>
          </cell>
          <cell r="K596" t="str">
            <v>NA</v>
          </cell>
          <cell r="L596">
            <v>0.05</v>
          </cell>
          <cell r="M596">
            <v>1.1299999999999999</v>
          </cell>
          <cell r="N596">
            <v>1.01</v>
          </cell>
          <cell r="O596">
            <v>0</v>
          </cell>
          <cell r="P596">
            <v>90</v>
          </cell>
          <cell r="Q596" t="str">
            <v>584II</v>
          </cell>
          <cell r="S596" t="str">
            <v>EQUIPE ELE</v>
          </cell>
          <cell r="T596">
            <v>38925</v>
          </cell>
        </row>
        <row r="597">
          <cell r="B597" t="str">
            <v>BE.505.FD.14</v>
          </cell>
          <cell r="D597" t="str">
            <v>Carregador Bat.</v>
          </cell>
          <cell r="E597" t="str">
            <v>2 dias</v>
          </cell>
          <cell r="F597">
            <v>38847.375</v>
          </cell>
          <cell r="G597">
            <v>38958.333333333336</v>
          </cell>
          <cell r="H597">
            <v>38958.333333333336</v>
          </cell>
          <cell r="I597">
            <v>38848.375</v>
          </cell>
          <cell r="J597">
            <v>38959.729166666664</v>
          </cell>
          <cell r="K597" t="str">
            <v>NA</v>
          </cell>
          <cell r="L597">
            <v>0.05</v>
          </cell>
          <cell r="M597">
            <v>1.25</v>
          </cell>
          <cell r="N597">
            <v>0.13</v>
          </cell>
          <cell r="O597">
            <v>0</v>
          </cell>
          <cell r="P597">
            <v>10</v>
          </cell>
          <cell r="Q597" t="str">
            <v>586TT</v>
          </cell>
          <cell r="S597" t="str">
            <v>EQUIPE ELE</v>
          </cell>
          <cell r="T597">
            <v>38959</v>
          </cell>
        </row>
        <row r="598">
          <cell r="B598" t="str">
            <v>BE.505.FD.15</v>
          </cell>
          <cell r="D598" t="str">
            <v>Banco Bat.</v>
          </cell>
          <cell r="E598" t="str">
            <v>1 dia</v>
          </cell>
          <cell r="F598">
            <v>38847.375</v>
          </cell>
          <cell r="G598">
            <v>38959.333333333336</v>
          </cell>
          <cell r="H598" t="str">
            <v>NA</v>
          </cell>
          <cell r="I598">
            <v>38848.375</v>
          </cell>
          <cell r="J598">
            <v>38959.729166666664</v>
          </cell>
          <cell r="K598" t="str">
            <v>NA</v>
          </cell>
          <cell r="L598">
            <v>0.03</v>
          </cell>
          <cell r="M598">
            <v>0.75</v>
          </cell>
          <cell r="N598">
            <v>0</v>
          </cell>
          <cell r="O598">
            <v>0</v>
          </cell>
          <cell r="P598">
            <v>0</v>
          </cell>
          <cell r="Q598" t="str">
            <v>586TT</v>
          </cell>
          <cell r="S598" t="str">
            <v>EQUIPE ELE</v>
          </cell>
          <cell r="T598">
            <v>38959</v>
          </cell>
        </row>
        <row r="599">
          <cell r="B599" t="str">
            <v>BE.505.FD.16</v>
          </cell>
          <cell r="D599" t="str">
            <v>Para-Raios 13,8kV e 69kV</v>
          </cell>
          <cell r="E599" t="str">
            <v>2 dias</v>
          </cell>
          <cell r="F599">
            <v>38847.375</v>
          </cell>
          <cell r="G599">
            <v>38958.333333333336</v>
          </cell>
          <cell r="H599">
            <v>38958.333333333336</v>
          </cell>
          <cell r="I599">
            <v>38848.375</v>
          </cell>
          <cell r="J599">
            <v>38959.729166666664</v>
          </cell>
          <cell r="K599" t="str">
            <v>NA</v>
          </cell>
          <cell r="L599">
            <v>7.0000000000000007E-2</v>
          </cell>
          <cell r="M599">
            <v>1.5</v>
          </cell>
          <cell r="N599">
            <v>0.6</v>
          </cell>
          <cell r="O599">
            <v>0</v>
          </cell>
          <cell r="P599">
            <v>40</v>
          </cell>
          <cell r="Q599" t="str">
            <v>586TT</v>
          </cell>
          <cell r="S599" t="str">
            <v>EQUIPE ELE</v>
          </cell>
          <cell r="T599">
            <v>38959</v>
          </cell>
        </row>
        <row r="600">
          <cell r="B600" t="str">
            <v>BE.505.FD.17</v>
          </cell>
          <cell r="D600" t="str">
            <v>Disjuntor 69kV</v>
          </cell>
          <cell r="E600" t="str">
            <v>2 dias</v>
          </cell>
          <cell r="F600">
            <v>38847.375</v>
          </cell>
          <cell r="G600">
            <v>38924.333333333336</v>
          </cell>
          <cell r="H600">
            <v>38924.333333333336</v>
          </cell>
          <cell r="I600">
            <v>38848.375</v>
          </cell>
          <cell r="J600">
            <v>38925.729166666664</v>
          </cell>
          <cell r="K600" t="str">
            <v>NA</v>
          </cell>
          <cell r="L600">
            <v>0.05</v>
          </cell>
          <cell r="M600">
            <v>1.1299999999999999</v>
          </cell>
          <cell r="N600">
            <v>1.01</v>
          </cell>
          <cell r="O600">
            <v>0</v>
          </cell>
          <cell r="P600">
            <v>90</v>
          </cell>
          <cell r="Q600" t="str">
            <v>584II</v>
          </cell>
          <cell r="S600" t="str">
            <v>EQUIPE ELE</v>
          </cell>
          <cell r="T600">
            <v>38925</v>
          </cell>
        </row>
        <row r="601">
          <cell r="B601" t="str">
            <v>BE.505.FD.18</v>
          </cell>
          <cell r="D601" t="str">
            <v>TC 69kV</v>
          </cell>
          <cell r="E601" t="str">
            <v>2 dias</v>
          </cell>
          <cell r="F601">
            <v>38847.375</v>
          </cell>
          <cell r="G601">
            <v>38930.333333333336</v>
          </cell>
          <cell r="H601">
            <v>38930.333333333336</v>
          </cell>
          <cell r="I601">
            <v>38848.375</v>
          </cell>
          <cell r="J601">
            <v>38931.729166666664</v>
          </cell>
          <cell r="K601" t="str">
            <v>NA</v>
          </cell>
          <cell r="L601">
            <v>0.08</v>
          </cell>
          <cell r="M601">
            <v>1.88</v>
          </cell>
          <cell r="N601">
            <v>1.69</v>
          </cell>
          <cell r="O601">
            <v>0</v>
          </cell>
          <cell r="P601">
            <v>90</v>
          </cell>
          <cell r="Q601" t="str">
            <v>584II</v>
          </cell>
          <cell r="S601" t="str">
            <v>EQUIPE ELE</v>
          </cell>
          <cell r="T601">
            <v>38931</v>
          </cell>
        </row>
        <row r="602">
          <cell r="B602" t="str">
            <v>BE.505.FD.19</v>
          </cell>
          <cell r="D602" t="str">
            <v>TP 69kV</v>
          </cell>
          <cell r="E602" t="str">
            <v>2 dias</v>
          </cell>
          <cell r="F602">
            <v>38847.375</v>
          </cell>
          <cell r="G602">
            <v>38932.333333333336</v>
          </cell>
          <cell r="H602">
            <v>38932.333333333336</v>
          </cell>
          <cell r="I602">
            <v>38848.375</v>
          </cell>
          <cell r="J602">
            <v>38933.729166666664</v>
          </cell>
          <cell r="K602" t="str">
            <v>NA</v>
          </cell>
          <cell r="L602">
            <v>0.08</v>
          </cell>
          <cell r="M602">
            <v>1.75</v>
          </cell>
          <cell r="N602">
            <v>1.58</v>
          </cell>
          <cell r="O602">
            <v>0</v>
          </cell>
          <cell r="P602">
            <v>90</v>
          </cell>
          <cell r="Q602" t="str">
            <v>584II</v>
          </cell>
          <cell r="S602" t="str">
            <v>EQUIPE ELE</v>
          </cell>
          <cell r="T602">
            <v>38933</v>
          </cell>
        </row>
        <row r="603">
          <cell r="B603" t="str">
            <v>BE.505.LE.01</v>
          </cell>
          <cell r="D603" t="str">
            <v>Lista De Equipamentos / Instrumentos</v>
          </cell>
          <cell r="E603" t="str">
            <v>2 dias</v>
          </cell>
          <cell r="F603">
            <v>38819.375</v>
          </cell>
          <cell r="G603">
            <v>38924.333333333336</v>
          </cell>
          <cell r="H603">
            <v>38924.333333333336</v>
          </cell>
          <cell r="I603">
            <v>38826.375</v>
          </cell>
          <cell r="J603">
            <v>38925.729166666664</v>
          </cell>
          <cell r="K603" t="str">
            <v>NA</v>
          </cell>
          <cell r="L603">
            <v>0.06</v>
          </cell>
          <cell r="M603">
            <v>1.38</v>
          </cell>
          <cell r="N603">
            <v>1.24</v>
          </cell>
          <cell r="O603">
            <v>0</v>
          </cell>
          <cell r="P603">
            <v>90</v>
          </cell>
          <cell r="Q603" t="str">
            <v>584II</v>
          </cell>
          <cell r="R603">
            <v>602</v>
          </cell>
          <cell r="S603" t="str">
            <v>EQUIPE ELE</v>
          </cell>
          <cell r="T603">
            <v>38925</v>
          </cell>
        </row>
        <row r="604">
          <cell r="B604" t="str">
            <v>BE.505.PQ.01</v>
          </cell>
          <cell r="D604" t="str">
            <v>Planilha De Quantitativos</v>
          </cell>
          <cell r="E604" t="str">
            <v>14 dias</v>
          </cell>
          <cell r="F604">
            <v>38826.375</v>
          </cell>
          <cell r="G604">
            <v>38926.333333333336</v>
          </cell>
          <cell r="H604">
            <v>38926.333333333336</v>
          </cell>
          <cell r="I604">
            <v>38848.375</v>
          </cell>
          <cell r="J604">
            <v>38947.729166666664</v>
          </cell>
          <cell r="K604" t="str">
            <v>NA</v>
          </cell>
          <cell r="L604">
            <v>0.22</v>
          </cell>
          <cell r="M604">
            <v>5</v>
          </cell>
          <cell r="N604">
            <v>0.35</v>
          </cell>
          <cell r="O604">
            <v>0</v>
          </cell>
          <cell r="P604">
            <v>7</v>
          </cell>
          <cell r="Q604">
            <v>601</v>
          </cell>
          <cell r="S604" t="str">
            <v>EQUIPE ELE</v>
          </cell>
          <cell r="T604">
            <v>38947</v>
          </cell>
        </row>
        <row r="605">
          <cell r="D605" t="str">
            <v>Projeto Detalhado</v>
          </cell>
          <cell r="E605" t="str">
            <v>135 dias</v>
          </cell>
          <cell r="F605">
            <v>38845.375</v>
          </cell>
          <cell r="G605">
            <v>38842.333333333336</v>
          </cell>
          <cell r="H605">
            <v>38842.333333333336</v>
          </cell>
          <cell r="I605">
            <v>38988.604166666664</v>
          </cell>
          <cell r="J605">
            <v>39045.729166666664</v>
          </cell>
          <cell r="K605" t="str">
            <v>NA</v>
          </cell>
          <cell r="L605">
            <v>5.03</v>
          </cell>
          <cell r="M605">
            <v>115</v>
          </cell>
          <cell r="N605">
            <v>46.95</v>
          </cell>
          <cell r="O605">
            <v>40.83</v>
          </cell>
          <cell r="P605">
            <v>40.83</v>
          </cell>
          <cell r="T605">
            <v>39045</v>
          </cell>
        </row>
        <row r="606">
          <cell r="D606" t="str">
            <v>Tubulação</v>
          </cell>
          <cell r="E606" t="str">
            <v>5 dias</v>
          </cell>
          <cell r="F606">
            <v>38891.375</v>
          </cell>
          <cell r="G606">
            <v>39041.333333333336</v>
          </cell>
          <cell r="H606" t="str">
            <v>NA</v>
          </cell>
          <cell r="I606">
            <v>38898.375</v>
          </cell>
          <cell r="J606">
            <v>39045.729166666664</v>
          </cell>
          <cell r="K606" t="str">
            <v>NA</v>
          </cell>
          <cell r="L606">
            <v>0.17</v>
          </cell>
          <cell r="M606">
            <v>4</v>
          </cell>
          <cell r="N606">
            <v>0</v>
          </cell>
          <cell r="O606">
            <v>0</v>
          </cell>
          <cell r="P606">
            <v>0</v>
          </cell>
          <cell r="T606">
            <v>39045</v>
          </cell>
        </row>
        <row r="607">
          <cell r="B607" t="str">
            <v>DH.505.RT.01</v>
          </cell>
          <cell r="D607" t="str">
            <v>Relatório Técnico - Análise Téc. Ar Condicionado</v>
          </cell>
          <cell r="E607" t="str">
            <v>5 dias</v>
          </cell>
          <cell r="F607">
            <v>38891.375</v>
          </cell>
          <cell r="G607">
            <v>39041.333333333336</v>
          </cell>
          <cell r="H607" t="str">
            <v>NA</v>
          </cell>
          <cell r="I607">
            <v>38898.375</v>
          </cell>
          <cell r="J607">
            <v>39045.729166666664</v>
          </cell>
          <cell r="K607" t="str">
            <v>NA</v>
          </cell>
          <cell r="L607">
            <v>0.17</v>
          </cell>
          <cell r="M607">
            <v>4</v>
          </cell>
          <cell r="N607">
            <v>0</v>
          </cell>
          <cell r="O607">
            <v>0</v>
          </cell>
          <cell r="P607">
            <v>0</v>
          </cell>
          <cell r="Q607" t="str">
            <v>575TI+50 dias</v>
          </cell>
          <cell r="S607" t="str">
            <v>EQUIPE TUB</v>
          </cell>
          <cell r="T607">
            <v>39045</v>
          </cell>
        </row>
        <row r="608">
          <cell r="D608" t="str">
            <v>Civil</v>
          </cell>
          <cell r="E608" t="str">
            <v>52 dias</v>
          </cell>
          <cell r="F608">
            <v>38845.333333333336</v>
          </cell>
          <cell r="G608">
            <v>38902.333333333336</v>
          </cell>
          <cell r="H608">
            <v>38902.333333333336</v>
          </cell>
          <cell r="I608">
            <v>38897.375</v>
          </cell>
          <cell r="J608">
            <v>38979.729166666664</v>
          </cell>
          <cell r="K608" t="str">
            <v>NA</v>
          </cell>
          <cell r="L608">
            <v>0.61</v>
          </cell>
          <cell r="M608">
            <v>14</v>
          </cell>
          <cell r="N608">
            <v>4</v>
          </cell>
          <cell r="O608">
            <v>0</v>
          </cell>
          <cell r="P608">
            <v>28.57</v>
          </cell>
          <cell r="T608">
            <v>38979</v>
          </cell>
        </row>
        <row r="609">
          <cell r="D609" t="str">
            <v>Desenho De Detalhamento</v>
          </cell>
          <cell r="E609" t="str">
            <v>52 dias</v>
          </cell>
          <cell r="F609">
            <v>38845.333333333336</v>
          </cell>
          <cell r="G609">
            <v>38902.333333333336</v>
          </cell>
          <cell r="H609">
            <v>38902.333333333336</v>
          </cell>
          <cell r="I609">
            <v>38897.375</v>
          </cell>
          <cell r="J609">
            <v>38979.729166666664</v>
          </cell>
          <cell r="K609" t="str">
            <v>NA</v>
          </cell>
          <cell r="L609">
            <v>0.61</v>
          </cell>
          <cell r="M609">
            <v>14</v>
          </cell>
          <cell r="N609">
            <v>4</v>
          </cell>
          <cell r="O609">
            <v>0</v>
          </cell>
          <cell r="P609">
            <v>28.57</v>
          </cell>
          <cell r="T609">
            <v>38979</v>
          </cell>
        </row>
        <row r="610">
          <cell r="B610" t="str">
            <v>DC.505.DD.01</v>
          </cell>
          <cell r="D610" t="str">
            <v>Terraplenagem - Platô Industrial</v>
          </cell>
          <cell r="E610" t="str">
            <v>23 dias</v>
          </cell>
          <cell r="F610">
            <v>38845.333333333336</v>
          </cell>
          <cell r="G610">
            <v>38902.333333333336</v>
          </cell>
          <cell r="H610">
            <v>38902.333333333336</v>
          </cell>
          <cell r="I610">
            <v>38855.729166666664</v>
          </cell>
          <cell r="J610">
            <v>38932.729166666664</v>
          </cell>
          <cell r="K610">
            <v>38932.729166666664</v>
          </cell>
          <cell r="L610">
            <v>0.17</v>
          </cell>
          <cell r="M610">
            <v>4</v>
          </cell>
          <cell r="N610">
            <v>4</v>
          </cell>
          <cell r="O610">
            <v>0</v>
          </cell>
          <cell r="P610">
            <v>100</v>
          </cell>
          <cell r="Q610" t="str">
            <v>579II</v>
          </cell>
          <cell r="R610">
            <v>690</v>
          </cell>
          <cell r="S610" t="str">
            <v>EQUIPE CIV</v>
          </cell>
          <cell r="T610">
            <v>38932</v>
          </cell>
        </row>
        <row r="611">
          <cell r="B611" t="str">
            <v>DC.505.DD.04</v>
          </cell>
          <cell r="D611" t="str">
            <v>Terraplenagem - Acesso Mina</v>
          </cell>
          <cell r="E611" t="str">
            <v>17 dias</v>
          </cell>
          <cell r="F611">
            <v>38861.333333333336</v>
          </cell>
          <cell r="G611">
            <v>38950.333333333336</v>
          </cell>
          <cell r="H611" t="str">
            <v>NA</v>
          </cell>
          <cell r="I611">
            <v>38888.375</v>
          </cell>
          <cell r="J611">
            <v>38974.729166666664</v>
          </cell>
          <cell r="K611" t="str">
            <v>NA</v>
          </cell>
          <cell r="L611">
            <v>0.26</v>
          </cell>
          <cell r="M611">
            <v>6</v>
          </cell>
          <cell r="N611">
            <v>0</v>
          </cell>
          <cell r="O611">
            <v>0</v>
          </cell>
          <cell r="P611">
            <v>0</v>
          </cell>
          <cell r="Q611">
            <v>719</v>
          </cell>
          <cell r="S611" t="str">
            <v>EQUIPE CIV</v>
          </cell>
          <cell r="T611">
            <v>38974</v>
          </cell>
        </row>
        <row r="612">
          <cell r="B612" t="str">
            <v>DC.505.DD.05</v>
          </cell>
          <cell r="D612" t="str">
            <v>Pavimentação</v>
          </cell>
          <cell r="E612" t="str">
            <v>7 dias</v>
          </cell>
          <cell r="F612">
            <v>38888.333333333336</v>
          </cell>
          <cell r="G612">
            <v>38971.333333333336</v>
          </cell>
          <cell r="H612" t="str">
            <v>NA</v>
          </cell>
          <cell r="I612">
            <v>38897.375</v>
          </cell>
          <cell r="J612">
            <v>38979.729166666664</v>
          </cell>
          <cell r="K612" t="str">
            <v>NA</v>
          </cell>
          <cell r="L612">
            <v>0.17</v>
          </cell>
          <cell r="M612">
            <v>4</v>
          </cell>
          <cell r="N612">
            <v>0</v>
          </cell>
          <cell r="O612">
            <v>0</v>
          </cell>
          <cell r="P612">
            <v>0</v>
          </cell>
          <cell r="Q612">
            <v>689</v>
          </cell>
          <cell r="S612" t="str">
            <v>EQUIPE CIV</v>
          </cell>
          <cell r="T612">
            <v>38979</v>
          </cell>
        </row>
        <row r="613">
          <cell r="D613" t="str">
            <v>Elétrica</v>
          </cell>
          <cell r="E613" t="str">
            <v>123 dias</v>
          </cell>
          <cell r="F613">
            <v>38891.375</v>
          </cell>
          <cell r="G613">
            <v>38842.333333333336</v>
          </cell>
          <cell r="H613">
            <v>38842.333333333336</v>
          </cell>
          <cell r="I613">
            <v>38988.604166666664</v>
          </cell>
          <cell r="J613">
            <v>39028.729166666664</v>
          </cell>
          <cell r="K613" t="str">
            <v>NA</v>
          </cell>
          <cell r="L613">
            <v>4.24</v>
          </cell>
          <cell r="M613">
            <v>97</v>
          </cell>
          <cell r="N613">
            <v>42.95</v>
          </cell>
          <cell r="O613">
            <v>0</v>
          </cell>
          <cell r="P613">
            <v>44.28</v>
          </cell>
          <cell r="T613">
            <v>39028</v>
          </cell>
        </row>
        <row r="614">
          <cell r="D614" t="str">
            <v>Diagrama Unifilar</v>
          </cell>
          <cell r="E614" t="str">
            <v>23 dias</v>
          </cell>
          <cell r="F614">
            <v>38891.375</v>
          </cell>
          <cell r="G614">
            <v>38925.333333333336</v>
          </cell>
          <cell r="H614">
            <v>38925.333333333336</v>
          </cell>
          <cell r="I614">
            <v>38923.375</v>
          </cell>
          <cell r="J614">
            <v>38959.729166666664</v>
          </cell>
          <cell r="K614" t="str">
            <v>NA</v>
          </cell>
          <cell r="L614">
            <v>0.66</v>
          </cell>
          <cell r="M614">
            <v>15</v>
          </cell>
          <cell r="N614">
            <v>6.3</v>
          </cell>
          <cell r="O614">
            <v>0</v>
          </cell>
          <cell r="P614">
            <v>42</v>
          </cell>
          <cell r="R614" t="str">
            <v>617;618</v>
          </cell>
          <cell r="T614">
            <v>38959</v>
          </cell>
        </row>
        <row r="615">
          <cell r="B615" t="str">
            <v>DE.505.DU.01</v>
          </cell>
          <cell r="D615" t="str">
            <v>Centro De Controle De Motores</v>
          </cell>
          <cell r="E615" t="str">
            <v>23 dias</v>
          </cell>
          <cell r="F615">
            <v>38891.375</v>
          </cell>
          <cell r="G615">
            <v>38925.333333333336</v>
          </cell>
          <cell r="H615">
            <v>38925.333333333336</v>
          </cell>
          <cell r="I615">
            <v>38910.375</v>
          </cell>
          <cell r="J615">
            <v>38959.729166666664</v>
          </cell>
          <cell r="K615" t="str">
            <v>NA</v>
          </cell>
          <cell r="L615">
            <v>0.48</v>
          </cell>
          <cell r="M615">
            <v>11</v>
          </cell>
          <cell r="N615">
            <v>6.3</v>
          </cell>
          <cell r="O615">
            <v>0</v>
          </cell>
          <cell r="P615">
            <v>57.27</v>
          </cell>
          <cell r="Q615" t="str">
            <v>575TT</v>
          </cell>
          <cell r="R615" t="str">
            <v>614TT</v>
          </cell>
          <cell r="S615" t="str">
            <v>EQUIPE ELE</v>
          </cell>
          <cell r="T615">
            <v>38959</v>
          </cell>
        </row>
        <row r="616">
          <cell r="B616" t="str">
            <v>DE.505.DU.02</v>
          </cell>
          <cell r="D616" t="str">
            <v>Quadro De Distribuição 4,16kV</v>
          </cell>
          <cell r="E616" t="str">
            <v>3 dias</v>
          </cell>
          <cell r="F616">
            <v>38910.375</v>
          </cell>
          <cell r="G616">
            <v>38957.333333333336</v>
          </cell>
          <cell r="H616" t="str">
            <v>NA</v>
          </cell>
          <cell r="I616">
            <v>38915.375</v>
          </cell>
          <cell r="J616">
            <v>38959.729166666664</v>
          </cell>
          <cell r="K616" t="str">
            <v>NA</v>
          </cell>
          <cell r="L616">
            <v>0.04</v>
          </cell>
          <cell r="M616">
            <v>1</v>
          </cell>
          <cell r="N616">
            <v>0</v>
          </cell>
          <cell r="O616">
            <v>0</v>
          </cell>
          <cell r="P616">
            <v>0</v>
          </cell>
          <cell r="Q616" t="str">
            <v>613TT</v>
          </cell>
          <cell r="R616" t="str">
            <v>615TT</v>
          </cell>
          <cell r="S616" t="str">
            <v>EQUIPE ELE</v>
          </cell>
          <cell r="T616">
            <v>38959</v>
          </cell>
        </row>
        <row r="617">
          <cell r="B617" t="str">
            <v>DE.505.DU.03</v>
          </cell>
          <cell r="D617" t="str">
            <v>Tomadas De Maquinas De Solda</v>
          </cell>
          <cell r="E617" t="str">
            <v>6 dias</v>
          </cell>
          <cell r="F617">
            <v>38915.375</v>
          </cell>
          <cell r="G617">
            <v>38952.333333333336</v>
          </cell>
          <cell r="H617" t="str">
            <v>NA</v>
          </cell>
          <cell r="I617">
            <v>38923.375</v>
          </cell>
          <cell r="J617">
            <v>38959.729166666664</v>
          </cell>
          <cell r="K617" t="str">
            <v>NA</v>
          </cell>
          <cell r="L617">
            <v>0.13</v>
          </cell>
          <cell r="M617">
            <v>3</v>
          </cell>
          <cell r="N617">
            <v>0</v>
          </cell>
          <cell r="O617">
            <v>0</v>
          </cell>
          <cell r="P617">
            <v>0</v>
          </cell>
          <cell r="Q617" t="str">
            <v>614TT</v>
          </cell>
          <cell r="S617" t="str">
            <v>EQUIPE ELE</v>
          </cell>
          <cell r="T617">
            <v>38959</v>
          </cell>
        </row>
        <row r="618">
          <cell r="D618" t="str">
            <v>Desenho De Detalhamento</v>
          </cell>
          <cell r="E618" t="str">
            <v>39 dias</v>
          </cell>
          <cell r="F618">
            <v>38923.375</v>
          </cell>
          <cell r="G618">
            <v>38960.333333333336</v>
          </cell>
          <cell r="H618">
            <v>38960.333333333336</v>
          </cell>
          <cell r="I618">
            <v>38982.375</v>
          </cell>
          <cell r="J618">
            <v>39020.729166666664</v>
          </cell>
          <cell r="K618" t="str">
            <v>NA</v>
          </cell>
          <cell r="L618">
            <v>0.89</v>
          </cell>
          <cell r="M618">
            <v>20.38</v>
          </cell>
          <cell r="N618">
            <v>0.9</v>
          </cell>
          <cell r="O618">
            <v>0</v>
          </cell>
          <cell r="P618">
            <v>4.42</v>
          </cell>
          <cell r="R618">
            <v>624</v>
          </cell>
          <cell r="T618">
            <v>39020</v>
          </cell>
        </row>
        <row r="619">
          <cell r="B619" t="str">
            <v>DE.505.DD.01</v>
          </cell>
          <cell r="D619" t="str">
            <v>Estudo De Fluxo De Potência</v>
          </cell>
          <cell r="E619" t="str">
            <v>22 dias</v>
          </cell>
          <cell r="F619">
            <v>38923.375</v>
          </cell>
          <cell r="G619">
            <v>38960.333333333336</v>
          </cell>
          <cell r="H619" t="str">
            <v>NA</v>
          </cell>
          <cell r="I619">
            <v>38957.375</v>
          </cell>
          <cell r="J619">
            <v>38993.729166666664</v>
          </cell>
          <cell r="K619" t="str">
            <v>NA</v>
          </cell>
          <cell r="L619">
            <v>0.5</v>
          </cell>
          <cell r="M619">
            <v>11.38</v>
          </cell>
          <cell r="N619">
            <v>0</v>
          </cell>
          <cell r="O619">
            <v>0</v>
          </cell>
          <cell r="P619">
            <v>0</v>
          </cell>
          <cell r="Q619">
            <v>612</v>
          </cell>
          <cell r="R619">
            <v>619</v>
          </cell>
          <cell r="S619" t="str">
            <v>EQUIPE ELE</v>
          </cell>
          <cell r="T619">
            <v>38993</v>
          </cell>
        </row>
        <row r="620">
          <cell r="B620" t="str">
            <v>DE.505.DD.02</v>
          </cell>
          <cell r="D620" t="str">
            <v>Malha Geral De Aterramento</v>
          </cell>
          <cell r="E620" t="str">
            <v>6 dias</v>
          </cell>
          <cell r="F620">
            <v>38957.375</v>
          </cell>
          <cell r="G620">
            <v>38987.333333333336</v>
          </cell>
          <cell r="H620">
            <v>38987.333333333336</v>
          </cell>
          <cell r="I620">
            <v>38965.375</v>
          </cell>
          <cell r="J620">
            <v>38994.729166666664</v>
          </cell>
          <cell r="K620" t="str">
            <v>NA</v>
          </cell>
          <cell r="L620">
            <v>0.09</v>
          </cell>
          <cell r="M620">
            <v>2</v>
          </cell>
          <cell r="N620">
            <v>0.9</v>
          </cell>
          <cell r="O620">
            <v>0</v>
          </cell>
          <cell r="P620">
            <v>45</v>
          </cell>
          <cell r="Q620">
            <v>612</v>
          </cell>
          <cell r="S620" t="str">
            <v>EQUIPE ELE</v>
          </cell>
          <cell r="T620">
            <v>38994</v>
          </cell>
        </row>
        <row r="621">
          <cell r="B621" t="str">
            <v>DE.505.DD.03</v>
          </cell>
          <cell r="D621" t="str">
            <v>Rede Geral De Dutos</v>
          </cell>
          <cell r="E621" t="str">
            <v>13 dias</v>
          </cell>
          <cell r="F621">
            <v>38957.375</v>
          </cell>
          <cell r="G621">
            <v>38994.333333333336</v>
          </cell>
          <cell r="H621" t="str">
            <v>NA</v>
          </cell>
          <cell r="I621">
            <v>38978.375</v>
          </cell>
          <cell r="J621">
            <v>39014.729166666664</v>
          </cell>
          <cell r="K621" t="str">
            <v>NA</v>
          </cell>
          <cell r="L621">
            <v>0.26</v>
          </cell>
          <cell r="M621">
            <v>6</v>
          </cell>
          <cell r="N621">
            <v>0</v>
          </cell>
          <cell r="O621">
            <v>0</v>
          </cell>
          <cell r="P621">
            <v>0</v>
          </cell>
          <cell r="Q621">
            <v>617</v>
          </cell>
          <cell r="R621">
            <v>620</v>
          </cell>
          <cell r="S621" t="str">
            <v>EQUIPE ELE</v>
          </cell>
          <cell r="T621">
            <v>39014</v>
          </cell>
        </row>
        <row r="622">
          <cell r="B622" t="str">
            <v>DE.505.DD.04</v>
          </cell>
          <cell r="D622" t="str">
            <v>Pipe Rack - Bandejamento</v>
          </cell>
          <cell r="E622" t="str">
            <v>4 dias</v>
          </cell>
          <cell r="F622">
            <v>38978.375</v>
          </cell>
          <cell r="G622">
            <v>39015.333333333336</v>
          </cell>
          <cell r="H622" t="str">
            <v>NA</v>
          </cell>
          <cell r="I622">
            <v>38982.375</v>
          </cell>
          <cell r="J622">
            <v>39020.729166666664</v>
          </cell>
          <cell r="K622" t="str">
            <v>NA</v>
          </cell>
          <cell r="L622">
            <v>0.04</v>
          </cell>
          <cell r="M622">
            <v>1</v>
          </cell>
          <cell r="N622">
            <v>0</v>
          </cell>
          <cell r="O622">
            <v>0</v>
          </cell>
          <cell r="P622">
            <v>0</v>
          </cell>
          <cell r="Q622">
            <v>619</v>
          </cell>
          <cell r="S622" t="str">
            <v>EQUIPE ELE</v>
          </cell>
          <cell r="T622">
            <v>39020</v>
          </cell>
        </row>
        <row r="623">
          <cell r="B623" t="str">
            <v>DE.505.DE.01</v>
          </cell>
          <cell r="D623" t="str">
            <v>Detalhes Típicos - Iluminação, Aterramento e Força</v>
          </cell>
          <cell r="E623" t="str">
            <v>15 dias</v>
          </cell>
          <cell r="F623">
            <v>38957.375</v>
          </cell>
          <cell r="G623">
            <v>38842.333333333336</v>
          </cell>
          <cell r="H623">
            <v>38842.333333333336</v>
          </cell>
          <cell r="I623">
            <v>38980.375</v>
          </cell>
          <cell r="J623">
            <v>38862.729166666664</v>
          </cell>
          <cell r="K623">
            <v>38862.729166666664</v>
          </cell>
          <cell r="L623">
            <v>1.48</v>
          </cell>
          <cell r="M623">
            <v>33.75</v>
          </cell>
          <cell r="N623">
            <v>33.75</v>
          </cell>
          <cell r="O623">
            <v>0</v>
          </cell>
          <cell r="P623">
            <v>100</v>
          </cell>
          <cell r="Q623" t="str">
            <v>582II</v>
          </cell>
          <cell r="S623" t="str">
            <v>EQUIPE ELE</v>
          </cell>
          <cell r="T623">
            <v>38862</v>
          </cell>
        </row>
        <row r="624">
          <cell r="B624" t="str">
            <v>DE.505.ED.01</v>
          </cell>
          <cell r="D624" t="str">
            <v>Estudos / Planos - Estudo Demanda</v>
          </cell>
          <cell r="E624" t="str">
            <v>25 dias</v>
          </cell>
          <cell r="F624">
            <v>38923.375</v>
          </cell>
          <cell r="G624">
            <v>38945.333333333336</v>
          </cell>
          <cell r="H624" t="str">
            <v>NA</v>
          </cell>
          <cell r="I624">
            <v>38932.375</v>
          </cell>
          <cell r="J624">
            <v>38981.729166666664</v>
          </cell>
          <cell r="K624" t="str">
            <v>NA</v>
          </cell>
          <cell r="L624">
            <v>0.93</v>
          </cell>
          <cell r="M624">
            <v>21.25</v>
          </cell>
          <cell r="N624">
            <v>0</v>
          </cell>
          <cell r="O624">
            <v>0</v>
          </cell>
          <cell r="P624">
            <v>0</v>
          </cell>
          <cell r="Q624">
            <v>584</v>
          </cell>
          <cell r="S624" t="str">
            <v>EQUIPE ELE</v>
          </cell>
          <cell r="T624">
            <v>38981</v>
          </cell>
        </row>
        <row r="625">
          <cell r="B625" t="str">
            <v>DE.505.FD.01</v>
          </cell>
          <cell r="D625" t="str">
            <v>FD's - Transformador, Painel e Torre de Iluminação</v>
          </cell>
          <cell r="E625" t="str">
            <v>5 dias</v>
          </cell>
          <cell r="F625" t="str">
            <v>NA</v>
          </cell>
          <cell r="G625">
            <v>38960.333333333336</v>
          </cell>
          <cell r="H625" t="str">
            <v>NA</v>
          </cell>
          <cell r="I625" t="str">
            <v>NA</v>
          </cell>
          <cell r="J625">
            <v>38966.729166666664</v>
          </cell>
          <cell r="K625" t="str">
            <v>NA</v>
          </cell>
          <cell r="L625">
            <v>0.17</v>
          </cell>
          <cell r="M625">
            <v>4</v>
          </cell>
          <cell r="N625">
            <v>0</v>
          </cell>
          <cell r="O625">
            <v>0</v>
          </cell>
          <cell r="P625">
            <v>0</v>
          </cell>
          <cell r="Q625">
            <v>585</v>
          </cell>
          <cell r="S625" t="str">
            <v>EQUIPE ELE</v>
          </cell>
          <cell r="T625">
            <v>38966</v>
          </cell>
        </row>
        <row r="626">
          <cell r="B626" t="str">
            <v>DE.505.LM.01</v>
          </cell>
          <cell r="D626" t="str">
            <v>Lista De Materiais</v>
          </cell>
          <cell r="E626" t="str">
            <v>4 dias</v>
          </cell>
          <cell r="F626">
            <v>38982.375</v>
          </cell>
          <cell r="G626">
            <v>39021.333333333336</v>
          </cell>
          <cell r="H626" t="str">
            <v>NA</v>
          </cell>
          <cell r="I626">
            <v>38988.375</v>
          </cell>
          <cell r="J626">
            <v>39028.729166666664</v>
          </cell>
          <cell r="K626" t="str">
            <v>NA</v>
          </cell>
          <cell r="L626">
            <v>0.03</v>
          </cell>
          <cell r="M626">
            <v>0.63</v>
          </cell>
          <cell r="N626">
            <v>0</v>
          </cell>
          <cell r="O626">
            <v>0</v>
          </cell>
          <cell r="P626">
            <v>0</v>
          </cell>
          <cell r="Q626">
            <v>616</v>
          </cell>
          <cell r="S626" t="str">
            <v>EQUIPE ELE[150%]</v>
          </cell>
          <cell r="T626">
            <v>39028</v>
          </cell>
        </row>
        <row r="627">
          <cell r="B627" t="str">
            <v>DE.505.PQ.01</v>
          </cell>
          <cell r="D627" t="str">
            <v>Planilha De Quantitativos</v>
          </cell>
          <cell r="E627" t="str">
            <v>10 dias</v>
          </cell>
          <cell r="F627">
            <v>38982.375</v>
          </cell>
          <cell r="G627">
            <v>38924.333333333336</v>
          </cell>
          <cell r="H627">
            <v>38924.333333333336</v>
          </cell>
          <cell r="I627">
            <v>38988.604166666664</v>
          </cell>
          <cell r="J627">
            <v>38937.729166666664</v>
          </cell>
          <cell r="K627">
            <v>38937.729166666664</v>
          </cell>
          <cell r="L627">
            <v>0.09</v>
          </cell>
          <cell r="M627">
            <v>2</v>
          </cell>
          <cell r="N627">
            <v>2</v>
          </cell>
          <cell r="O627">
            <v>0</v>
          </cell>
          <cell r="P627">
            <v>100</v>
          </cell>
          <cell r="Q627" t="str">
            <v>585II</v>
          </cell>
          <cell r="S627" t="str">
            <v>EQUIPE ELE</v>
          </cell>
          <cell r="T627">
            <v>38937</v>
          </cell>
        </row>
        <row r="628">
          <cell r="B628" t="str">
            <v>1.4.2</v>
          </cell>
          <cell r="C628" t="str">
            <v>510A</v>
          </cell>
          <cell r="D628" t="str">
            <v>Subestações, Linhas de Transmissão</v>
          </cell>
          <cell r="E628" t="str">
            <v>156 dias</v>
          </cell>
          <cell r="F628">
            <v>38793.375</v>
          </cell>
          <cell r="G628">
            <v>38833.333333333336</v>
          </cell>
          <cell r="H628">
            <v>38833.333333333336</v>
          </cell>
          <cell r="I628">
            <v>38988.375</v>
          </cell>
          <cell r="J628">
            <v>39066.729166666664</v>
          </cell>
          <cell r="K628" t="str">
            <v>NA</v>
          </cell>
          <cell r="L628">
            <v>8.23</v>
          </cell>
          <cell r="M628">
            <v>188.38</v>
          </cell>
          <cell r="N628">
            <v>12.16</v>
          </cell>
          <cell r="O628">
            <v>6.46</v>
          </cell>
          <cell r="P628">
            <v>6.46</v>
          </cell>
          <cell r="T628">
            <v>39066</v>
          </cell>
        </row>
        <row r="629">
          <cell r="D629" t="str">
            <v>Projeto Básico</v>
          </cell>
          <cell r="E629" t="str">
            <v>120 dias</v>
          </cell>
          <cell r="F629">
            <v>38793.375</v>
          </cell>
          <cell r="G629">
            <v>38833.333333333336</v>
          </cell>
          <cell r="H629">
            <v>38833.333333333336</v>
          </cell>
          <cell r="I629">
            <v>38877.375</v>
          </cell>
          <cell r="J629">
            <v>39013.729166666664</v>
          </cell>
          <cell r="K629" t="str">
            <v>NA</v>
          </cell>
          <cell r="L629">
            <v>1.08</v>
          </cell>
          <cell r="M629">
            <v>24.75</v>
          </cell>
          <cell r="N629">
            <v>10.08</v>
          </cell>
          <cell r="O629">
            <v>40.71</v>
          </cell>
          <cell r="P629">
            <v>40.71</v>
          </cell>
          <cell r="R629" t="str">
            <v>641;642</v>
          </cell>
          <cell r="T629">
            <v>39013</v>
          </cell>
        </row>
        <row r="630">
          <cell r="D630" t="str">
            <v>Estrutura Metálica</v>
          </cell>
          <cell r="E630" t="str">
            <v>6 dias</v>
          </cell>
          <cell r="F630" t="str">
            <v>NA</v>
          </cell>
          <cell r="G630">
            <v>39006.333333333336</v>
          </cell>
          <cell r="H630" t="str">
            <v>NA</v>
          </cell>
          <cell r="I630" t="str">
            <v>NA</v>
          </cell>
          <cell r="J630">
            <v>39013.729166666664</v>
          </cell>
          <cell r="K630" t="str">
            <v>NA</v>
          </cell>
          <cell r="L630">
            <v>0.3</v>
          </cell>
          <cell r="M630">
            <v>6.88</v>
          </cell>
          <cell r="N630">
            <v>0</v>
          </cell>
          <cell r="O630">
            <v>0</v>
          </cell>
          <cell r="P630">
            <v>0</v>
          </cell>
          <cell r="T630">
            <v>39013</v>
          </cell>
        </row>
        <row r="631">
          <cell r="B631" t="str">
            <v>BD.510.MC.01</v>
          </cell>
          <cell r="D631" t="str">
            <v>Memória De Cálculo</v>
          </cell>
          <cell r="E631" t="str">
            <v>6 dias</v>
          </cell>
          <cell r="F631" t="str">
            <v>NA</v>
          </cell>
          <cell r="G631">
            <v>39006.333333333336</v>
          </cell>
          <cell r="H631" t="str">
            <v>NA</v>
          </cell>
          <cell r="I631" t="str">
            <v>NA</v>
          </cell>
          <cell r="J631">
            <v>39013.729166666664</v>
          </cell>
          <cell r="K631" t="str">
            <v>NA</v>
          </cell>
          <cell r="L631">
            <v>0.3</v>
          </cell>
          <cell r="M631">
            <v>6.88</v>
          </cell>
          <cell r="N631">
            <v>0</v>
          </cell>
          <cell r="O631">
            <v>0</v>
          </cell>
          <cell r="P631">
            <v>0</v>
          </cell>
          <cell r="Q631">
            <v>467</v>
          </cell>
          <cell r="S631" t="str">
            <v>EQUIPE MET</v>
          </cell>
          <cell r="T631">
            <v>39013</v>
          </cell>
        </row>
        <row r="632">
          <cell r="D632" t="str">
            <v>Elétrica</v>
          </cell>
          <cell r="E632" t="str">
            <v>88 dias</v>
          </cell>
          <cell r="F632">
            <v>38793.375</v>
          </cell>
          <cell r="G632">
            <v>38833.333333333336</v>
          </cell>
          <cell r="H632">
            <v>38833.333333333336</v>
          </cell>
          <cell r="I632">
            <v>38877.375</v>
          </cell>
          <cell r="J632">
            <v>38961.729166666664</v>
          </cell>
          <cell r="K632" t="str">
            <v>NA</v>
          </cell>
          <cell r="L632">
            <v>0.78</v>
          </cell>
          <cell r="M632">
            <v>17.88</v>
          </cell>
          <cell r="N632">
            <v>10.08</v>
          </cell>
          <cell r="O632">
            <v>0</v>
          </cell>
          <cell r="P632">
            <v>56.36</v>
          </cell>
          <cell r="T632">
            <v>38961</v>
          </cell>
        </row>
        <row r="633">
          <cell r="B633" t="str">
            <v>BE.510.AJ.01</v>
          </cell>
          <cell r="D633" t="str">
            <v>Arranjos/ Layout’s/ Plano Diretor</v>
          </cell>
          <cell r="E633" t="str">
            <v>80 dias</v>
          </cell>
          <cell r="F633">
            <v>38793.375</v>
          </cell>
          <cell r="G633">
            <v>38833.333333333336</v>
          </cell>
          <cell r="H633">
            <v>38833.333333333336</v>
          </cell>
          <cell r="I633">
            <v>38839.375</v>
          </cell>
          <cell r="J633">
            <v>38951.729166666664</v>
          </cell>
          <cell r="K633" t="str">
            <v>NA</v>
          </cell>
          <cell r="L633">
            <v>0.43</v>
          </cell>
          <cell r="M633">
            <v>9.75</v>
          </cell>
          <cell r="N633">
            <v>4.05</v>
          </cell>
          <cell r="O633">
            <v>0</v>
          </cell>
          <cell r="P633">
            <v>41.54</v>
          </cell>
          <cell r="Q633" t="str">
            <v>16II</v>
          </cell>
          <cell r="R633" t="str">
            <v>632;633II;635</v>
          </cell>
          <cell r="S633" t="str">
            <v>EQUIPE ELE</v>
          </cell>
          <cell r="T633">
            <v>38951</v>
          </cell>
        </row>
        <row r="634">
          <cell r="D634" t="str">
            <v>APROVAÇÃO EBX</v>
          </cell>
          <cell r="E634" t="str">
            <v>5 dias</v>
          </cell>
          <cell r="F634">
            <v>38839.375</v>
          </cell>
          <cell r="G634">
            <v>38952.333333333336</v>
          </cell>
          <cell r="H634" t="str">
            <v>NA</v>
          </cell>
          <cell r="I634">
            <v>38846.375</v>
          </cell>
          <cell r="J634">
            <v>38958.729166666664</v>
          </cell>
          <cell r="K634" t="str">
            <v>NA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  <cell r="P634" t="str">
            <v>#ERRO</v>
          </cell>
          <cell r="Q634">
            <v>631</v>
          </cell>
          <cell r="T634">
            <v>38958</v>
          </cell>
        </row>
        <row r="635">
          <cell r="B635" t="str">
            <v>BE.510.DB.01</v>
          </cell>
          <cell r="D635" t="str">
            <v>Desenho Básico</v>
          </cell>
          <cell r="E635" t="str">
            <v>23 dias</v>
          </cell>
          <cell r="F635">
            <v>38839.375</v>
          </cell>
          <cell r="G635">
            <v>38920.333333333336</v>
          </cell>
          <cell r="H635">
            <v>38920.333333333336</v>
          </cell>
          <cell r="I635">
            <v>38870.375</v>
          </cell>
          <cell r="J635">
            <v>38954.729166666664</v>
          </cell>
          <cell r="K635" t="str">
            <v>NA</v>
          </cell>
          <cell r="L635">
            <v>0.22</v>
          </cell>
          <cell r="M635">
            <v>5</v>
          </cell>
          <cell r="N635">
            <v>4</v>
          </cell>
          <cell r="O635">
            <v>0</v>
          </cell>
          <cell r="P635">
            <v>80</v>
          </cell>
          <cell r="Q635" t="str">
            <v>631II</v>
          </cell>
          <cell r="R635" t="str">
            <v>634;637II</v>
          </cell>
          <cell r="S635" t="str">
            <v>EQUIPE ELE</v>
          </cell>
          <cell r="T635">
            <v>38954</v>
          </cell>
        </row>
        <row r="636">
          <cell r="D636" t="str">
            <v>APROVAÇÃO EBX</v>
          </cell>
          <cell r="E636" t="str">
            <v>5 dias</v>
          </cell>
          <cell r="F636">
            <v>38870.375</v>
          </cell>
          <cell r="G636">
            <v>38957.333333333336</v>
          </cell>
          <cell r="H636" t="str">
            <v>NA</v>
          </cell>
          <cell r="I636">
            <v>38877.375</v>
          </cell>
          <cell r="J636">
            <v>38961.729166666664</v>
          </cell>
          <cell r="K636" t="str">
            <v>NA</v>
          </cell>
          <cell r="L636">
            <v>0</v>
          </cell>
          <cell r="M636">
            <v>0</v>
          </cell>
          <cell r="N636">
            <v>0</v>
          </cell>
          <cell r="O636">
            <v>0</v>
          </cell>
          <cell r="P636" t="str">
            <v>#ERRO</v>
          </cell>
          <cell r="Q636">
            <v>633</v>
          </cell>
          <cell r="T636">
            <v>38961</v>
          </cell>
        </row>
        <row r="637">
          <cell r="B637" t="str">
            <v>BE.510.DU.01</v>
          </cell>
          <cell r="D637" t="str">
            <v>Diagrama Unifilar</v>
          </cell>
          <cell r="E637" t="str">
            <v>83 dias</v>
          </cell>
          <cell r="F637">
            <v>38839.375</v>
          </cell>
          <cell r="G637">
            <v>38833.333333333336</v>
          </cell>
          <cell r="H637">
            <v>38833.333333333336</v>
          </cell>
          <cell r="I637">
            <v>38845.375</v>
          </cell>
          <cell r="J637">
            <v>38954.729166666664</v>
          </cell>
          <cell r="K637" t="str">
            <v>NA</v>
          </cell>
          <cell r="L637">
            <v>0.09</v>
          </cell>
          <cell r="M637">
            <v>2</v>
          </cell>
          <cell r="N637">
            <v>1.8</v>
          </cell>
          <cell r="O637">
            <v>0</v>
          </cell>
          <cell r="P637">
            <v>90</v>
          </cell>
          <cell r="Q637">
            <v>631</v>
          </cell>
          <cell r="R637" t="str">
            <v>636;637II;646</v>
          </cell>
          <cell r="S637" t="str">
            <v>EQUIPE ELE</v>
          </cell>
          <cell r="T637">
            <v>38954</v>
          </cell>
        </row>
        <row r="638">
          <cell r="D638" t="str">
            <v>APROVAÇÃO EBX</v>
          </cell>
          <cell r="E638" t="str">
            <v>5 dias</v>
          </cell>
          <cell r="F638">
            <v>38845.375</v>
          </cell>
          <cell r="G638">
            <v>38957.333333333336</v>
          </cell>
          <cell r="H638" t="str">
            <v>NA</v>
          </cell>
          <cell r="I638">
            <v>38852.375</v>
          </cell>
          <cell r="J638">
            <v>38961.729166666664</v>
          </cell>
          <cell r="K638" t="str">
            <v>NA</v>
          </cell>
          <cell r="L638">
            <v>0</v>
          </cell>
          <cell r="M638">
            <v>0</v>
          </cell>
          <cell r="N638">
            <v>0</v>
          </cell>
          <cell r="O638">
            <v>0</v>
          </cell>
          <cell r="P638" t="str">
            <v>#ERRO</v>
          </cell>
          <cell r="Q638">
            <v>635</v>
          </cell>
          <cell r="T638">
            <v>38961</v>
          </cell>
        </row>
        <row r="639">
          <cell r="B639" t="str">
            <v>BE.510.FD.01</v>
          </cell>
          <cell r="D639" t="str">
            <v>Folha De Dadoes - Painel de Controle</v>
          </cell>
          <cell r="E639" t="str">
            <v>2 dias</v>
          </cell>
          <cell r="F639" t="str">
            <v>NA</v>
          </cell>
          <cell r="G639">
            <v>38958.333333333336</v>
          </cell>
          <cell r="H639">
            <v>38958.333333333336</v>
          </cell>
          <cell r="I639" t="str">
            <v>NA</v>
          </cell>
          <cell r="J639">
            <v>38959.729166666664</v>
          </cell>
          <cell r="K639" t="str">
            <v>NA</v>
          </cell>
          <cell r="L639">
            <v>0.05</v>
          </cell>
          <cell r="M639">
            <v>1.1299999999999999</v>
          </cell>
          <cell r="N639">
            <v>0.23</v>
          </cell>
          <cell r="O639">
            <v>0</v>
          </cell>
          <cell r="P639">
            <v>20</v>
          </cell>
          <cell r="Q639" t="str">
            <v>633II;635II</v>
          </cell>
          <cell r="S639" t="str">
            <v>EQUIPE ELE</v>
          </cell>
          <cell r="T639">
            <v>38959</v>
          </cell>
        </row>
        <row r="640">
          <cell r="D640" t="str">
            <v>Projeto Detalhado</v>
          </cell>
          <cell r="E640" t="str">
            <v>96 dias</v>
          </cell>
          <cell r="F640">
            <v>38877.375</v>
          </cell>
          <cell r="G640">
            <v>38922.333333333336</v>
          </cell>
          <cell r="H640">
            <v>38922.333333333336</v>
          </cell>
          <cell r="I640">
            <v>38988.375</v>
          </cell>
          <cell r="J640">
            <v>39066.729166666664</v>
          </cell>
          <cell r="K640" t="str">
            <v>NA</v>
          </cell>
          <cell r="L640">
            <v>7.15</v>
          </cell>
          <cell r="M640">
            <v>163.63</v>
          </cell>
          <cell r="N640">
            <v>2.09</v>
          </cell>
          <cell r="O640">
            <v>1.28</v>
          </cell>
          <cell r="P640">
            <v>1.28</v>
          </cell>
          <cell r="T640">
            <v>39066</v>
          </cell>
        </row>
        <row r="641">
          <cell r="D641" t="str">
            <v>Civil</v>
          </cell>
          <cell r="E641" t="str">
            <v>36 dias</v>
          </cell>
          <cell r="F641">
            <v>38877.375</v>
          </cell>
          <cell r="G641">
            <v>39014.333333333336</v>
          </cell>
          <cell r="H641" t="str">
            <v>NA</v>
          </cell>
          <cell r="I641">
            <v>38961.604166666664</v>
          </cell>
          <cell r="J641">
            <v>39066.729166666664</v>
          </cell>
          <cell r="K641" t="str">
            <v>NA</v>
          </cell>
          <cell r="L641">
            <v>3.19</v>
          </cell>
          <cell r="M641">
            <v>73</v>
          </cell>
          <cell r="N641">
            <v>0</v>
          </cell>
          <cell r="O641">
            <v>0</v>
          </cell>
          <cell r="P641">
            <v>0</v>
          </cell>
          <cell r="T641">
            <v>39066</v>
          </cell>
        </row>
        <row r="642">
          <cell r="D642" t="str">
            <v>Desenho De Detalhamento</v>
          </cell>
          <cell r="E642" t="str">
            <v>36 dias</v>
          </cell>
          <cell r="F642">
            <v>38877.375</v>
          </cell>
          <cell r="G642">
            <v>39014.333333333336</v>
          </cell>
          <cell r="H642" t="str">
            <v>NA</v>
          </cell>
          <cell r="I642">
            <v>38961.604166666664</v>
          </cell>
          <cell r="J642">
            <v>39066.729166666664</v>
          </cell>
          <cell r="K642" t="str">
            <v>NA</v>
          </cell>
          <cell r="L642">
            <v>3.19</v>
          </cell>
          <cell r="M642">
            <v>73</v>
          </cell>
          <cell r="N642">
            <v>0</v>
          </cell>
          <cell r="O642">
            <v>0</v>
          </cell>
          <cell r="P642">
            <v>0</v>
          </cell>
          <cell r="T642">
            <v>39066</v>
          </cell>
        </row>
        <row r="643">
          <cell r="B643" t="str">
            <v>DC.510.DD.01</v>
          </cell>
          <cell r="D643" t="str">
            <v>Arquitetura</v>
          </cell>
          <cell r="E643" t="str">
            <v>13 dias</v>
          </cell>
          <cell r="F643">
            <v>38877.375</v>
          </cell>
          <cell r="G643">
            <v>39014.333333333336</v>
          </cell>
          <cell r="H643" t="str">
            <v>NA</v>
          </cell>
          <cell r="I643">
            <v>38898.375</v>
          </cell>
          <cell r="J643">
            <v>39034.729166666664</v>
          </cell>
          <cell r="K643" t="str">
            <v>NA</v>
          </cell>
          <cell r="L643">
            <v>0.39</v>
          </cell>
          <cell r="M643">
            <v>9</v>
          </cell>
          <cell r="N643">
            <v>0</v>
          </cell>
          <cell r="O643">
            <v>0</v>
          </cell>
          <cell r="P643">
            <v>0</v>
          </cell>
          <cell r="Q643">
            <v>627</v>
          </cell>
          <cell r="S643" t="str">
            <v>EQUIPE ARQ</v>
          </cell>
          <cell r="T643">
            <v>39034</v>
          </cell>
        </row>
        <row r="644">
          <cell r="B644" t="str">
            <v>DC.510.DD.02</v>
          </cell>
          <cell r="D644" t="str">
            <v>Subestação 69kV - Fundação e Armação</v>
          </cell>
          <cell r="E644" t="str">
            <v>14 dias</v>
          </cell>
          <cell r="F644">
            <v>38877.375</v>
          </cell>
          <cell r="G644">
            <v>39014.333333333336</v>
          </cell>
          <cell r="H644" t="str">
            <v>NA</v>
          </cell>
          <cell r="I644">
            <v>38901.375</v>
          </cell>
          <cell r="J644">
            <v>39035.729166666664</v>
          </cell>
          <cell r="K644" t="str">
            <v>NA</v>
          </cell>
          <cell r="L644">
            <v>0.44</v>
          </cell>
          <cell r="M644">
            <v>10</v>
          </cell>
          <cell r="N644">
            <v>0</v>
          </cell>
          <cell r="O644">
            <v>0</v>
          </cell>
          <cell r="P644">
            <v>0</v>
          </cell>
          <cell r="Q644">
            <v>627</v>
          </cell>
          <cell r="R644" t="str">
            <v>643;676</v>
          </cell>
          <cell r="S644" t="str">
            <v>EQUIPE CIV</v>
          </cell>
          <cell r="T644">
            <v>39035</v>
          </cell>
        </row>
        <row r="645">
          <cell r="B645" t="str">
            <v>DC.510.DD.03</v>
          </cell>
          <cell r="D645" t="str">
            <v>Subestação Principal</v>
          </cell>
          <cell r="E645" t="str">
            <v>18 dias</v>
          </cell>
          <cell r="F645">
            <v>38901.375</v>
          </cell>
          <cell r="G645">
            <v>39037.333333333336</v>
          </cell>
          <cell r="H645" t="str">
            <v>NA</v>
          </cell>
          <cell r="I645">
            <v>38925.375</v>
          </cell>
          <cell r="J645">
            <v>39062.729166666664</v>
          </cell>
          <cell r="K645" t="str">
            <v>NA</v>
          </cell>
          <cell r="L645">
            <v>0.61</v>
          </cell>
          <cell r="M645">
            <v>14</v>
          </cell>
          <cell r="N645">
            <v>0</v>
          </cell>
          <cell r="O645">
            <v>0</v>
          </cell>
          <cell r="P645">
            <v>0</v>
          </cell>
          <cell r="Q645">
            <v>642</v>
          </cell>
          <cell r="R645" t="str">
            <v>644II</v>
          </cell>
          <cell r="S645" t="str">
            <v>EQUIPE CIV</v>
          </cell>
          <cell r="T645">
            <v>39062</v>
          </cell>
        </row>
        <row r="646">
          <cell r="B646" t="str">
            <v>DC.510.DD.04</v>
          </cell>
          <cell r="D646" t="str">
            <v>Salas Elétricas</v>
          </cell>
          <cell r="E646" t="str">
            <v>22 dias</v>
          </cell>
          <cell r="F646">
            <v>38925.375</v>
          </cell>
          <cell r="G646">
            <v>39037.333333333336</v>
          </cell>
          <cell r="H646" t="str">
            <v>NA</v>
          </cell>
          <cell r="I646">
            <v>38961.604166666664</v>
          </cell>
          <cell r="J646">
            <v>39066.729166666664</v>
          </cell>
          <cell r="K646" t="str">
            <v>NA</v>
          </cell>
          <cell r="L646">
            <v>1.75</v>
          </cell>
          <cell r="M646">
            <v>40</v>
          </cell>
          <cell r="N646">
            <v>0</v>
          </cell>
          <cell r="O646">
            <v>0</v>
          </cell>
          <cell r="P646">
            <v>0</v>
          </cell>
          <cell r="Q646" t="str">
            <v>643II</v>
          </cell>
          <cell r="S646" t="str">
            <v>EQUIPE CIV[200%]</v>
          </cell>
          <cell r="T646">
            <v>39066</v>
          </cell>
        </row>
        <row r="647">
          <cell r="D647" t="str">
            <v>Elétrica</v>
          </cell>
          <cell r="E647" t="str">
            <v>80 dias</v>
          </cell>
          <cell r="F647">
            <v>38901.375</v>
          </cell>
          <cell r="G647">
            <v>38922.333333333336</v>
          </cell>
          <cell r="H647">
            <v>38922.333333333336</v>
          </cell>
          <cell r="I647">
            <v>38988.375</v>
          </cell>
          <cell r="J647">
            <v>39044.729166666664</v>
          </cell>
          <cell r="K647" t="str">
            <v>NA</v>
          </cell>
          <cell r="L647">
            <v>3.96</v>
          </cell>
          <cell r="M647">
            <v>90.63</v>
          </cell>
          <cell r="N647">
            <v>2.09</v>
          </cell>
          <cell r="O647">
            <v>0</v>
          </cell>
          <cell r="P647">
            <v>2.2999999999999998</v>
          </cell>
          <cell r="T647">
            <v>39044</v>
          </cell>
        </row>
        <row r="648">
          <cell r="B648" t="str">
            <v>DE.510.DU.01</v>
          </cell>
          <cell r="D648" t="str">
            <v>Diagrama Unifilar - Subestações</v>
          </cell>
          <cell r="E648" t="str">
            <v>3 dias</v>
          </cell>
          <cell r="F648">
            <v>38901.375</v>
          </cell>
          <cell r="G648">
            <v>38957.333333333336</v>
          </cell>
          <cell r="H648">
            <v>38957.333333333336</v>
          </cell>
          <cell r="I648">
            <v>38904.375</v>
          </cell>
          <cell r="J648">
            <v>38959.729166666664</v>
          </cell>
          <cell r="K648" t="str">
            <v>NA</v>
          </cell>
          <cell r="L648">
            <v>7.0000000000000007E-2</v>
          </cell>
          <cell r="M648">
            <v>1.5</v>
          </cell>
          <cell r="N648">
            <v>1.1299999999999999</v>
          </cell>
          <cell r="O648">
            <v>0</v>
          </cell>
          <cell r="P648">
            <v>75</v>
          </cell>
          <cell r="Q648">
            <v>635</v>
          </cell>
          <cell r="R648" t="str">
            <v>648;656</v>
          </cell>
          <cell r="S648" t="str">
            <v>EQUIPE ELE</v>
          </cell>
          <cell r="T648">
            <v>38959</v>
          </cell>
        </row>
        <row r="649">
          <cell r="D649" t="str">
            <v>Desenho De Detalhamento</v>
          </cell>
          <cell r="E649" t="str">
            <v>51 dias</v>
          </cell>
          <cell r="F649">
            <v>38904.375</v>
          </cell>
          <cell r="G649">
            <v>38960.333333333336</v>
          </cell>
          <cell r="H649" t="str">
            <v>NA</v>
          </cell>
          <cell r="I649">
            <v>38981.375</v>
          </cell>
          <cell r="J649">
            <v>39041.729166666664</v>
          </cell>
          <cell r="K649" t="str">
            <v>NA</v>
          </cell>
          <cell r="L649">
            <v>2.1</v>
          </cell>
          <cell r="M649">
            <v>48</v>
          </cell>
          <cell r="N649">
            <v>0</v>
          </cell>
          <cell r="O649">
            <v>0</v>
          </cell>
          <cell r="P649">
            <v>0</v>
          </cell>
          <cell r="T649">
            <v>39041</v>
          </cell>
        </row>
        <row r="650">
          <cell r="B650" t="str">
            <v>DE.510.DD.01</v>
          </cell>
          <cell r="D650" t="str">
            <v>Distribuição De Eletrodutos</v>
          </cell>
          <cell r="E650" t="str">
            <v>8 dias</v>
          </cell>
          <cell r="F650">
            <v>38904.375</v>
          </cell>
          <cell r="G650">
            <v>38960.333333333336</v>
          </cell>
          <cell r="H650" t="str">
            <v>NA</v>
          </cell>
          <cell r="I650">
            <v>38916.375</v>
          </cell>
          <cell r="J650">
            <v>38973.729166666664</v>
          </cell>
          <cell r="K650" t="str">
            <v>NA</v>
          </cell>
          <cell r="L650">
            <v>0.13</v>
          </cell>
          <cell r="M650">
            <v>3</v>
          </cell>
          <cell r="N650">
            <v>0</v>
          </cell>
          <cell r="O650">
            <v>0</v>
          </cell>
          <cell r="P650">
            <v>0</v>
          </cell>
          <cell r="Q650">
            <v>646</v>
          </cell>
          <cell r="R650">
            <v>649</v>
          </cell>
          <cell r="S650" t="str">
            <v>EQUIPE ELE</v>
          </cell>
          <cell r="T650">
            <v>38973</v>
          </cell>
        </row>
        <row r="651">
          <cell r="B651" t="str">
            <v>DE.510.DD.02</v>
          </cell>
          <cell r="D651" t="str">
            <v>Malha De Terra</v>
          </cell>
          <cell r="E651" t="str">
            <v>8 dias</v>
          </cell>
          <cell r="F651">
            <v>38916.375</v>
          </cell>
          <cell r="G651">
            <v>38974.333333333336</v>
          </cell>
          <cell r="H651" t="str">
            <v>NA</v>
          </cell>
          <cell r="I651">
            <v>38926.375</v>
          </cell>
          <cell r="J651">
            <v>38985.729166666664</v>
          </cell>
          <cell r="K651" t="str">
            <v>NA</v>
          </cell>
          <cell r="L651">
            <v>0.13</v>
          </cell>
          <cell r="M651">
            <v>3</v>
          </cell>
          <cell r="N651">
            <v>0</v>
          </cell>
          <cell r="O651">
            <v>0</v>
          </cell>
          <cell r="P651">
            <v>0</v>
          </cell>
          <cell r="Q651">
            <v>648</v>
          </cell>
          <cell r="R651">
            <v>650</v>
          </cell>
          <cell r="S651" t="str">
            <v>EQUIPE ELE</v>
          </cell>
          <cell r="T651">
            <v>38985</v>
          </cell>
        </row>
        <row r="652">
          <cell r="B652" t="str">
            <v>DE.510.DD.03</v>
          </cell>
          <cell r="D652" t="str">
            <v>Linha De Transmissão</v>
          </cell>
          <cell r="E652" t="str">
            <v>15 dias</v>
          </cell>
          <cell r="F652">
            <v>38926.375</v>
          </cell>
          <cell r="G652">
            <v>38986.333333333336</v>
          </cell>
          <cell r="H652" t="str">
            <v>NA</v>
          </cell>
          <cell r="I652">
            <v>38951.375</v>
          </cell>
          <cell r="J652">
            <v>39008.729166666664</v>
          </cell>
          <cell r="K652" t="str">
            <v>NA</v>
          </cell>
          <cell r="L652">
            <v>0.33</v>
          </cell>
          <cell r="M652">
            <v>7.5</v>
          </cell>
          <cell r="N652">
            <v>0</v>
          </cell>
          <cell r="O652">
            <v>0</v>
          </cell>
          <cell r="P652">
            <v>0</v>
          </cell>
          <cell r="Q652">
            <v>649</v>
          </cell>
          <cell r="R652" t="str">
            <v>651;652;653;654</v>
          </cell>
          <cell r="S652" t="str">
            <v>EQUIPE ELE</v>
          </cell>
          <cell r="T652">
            <v>39008</v>
          </cell>
        </row>
        <row r="653">
          <cell r="B653" t="str">
            <v>DE.510.DD.04</v>
          </cell>
          <cell r="D653" t="str">
            <v>Linha De Distribuição De 13kV</v>
          </cell>
          <cell r="E653" t="str">
            <v>15 dias</v>
          </cell>
          <cell r="F653">
            <v>38951.375</v>
          </cell>
          <cell r="G653">
            <v>39009.333333333336</v>
          </cell>
          <cell r="H653" t="str">
            <v>NA</v>
          </cell>
          <cell r="I653">
            <v>38978.604166666664</v>
          </cell>
          <cell r="J653">
            <v>39031.729166666664</v>
          </cell>
          <cell r="K653" t="str">
            <v>NA</v>
          </cell>
          <cell r="L653">
            <v>0.9</v>
          </cell>
          <cell r="M653">
            <v>20.5</v>
          </cell>
          <cell r="N653">
            <v>0</v>
          </cell>
          <cell r="O653">
            <v>0</v>
          </cell>
          <cell r="P653">
            <v>0</v>
          </cell>
          <cell r="Q653">
            <v>650</v>
          </cell>
          <cell r="S653" t="str">
            <v>EQUIPE ELE[200%]</v>
          </cell>
          <cell r="T653">
            <v>39031</v>
          </cell>
        </row>
        <row r="654">
          <cell r="B654" t="str">
            <v>DE.510.DD.05</v>
          </cell>
          <cell r="D654" t="str">
            <v>Iluminação</v>
          </cell>
          <cell r="E654" t="str">
            <v>20 dias</v>
          </cell>
          <cell r="F654">
            <v>38951.375</v>
          </cell>
          <cell r="G654">
            <v>39009.333333333336</v>
          </cell>
          <cell r="H654" t="str">
            <v>NA</v>
          </cell>
          <cell r="I654">
            <v>38981.375</v>
          </cell>
          <cell r="J654">
            <v>39041.729166666664</v>
          </cell>
          <cell r="K654" t="str">
            <v>NA</v>
          </cell>
          <cell r="L654">
            <v>0.35</v>
          </cell>
          <cell r="M654">
            <v>8</v>
          </cell>
          <cell r="N654">
            <v>0</v>
          </cell>
          <cell r="O654">
            <v>0</v>
          </cell>
          <cell r="P654">
            <v>0</v>
          </cell>
          <cell r="Q654">
            <v>650</v>
          </cell>
          <cell r="S654" t="str">
            <v>EQUIPE ELE</v>
          </cell>
          <cell r="T654">
            <v>39041</v>
          </cell>
        </row>
        <row r="655">
          <cell r="B655" t="str">
            <v>DE.510.DD.06</v>
          </cell>
          <cell r="D655" t="str">
            <v>Rota De Cabos e Distribuição</v>
          </cell>
          <cell r="E655" t="str">
            <v>13 dias</v>
          </cell>
          <cell r="F655">
            <v>38951.375</v>
          </cell>
          <cell r="G655">
            <v>39009.333333333336</v>
          </cell>
          <cell r="H655" t="str">
            <v>NA</v>
          </cell>
          <cell r="I655">
            <v>38972.375</v>
          </cell>
          <cell r="J655">
            <v>39029.729166666664</v>
          </cell>
          <cell r="K655" t="str">
            <v>NA</v>
          </cell>
          <cell r="L655">
            <v>0.26</v>
          </cell>
          <cell r="M655">
            <v>6</v>
          </cell>
          <cell r="N655">
            <v>0</v>
          </cell>
          <cell r="O655">
            <v>0</v>
          </cell>
          <cell r="P655">
            <v>0</v>
          </cell>
          <cell r="Q655">
            <v>650</v>
          </cell>
          <cell r="S655" t="str">
            <v>EQUIPE ELE</v>
          </cell>
          <cell r="T655">
            <v>39029</v>
          </cell>
        </row>
        <row r="656">
          <cell r="B656" t="str">
            <v>DE.510.AJ.01</v>
          </cell>
          <cell r="D656" t="str">
            <v>Arranjos/ Layout’s/ Plano Diretor - Arranjos Dos Equipamentos e Requisitos Civis</v>
          </cell>
          <cell r="E656" t="str">
            <v>23 dias</v>
          </cell>
          <cell r="F656">
            <v>38951.375</v>
          </cell>
          <cell r="G656">
            <v>39009.333333333336</v>
          </cell>
          <cell r="H656" t="str">
            <v>NA</v>
          </cell>
          <cell r="I656">
            <v>38986.375</v>
          </cell>
          <cell r="J656">
            <v>39044.729166666664</v>
          </cell>
          <cell r="K656" t="str">
            <v>NA</v>
          </cell>
          <cell r="L656">
            <v>0.35</v>
          </cell>
          <cell r="M656">
            <v>8</v>
          </cell>
          <cell r="N656">
            <v>0</v>
          </cell>
          <cell r="O656">
            <v>0</v>
          </cell>
          <cell r="P656">
            <v>0</v>
          </cell>
          <cell r="Q656">
            <v>650</v>
          </cell>
          <cell r="S656" t="str">
            <v>EQUIPE ELE</v>
          </cell>
          <cell r="T656">
            <v>39044</v>
          </cell>
        </row>
        <row r="657">
          <cell r="D657" t="str">
            <v>Diagrama Funcional</v>
          </cell>
          <cell r="E657" t="str">
            <v>26 dias</v>
          </cell>
          <cell r="F657">
            <v>38904.375</v>
          </cell>
          <cell r="G657">
            <v>38960.333333333336</v>
          </cell>
          <cell r="H657" t="str">
            <v>NA</v>
          </cell>
          <cell r="I657">
            <v>38940.375</v>
          </cell>
          <cell r="J657">
            <v>38999.729166666664</v>
          </cell>
          <cell r="K657" t="str">
            <v>NA</v>
          </cell>
          <cell r="L657">
            <v>0.71</v>
          </cell>
          <cell r="M657">
            <v>16.25</v>
          </cell>
          <cell r="N657">
            <v>0</v>
          </cell>
          <cell r="O657">
            <v>0</v>
          </cell>
          <cell r="P657">
            <v>0</v>
          </cell>
          <cell r="R657">
            <v>660</v>
          </cell>
          <cell r="T657">
            <v>38999</v>
          </cell>
        </row>
        <row r="658">
          <cell r="B658" t="str">
            <v>DE.510.DF.01</v>
          </cell>
          <cell r="D658" t="str">
            <v>Subestação Derivação De 69kV</v>
          </cell>
          <cell r="E658" t="str">
            <v>12 dias</v>
          </cell>
          <cell r="F658">
            <v>38904.375</v>
          </cell>
          <cell r="G658">
            <v>38960.333333333336</v>
          </cell>
          <cell r="H658" t="str">
            <v>NA</v>
          </cell>
          <cell r="I658">
            <v>38922.375</v>
          </cell>
          <cell r="J658">
            <v>38979.729166666664</v>
          </cell>
          <cell r="K658" t="str">
            <v>NA</v>
          </cell>
          <cell r="L658">
            <v>0.37</v>
          </cell>
          <cell r="M658">
            <v>8.5</v>
          </cell>
          <cell r="N658">
            <v>0</v>
          </cell>
          <cell r="O658">
            <v>0</v>
          </cell>
          <cell r="P658">
            <v>0</v>
          </cell>
          <cell r="Q658">
            <v>646</v>
          </cell>
          <cell r="R658">
            <v>657</v>
          </cell>
          <cell r="S658" t="str">
            <v>EQUIPE ELE</v>
          </cell>
          <cell r="T658">
            <v>38979</v>
          </cell>
        </row>
        <row r="659">
          <cell r="B659" t="str">
            <v>DE.510.DF.02</v>
          </cell>
          <cell r="D659" t="str">
            <v>Cubículos De MT - 15kV</v>
          </cell>
          <cell r="E659" t="str">
            <v>10 dias</v>
          </cell>
          <cell r="F659">
            <v>38922.375</v>
          </cell>
          <cell r="G659">
            <v>38980.333333333336</v>
          </cell>
          <cell r="H659" t="str">
            <v>NA</v>
          </cell>
          <cell r="I659">
            <v>38936.375</v>
          </cell>
          <cell r="J659">
            <v>38993.729166666664</v>
          </cell>
          <cell r="K659" t="str">
            <v>NA</v>
          </cell>
          <cell r="L659">
            <v>0.27</v>
          </cell>
          <cell r="M659">
            <v>6.25</v>
          </cell>
          <cell r="N659">
            <v>0</v>
          </cell>
          <cell r="O659">
            <v>0</v>
          </cell>
          <cell r="P659">
            <v>0</v>
          </cell>
          <cell r="Q659">
            <v>656</v>
          </cell>
          <cell r="R659">
            <v>658</v>
          </cell>
          <cell r="S659" t="str">
            <v>EQUIPE ELE</v>
          </cell>
          <cell r="T659">
            <v>38993</v>
          </cell>
        </row>
        <row r="660">
          <cell r="B660" t="str">
            <v>DE.510.DF.03</v>
          </cell>
          <cell r="D660" t="str">
            <v>Subestação Principal</v>
          </cell>
          <cell r="E660" t="str">
            <v>4 dias</v>
          </cell>
          <cell r="F660">
            <v>38936.375</v>
          </cell>
          <cell r="G660">
            <v>38994.333333333336</v>
          </cell>
          <cell r="H660" t="str">
            <v>NA</v>
          </cell>
          <cell r="I660">
            <v>38940.375</v>
          </cell>
          <cell r="J660">
            <v>38999.729166666664</v>
          </cell>
          <cell r="K660" t="str">
            <v>NA</v>
          </cell>
          <cell r="L660">
            <v>7.0000000000000007E-2</v>
          </cell>
          <cell r="M660">
            <v>1.5</v>
          </cell>
          <cell r="N660">
            <v>0</v>
          </cell>
          <cell r="O660">
            <v>0</v>
          </cell>
          <cell r="P660">
            <v>0</v>
          </cell>
          <cell r="Q660">
            <v>657</v>
          </cell>
          <cell r="S660" t="str">
            <v>EQUIPE ELE</v>
          </cell>
          <cell r="T660">
            <v>38999</v>
          </cell>
        </row>
        <row r="661">
          <cell r="D661" t="str">
            <v>Diagrama De Interligação</v>
          </cell>
          <cell r="E661" t="str">
            <v>7 dias</v>
          </cell>
          <cell r="F661">
            <v>38940.375</v>
          </cell>
          <cell r="G661">
            <v>39000.333333333336</v>
          </cell>
          <cell r="H661" t="str">
            <v>NA</v>
          </cell>
          <cell r="I661">
            <v>38953.375</v>
          </cell>
          <cell r="J661">
            <v>39010.729166666664</v>
          </cell>
          <cell r="K661" t="str">
            <v>NA</v>
          </cell>
          <cell r="L661">
            <v>0.23</v>
          </cell>
          <cell r="M661">
            <v>5.25</v>
          </cell>
          <cell r="N661">
            <v>0</v>
          </cell>
          <cell r="O661">
            <v>0</v>
          </cell>
          <cell r="P661">
            <v>0</v>
          </cell>
          <cell r="R661">
            <v>663</v>
          </cell>
          <cell r="T661">
            <v>39010</v>
          </cell>
        </row>
        <row r="662">
          <cell r="B662" t="str">
            <v>DE.510.DI.01</v>
          </cell>
          <cell r="D662" t="str">
            <v>Subestação De 69kV</v>
          </cell>
          <cell r="E662" t="str">
            <v>4 dias</v>
          </cell>
          <cell r="F662">
            <v>38940.375</v>
          </cell>
          <cell r="G662">
            <v>39000.333333333336</v>
          </cell>
          <cell r="H662" t="str">
            <v>NA</v>
          </cell>
          <cell r="I662">
            <v>38950.375</v>
          </cell>
          <cell r="J662">
            <v>39007.729166666664</v>
          </cell>
          <cell r="K662" t="str">
            <v>NA</v>
          </cell>
          <cell r="L662">
            <v>0.15</v>
          </cell>
          <cell r="M662">
            <v>3.5</v>
          </cell>
          <cell r="N662">
            <v>0</v>
          </cell>
          <cell r="O662">
            <v>0</v>
          </cell>
          <cell r="P662">
            <v>0</v>
          </cell>
          <cell r="Q662">
            <v>655</v>
          </cell>
          <cell r="R662">
            <v>661</v>
          </cell>
          <cell r="S662" t="str">
            <v>EQUIPE ELE</v>
          </cell>
          <cell r="T662">
            <v>39007</v>
          </cell>
        </row>
        <row r="663">
          <cell r="B663" t="str">
            <v>DE.510.DI.02</v>
          </cell>
          <cell r="D663" t="str">
            <v>Subestação Principal</v>
          </cell>
          <cell r="E663" t="str">
            <v>3 dias</v>
          </cell>
          <cell r="F663">
            <v>38950.375</v>
          </cell>
          <cell r="G663">
            <v>39008.333333333336</v>
          </cell>
          <cell r="H663" t="str">
            <v>NA</v>
          </cell>
          <cell r="I663">
            <v>38953.375</v>
          </cell>
          <cell r="J663">
            <v>39010.729166666664</v>
          </cell>
          <cell r="K663" t="str">
            <v>NA</v>
          </cell>
          <cell r="L663">
            <v>0.08</v>
          </cell>
          <cell r="M663">
            <v>1.75</v>
          </cell>
          <cell r="N663">
            <v>0</v>
          </cell>
          <cell r="O663">
            <v>0</v>
          </cell>
          <cell r="P663">
            <v>0</v>
          </cell>
          <cell r="Q663">
            <v>660</v>
          </cell>
          <cell r="S663" t="str">
            <v>EQUIPE ELE</v>
          </cell>
          <cell r="T663">
            <v>39010</v>
          </cell>
        </row>
        <row r="664">
          <cell r="D664" t="str">
            <v>Diagrama Trifilar</v>
          </cell>
          <cell r="E664" t="str">
            <v>6 dias</v>
          </cell>
          <cell r="F664">
            <v>38953.375</v>
          </cell>
          <cell r="G664">
            <v>39013.333333333336</v>
          </cell>
          <cell r="H664" t="str">
            <v>NA</v>
          </cell>
          <cell r="I664">
            <v>38961.375</v>
          </cell>
          <cell r="J664">
            <v>39020.729166666664</v>
          </cell>
          <cell r="K664" t="str">
            <v>NA</v>
          </cell>
          <cell r="L664">
            <v>0.04</v>
          </cell>
          <cell r="M664">
            <v>1</v>
          </cell>
          <cell r="N664">
            <v>0</v>
          </cell>
          <cell r="O664">
            <v>0</v>
          </cell>
          <cell r="P664">
            <v>0</v>
          </cell>
          <cell r="R664">
            <v>665</v>
          </cell>
          <cell r="T664">
            <v>39020</v>
          </cell>
        </row>
        <row r="665">
          <cell r="B665" t="str">
            <v>DE.510.DT.01</v>
          </cell>
          <cell r="D665" t="str">
            <v>Subestação De 69kV</v>
          </cell>
          <cell r="E665" t="str">
            <v>3 dias</v>
          </cell>
          <cell r="F665">
            <v>38953.375</v>
          </cell>
          <cell r="G665">
            <v>39013.333333333336</v>
          </cell>
          <cell r="H665" t="str">
            <v>NA</v>
          </cell>
          <cell r="I665">
            <v>38958.375</v>
          </cell>
          <cell r="J665">
            <v>39015.729166666664</v>
          </cell>
          <cell r="K665" t="str">
            <v>NA</v>
          </cell>
          <cell r="L665">
            <v>0.02</v>
          </cell>
          <cell r="M665">
            <v>0.5</v>
          </cell>
          <cell r="N665">
            <v>0</v>
          </cell>
          <cell r="O665">
            <v>0</v>
          </cell>
          <cell r="P665">
            <v>0</v>
          </cell>
          <cell r="Q665">
            <v>659</v>
          </cell>
          <cell r="R665">
            <v>664</v>
          </cell>
          <cell r="S665" t="str">
            <v>EQUIPE ELE</v>
          </cell>
          <cell r="T665">
            <v>39015</v>
          </cell>
        </row>
        <row r="666">
          <cell r="B666" t="str">
            <v>DE.510.DT.02</v>
          </cell>
          <cell r="D666" t="str">
            <v>Subestação Principal</v>
          </cell>
          <cell r="E666" t="str">
            <v>3 dias</v>
          </cell>
          <cell r="F666">
            <v>38958.375</v>
          </cell>
          <cell r="G666">
            <v>39016.333333333336</v>
          </cell>
          <cell r="H666" t="str">
            <v>NA</v>
          </cell>
          <cell r="I666">
            <v>38961.375</v>
          </cell>
          <cell r="J666">
            <v>39020.729166666664</v>
          </cell>
          <cell r="K666" t="str">
            <v>NA</v>
          </cell>
          <cell r="L666">
            <v>0.02</v>
          </cell>
          <cell r="M666">
            <v>0.5</v>
          </cell>
          <cell r="N666">
            <v>0</v>
          </cell>
          <cell r="O666">
            <v>0</v>
          </cell>
          <cell r="P666">
            <v>0</v>
          </cell>
          <cell r="Q666">
            <v>663</v>
          </cell>
          <cell r="S666" t="str">
            <v>EQUIPE ELE</v>
          </cell>
          <cell r="T666">
            <v>39020</v>
          </cell>
        </row>
        <row r="667">
          <cell r="B667" t="str">
            <v>DE.510.ET.01</v>
          </cell>
          <cell r="D667" t="str">
            <v>Especificação Técnica - Painéis De Iluminação</v>
          </cell>
          <cell r="E667" t="str">
            <v>3 dias</v>
          </cell>
          <cell r="F667">
            <v>38961.375</v>
          </cell>
          <cell r="G667">
            <v>39021.333333333336</v>
          </cell>
          <cell r="H667" t="str">
            <v>NA</v>
          </cell>
          <cell r="I667">
            <v>38966.375</v>
          </cell>
          <cell r="J667">
            <v>39027.729166666664</v>
          </cell>
          <cell r="K667" t="str">
            <v>NA</v>
          </cell>
          <cell r="L667">
            <v>0.06</v>
          </cell>
          <cell r="M667">
            <v>1.38</v>
          </cell>
          <cell r="N667">
            <v>0</v>
          </cell>
          <cell r="O667">
            <v>0</v>
          </cell>
          <cell r="P667">
            <v>0</v>
          </cell>
          <cell r="Q667">
            <v>662</v>
          </cell>
          <cell r="R667">
            <v>666</v>
          </cell>
          <cell r="S667" t="str">
            <v>EQUIPE ELE</v>
          </cell>
          <cell r="T667">
            <v>39027</v>
          </cell>
        </row>
        <row r="668">
          <cell r="B668" t="str">
            <v>DE.510.ED.01</v>
          </cell>
          <cell r="D668" t="str">
            <v>Estudos / Planos - Malha De Aterramento</v>
          </cell>
          <cell r="E668" t="str">
            <v>5 dias</v>
          </cell>
          <cell r="F668">
            <v>38966.375</v>
          </cell>
          <cell r="G668">
            <v>39028.333333333336</v>
          </cell>
          <cell r="H668" t="str">
            <v>NA</v>
          </cell>
          <cell r="I668">
            <v>38975.375</v>
          </cell>
          <cell r="J668">
            <v>39034.729166666664</v>
          </cell>
          <cell r="K668" t="str">
            <v>NA</v>
          </cell>
          <cell r="L668">
            <v>0.11</v>
          </cell>
          <cell r="M668">
            <v>2.63</v>
          </cell>
          <cell r="N668">
            <v>0</v>
          </cell>
          <cell r="O668">
            <v>0</v>
          </cell>
          <cell r="P668">
            <v>0</v>
          </cell>
          <cell r="Q668">
            <v>665</v>
          </cell>
          <cell r="R668" t="str">
            <v>667;668</v>
          </cell>
          <cell r="S668" t="str">
            <v>EQUIPE ELE</v>
          </cell>
          <cell r="T668">
            <v>39034</v>
          </cell>
        </row>
        <row r="669">
          <cell r="B669" t="str">
            <v>DE.510.LC.01</v>
          </cell>
          <cell r="D669" t="str">
            <v>Lista De Linhas/ Cabos</v>
          </cell>
          <cell r="E669" t="str">
            <v>3 dias</v>
          </cell>
          <cell r="F669">
            <v>38975.375</v>
          </cell>
          <cell r="G669">
            <v>39035.333333333336</v>
          </cell>
          <cell r="H669" t="str">
            <v>NA</v>
          </cell>
          <cell r="I669">
            <v>38980.375</v>
          </cell>
          <cell r="J669">
            <v>39038.729166666664</v>
          </cell>
          <cell r="K669" t="str">
            <v>NA</v>
          </cell>
          <cell r="L669">
            <v>0.04</v>
          </cell>
          <cell r="M669">
            <v>1</v>
          </cell>
          <cell r="N669">
            <v>0</v>
          </cell>
          <cell r="O669">
            <v>0</v>
          </cell>
          <cell r="P669">
            <v>0</v>
          </cell>
          <cell r="Q669">
            <v>666</v>
          </cell>
          <cell r="R669">
            <v>670</v>
          </cell>
          <cell r="S669" t="str">
            <v>EQUIPE ELE</v>
          </cell>
          <cell r="T669">
            <v>39038</v>
          </cell>
        </row>
        <row r="670">
          <cell r="B670" t="str">
            <v>DE.510.LM.01</v>
          </cell>
          <cell r="D670" t="str">
            <v>Lista De Materiais</v>
          </cell>
          <cell r="E670" t="str">
            <v>5 dias</v>
          </cell>
          <cell r="F670">
            <v>38975.375</v>
          </cell>
          <cell r="G670">
            <v>39035.333333333336</v>
          </cell>
          <cell r="H670" t="str">
            <v>NA</v>
          </cell>
          <cell r="I670">
            <v>38988.375</v>
          </cell>
          <cell r="J670">
            <v>39042.729166666664</v>
          </cell>
          <cell r="K670" t="str">
            <v>NA</v>
          </cell>
          <cell r="L670">
            <v>0.06</v>
          </cell>
          <cell r="M670">
            <v>1.38</v>
          </cell>
          <cell r="N670">
            <v>0</v>
          </cell>
          <cell r="O670">
            <v>0</v>
          </cell>
          <cell r="P670">
            <v>0</v>
          </cell>
          <cell r="Q670">
            <v>666</v>
          </cell>
          <cell r="S670" t="str">
            <v>EQUIPE ELE</v>
          </cell>
          <cell r="T670">
            <v>39042</v>
          </cell>
        </row>
        <row r="671">
          <cell r="B671" t="str">
            <v>DE.510.MD.01</v>
          </cell>
          <cell r="D671" t="str">
            <v>Memorial Descritivo - Fornecimento De Energia</v>
          </cell>
          <cell r="E671" t="str">
            <v>15 dias</v>
          </cell>
          <cell r="F671">
            <v>38975.375</v>
          </cell>
          <cell r="G671">
            <v>38922.333333333336</v>
          </cell>
          <cell r="H671">
            <v>38922.333333333336</v>
          </cell>
          <cell r="I671">
            <v>38986.375</v>
          </cell>
          <cell r="J671">
            <v>38940.729166666664</v>
          </cell>
          <cell r="K671" t="str">
            <v>NA</v>
          </cell>
          <cell r="L671">
            <v>0.06</v>
          </cell>
          <cell r="M671">
            <v>1.38</v>
          </cell>
          <cell r="N671">
            <v>0.96</v>
          </cell>
          <cell r="O671">
            <v>0</v>
          </cell>
          <cell r="P671">
            <v>70</v>
          </cell>
          <cell r="Q671" t="str">
            <v>584II</v>
          </cell>
          <cell r="S671" t="str">
            <v>EQUIPE ELE</v>
          </cell>
          <cell r="T671">
            <v>38940</v>
          </cell>
        </row>
        <row r="672">
          <cell r="B672" t="str">
            <v>DE.510.MC.01</v>
          </cell>
          <cell r="D672" t="str">
            <v>Memória De Cálculo - Esticamento Do Cabo</v>
          </cell>
          <cell r="E672" t="str">
            <v>3 dias</v>
          </cell>
          <cell r="F672">
            <v>38980.375</v>
          </cell>
          <cell r="G672">
            <v>39041.333333333336</v>
          </cell>
          <cell r="H672" t="str">
            <v>NA</v>
          </cell>
          <cell r="I672">
            <v>38985.375</v>
          </cell>
          <cell r="J672">
            <v>39043.729166666664</v>
          </cell>
          <cell r="K672" t="str">
            <v>NA</v>
          </cell>
          <cell r="L672">
            <v>0.13</v>
          </cell>
          <cell r="M672">
            <v>2.88</v>
          </cell>
          <cell r="N672">
            <v>0</v>
          </cell>
          <cell r="O672">
            <v>0</v>
          </cell>
          <cell r="P672">
            <v>0</v>
          </cell>
          <cell r="Q672">
            <v>667</v>
          </cell>
          <cell r="S672" t="str">
            <v>EQUIPE ELE</v>
          </cell>
          <cell r="T672">
            <v>39043</v>
          </cell>
        </row>
        <row r="673">
          <cell r="B673" t="str">
            <v>1.4.3</v>
          </cell>
          <cell r="C673" t="str">
            <v>520A</v>
          </cell>
          <cell r="D673" t="str">
            <v>ETA, Armazenamento e Distribuição</v>
          </cell>
          <cell r="E673" t="str">
            <v>21 dias</v>
          </cell>
          <cell r="F673">
            <v>38835.375</v>
          </cell>
          <cell r="G673">
            <v>39037.333333333336</v>
          </cell>
          <cell r="H673" t="str">
            <v>NA</v>
          </cell>
          <cell r="I673">
            <v>38938.375</v>
          </cell>
          <cell r="J673">
            <v>39065.729166666664</v>
          </cell>
          <cell r="K673" t="str">
            <v>NA</v>
          </cell>
          <cell r="L673">
            <v>0.77</v>
          </cell>
          <cell r="M673">
            <v>17.63</v>
          </cell>
          <cell r="N673">
            <v>0</v>
          </cell>
          <cell r="O673">
            <v>0</v>
          </cell>
          <cell r="P673">
            <v>0</v>
          </cell>
          <cell r="T673">
            <v>39065</v>
          </cell>
        </row>
        <row r="674">
          <cell r="D674" t="str">
            <v>Projeto Detalhado</v>
          </cell>
          <cell r="E674" t="str">
            <v>21 dias</v>
          </cell>
          <cell r="F674">
            <v>38897.375</v>
          </cell>
          <cell r="G674">
            <v>39037.333333333336</v>
          </cell>
          <cell r="H674" t="str">
            <v>NA</v>
          </cell>
          <cell r="I674">
            <v>38938.375</v>
          </cell>
          <cell r="J674">
            <v>39065.729166666664</v>
          </cell>
          <cell r="K674" t="str">
            <v>NA</v>
          </cell>
          <cell r="L674">
            <v>0.77</v>
          </cell>
          <cell r="M674">
            <v>17.63</v>
          </cell>
          <cell r="N674">
            <v>0</v>
          </cell>
          <cell r="O674">
            <v>0</v>
          </cell>
          <cell r="P674">
            <v>0</v>
          </cell>
          <cell r="T674">
            <v>39065</v>
          </cell>
        </row>
        <row r="675">
          <cell r="D675" t="str">
            <v>Tubulação</v>
          </cell>
          <cell r="E675" t="str">
            <v>3 dias</v>
          </cell>
          <cell r="F675">
            <v>38897.375</v>
          </cell>
          <cell r="G675">
            <v>39050.333333333336</v>
          </cell>
          <cell r="H675" t="str">
            <v>NA</v>
          </cell>
          <cell r="I675">
            <v>38902.375</v>
          </cell>
          <cell r="J675">
            <v>39052.729166666664</v>
          </cell>
          <cell r="K675" t="str">
            <v>NA</v>
          </cell>
          <cell r="L675">
            <v>0.13</v>
          </cell>
          <cell r="M675">
            <v>3</v>
          </cell>
          <cell r="N675">
            <v>0</v>
          </cell>
          <cell r="O675">
            <v>0</v>
          </cell>
          <cell r="P675">
            <v>0</v>
          </cell>
          <cell r="T675">
            <v>39052</v>
          </cell>
        </row>
        <row r="676">
          <cell r="B676" t="str">
            <v>DH.520.RT.01</v>
          </cell>
          <cell r="D676" t="str">
            <v>Relatório Técnico - Bolsa Flutuante</v>
          </cell>
          <cell r="E676" t="str">
            <v>3 dias</v>
          </cell>
          <cell r="F676">
            <v>38897.375</v>
          </cell>
          <cell r="G676">
            <v>39050.333333333336</v>
          </cell>
          <cell r="H676" t="str">
            <v>NA</v>
          </cell>
          <cell r="I676">
            <v>38902.375</v>
          </cell>
          <cell r="J676">
            <v>39052.729166666664</v>
          </cell>
          <cell r="K676" t="str">
            <v>NA</v>
          </cell>
          <cell r="L676">
            <v>0.13</v>
          </cell>
          <cell r="M676">
            <v>3</v>
          </cell>
          <cell r="N676">
            <v>0</v>
          </cell>
          <cell r="O676">
            <v>0</v>
          </cell>
          <cell r="P676">
            <v>0</v>
          </cell>
          <cell r="Q676" t="str">
            <v>39II+131 dias</v>
          </cell>
          <cell r="R676" t="str">
            <v>695II;737II</v>
          </cell>
          <cell r="S676" t="str">
            <v>EQUIPE TUB</v>
          </cell>
          <cell r="T676">
            <v>39052</v>
          </cell>
        </row>
        <row r="677">
          <cell r="D677" t="str">
            <v>Civil</v>
          </cell>
          <cell r="E677" t="str">
            <v>12 dias</v>
          </cell>
          <cell r="F677">
            <v>38897.375</v>
          </cell>
          <cell r="G677">
            <v>39037.333333333336</v>
          </cell>
          <cell r="H677" t="str">
            <v>NA</v>
          </cell>
          <cell r="I677">
            <v>38915.375</v>
          </cell>
          <cell r="J677">
            <v>39052.729166666664</v>
          </cell>
          <cell r="K677" t="str">
            <v>NA</v>
          </cell>
          <cell r="L677">
            <v>0.35</v>
          </cell>
          <cell r="M677">
            <v>8</v>
          </cell>
          <cell r="N677">
            <v>0</v>
          </cell>
          <cell r="O677">
            <v>0</v>
          </cell>
          <cell r="P677">
            <v>0</v>
          </cell>
          <cell r="T677">
            <v>39052</v>
          </cell>
        </row>
        <row r="678">
          <cell r="B678" t="str">
            <v>DC.520.DD.01</v>
          </cell>
          <cell r="D678" t="str">
            <v>Desenho De Detalhamento - Fundação, Forma e Armação</v>
          </cell>
          <cell r="E678" t="str">
            <v>12 dias</v>
          </cell>
          <cell r="F678">
            <v>38897.375</v>
          </cell>
          <cell r="G678">
            <v>39037.333333333336</v>
          </cell>
          <cell r="H678" t="str">
            <v>NA</v>
          </cell>
          <cell r="I678">
            <v>38915.375</v>
          </cell>
          <cell r="J678">
            <v>39052.729166666664</v>
          </cell>
          <cell r="K678" t="str">
            <v>NA</v>
          </cell>
          <cell r="L678">
            <v>0.35</v>
          </cell>
          <cell r="M678">
            <v>8</v>
          </cell>
          <cell r="N678">
            <v>0</v>
          </cell>
          <cell r="O678">
            <v>0</v>
          </cell>
          <cell r="P678">
            <v>0</v>
          </cell>
          <cell r="Q678">
            <v>642</v>
          </cell>
          <cell r="R678" t="str">
            <v>679;680</v>
          </cell>
          <cell r="S678" t="str">
            <v>EQUIPE CIV</v>
          </cell>
          <cell r="T678">
            <v>39052</v>
          </cell>
        </row>
        <row r="679">
          <cell r="D679" t="str">
            <v>Elétrica</v>
          </cell>
          <cell r="E679" t="str">
            <v>9 dias</v>
          </cell>
          <cell r="F679">
            <v>38915.375</v>
          </cell>
          <cell r="G679">
            <v>39055.333333333336</v>
          </cell>
          <cell r="H679" t="str">
            <v>NA</v>
          </cell>
          <cell r="I679">
            <v>38930.375</v>
          </cell>
          <cell r="J679">
            <v>39065.729166666664</v>
          </cell>
          <cell r="K679" t="str">
            <v>NA</v>
          </cell>
          <cell r="L679">
            <v>0.2</v>
          </cell>
          <cell r="M679">
            <v>4.63</v>
          </cell>
          <cell r="N679">
            <v>0</v>
          </cell>
          <cell r="O679">
            <v>0</v>
          </cell>
          <cell r="P679">
            <v>0</v>
          </cell>
          <cell r="T679">
            <v>39065</v>
          </cell>
        </row>
        <row r="680">
          <cell r="D680" t="str">
            <v>Desenho De Detalhamento</v>
          </cell>
          <cell r="E680" t="str">
            <v>6 dias</v>
          </cell>
          <cell r="F680">
            <v>38915.375</v>
          </cell>
          <cell r="G680">
            <v>39055.333333333336</v>
          </cell>
          <cell r="H680" t="str">
            <v>NA</v>
          </cell>
          <cell r="I680">
            <v>38923.375</v>
          </cell>
          <cell r="J680">
            <v>39062.729166666664</v>
          </cell>
          <cell r="K680" t="str">
            <v>NA</v>
          </cell>
          <cell r="L680">
            <v>0.13</v>
          </cell>
          <cell r="M680">
            <v>3</v>
          </cell>
          <cell r="N680">
            <v>0</v>
          </cell>
          <cell r="O680">
            <v>0</v>
          </cell>
          <cell r="P680">
            <v>0</v>
          </cell>
          <cell r="R680" t="str">
            <v>681II;682;684II</v>
          </cell>
          <cell r="T680">
            <v>39062</v>
          </cell>
        </row>
        <row r="681">
          <cell r="B681" t="str">
            <v>DE.520.DD.01</v>
          </cell>
          <cell r="D681" t="str">
            <v>Distribuição De Força e Aterramento</v>
          </cell>
          <cell r="E681" t="str">
            <v>4 dias</v>
          </cell>
          <cell r="F681">
            <v>38915.375</v>
          </cell>
          <cell r="G681">
            <v>39055.333333333336</v>
          </cell>
          <cell r="H681" t="str">
            <v>NA</v>
          </cell>
          <cell r="I681">
            <v>38919.375</v>
          </cell>
          <cell r="J681">
            <v>39058.729166666664</v>
          </cell>
          <cell r="K681" t="str">
            <v>NA</v>
          </cell>
          <cell r="L681">
            <v>0.04</v>
          </cell>
          <cell r="M681">
            <v>1</v>
          </cell>
          <cell r="N681">
            <v>0</v>
          </cell>
          <cell r="O681">
            <v>0</v>
          </cell>
          <cell r="P681">
            <v>0</v>
          </cell>
          <cell r="Q681">
            <v>676</v>
          </cell>
          <cell r="R681" t="str">
            <v>698II</v>
          </cell>
          <cell r="S681" t="str">
            <v>EQUIPE ELE</v>
          </cell>
          <cell r="T681">
            <v>39058</v>
          </cell>
        </row>
        <row r="682">
          <cell r="B682" t="str">
            <v>DE.520.DD.02</v>
          </cell>
          <cell r="D682" t="str">
            <v>Iluminação</v>
          </cell>
          <cell r="E682" t="str">
            <v>6 dias</v>
          </cell>
          <cell r="F682">
            <v>38915.375</v>
          </cell>
          <cell r="G682">
            <v>39055.333333333336</v>
          </cell>
          <cell r="H682" t="str">
            <v>NA</v>
          </cell>
          <cell r="I682">
            <v>38923.375</v>
          </cell>
          <cell r="J682">
            <v>39062.729166666664</v>
          </cell>
          <cell r="K682" t="str">
            <v>NA</v>
          </cell>
          <cell r="L682">
            <v>0.09</v>
          </cell>
          <cell r="M682">
            <v>2</v>
          </cell>
          <cell r="N682">
            <v>0</v>
          </cell>
          <cell r="O682">
            <v>0</v>
          </cell>
          <cell r="P682">
            <v>0</v>
          </cell>
          <cell r="Q682">
            <v>676</v>
          </cell>
          <cell r="S682" t="str">
            <v>EQUIPE ELE</v>
          </cell>
          <cell r="T682">
            <v>39062</v>
          </cell>
        </row>
        <row r="683">
          <cell r="B683" t="str">
            <v>DE.520.AJ.01</v>
          </cell>
          <cell r="D683" t="str">
            <v>Arranjos/ Layout’s/ Plano Diretor - Arranjo Dos Equipamentos</v>
          </cell>
          <cell r="E683" t="str">
            <v>5 dias</v>
          </cell>
          <cell r="F683">
            <v>38923.375</v>
          </cell>
          <cell r="G683">
            <v>39055.333333333336</v>
          </cell>
          <cell r="H683" t="str">
            <v>NA</v>
          </cell>
          <cell r="I683">
            <v>38930.375</v>
          </cell>
          <cell r="J683">
            <v>39059.729166666664</v>
          </cell>
          <cell r="K683" t="str">
            <v>NA</v>
          </cell>
          <cell r="L683">
            <v>0.04</v>
          </cell>
          <cell r="M683">
            <v>1</v>
          </cell>
          <cell r="N683">
            <v>0</v>
          </cell>
          <cell r="O683">
            <v>0</v>
          </cell>
          <cell r="P683">
            <v>0</v>
          </cell>
          <cell r="Q683" t="str">
            <v>678II</v>
          </cell>
          <cell r="S683" t="str">
            <v>EQUIPE ELE</v>
          </cell>
          <cell r="T683">
            <v>39059</v>
          </cell>
        </row>
        <row r="684">
          <cell r="B684" t="str">
            <v>DE.520.LC.01</v>
          </cell>
          <cell r="D684" t="str">
            <v>Lista De Linhas/ Cabos</v>
          </cell>
          <cell r="E684" t="str">
            <v>3 dias</v>
          </cell>
          <cell r="F684">
            <v>38923.375</v>
          </cell>
          <cell r="G684">
            <v>39063.333333333336</v>
          </cell>
          <cell r="H684" t="str">
            <v>NA</v>
          </cell>
          <cell r="I684">
            <v>38926.375</v>
          </cell>
          <cell r="J684">
            <v>39065.729166666664</v>
          </cell>
          <cell r="K684" t="str">
            <v>NA</v>
          </cell>
          <cell r="L684">
            <v>0.03</v>
          </cell>
          <cell r="M684">
            <v>0.63</v>
          </cell>
          <cell r="N684">
            <v>0</v>
          </cell>
          <cell r="O684">
            <v>0</v>
          </cell>
          <cell r="P684">
            <v>0</v>
          </cell>
          <cell r="Q684">
            <v>678</v>
          </cell>
          <cell r="S684" t="str">
            <v>EQUIPE ELE</v>
          </cell>
          <cell r="T684">
            <v>39065</v>
          </cell>
        </row>
        <row r="685">
          <cell r="D685" t="str">
            <v>Instrumentação</v>
          </cell>
          <cell r="E685" t="str">
            <v>8 dias</v>
          </cell>
          <cell r="F685">
            <v>38923.375</v>
          </cell>
          <cell r="G685">
            <v>39055.333333333336</v>
          </cell>
          <cell r="H685" t="str">
            <v>NA</v>
          </cell>
          <cell r="I685">
            <v>38938.375</v>
          </cell>
          <cell r="J685">
            <v>39064.729166666664</v>
          </cell>
          <cell r="K685" t="str">
            <v>NA</v>
          </cell>
          <cell r="L685">
            <v>0.09</v>
          </cell>
          <cell r="M685">
            <v>2</v>
          </cell>
          <cell r="N685">
            <v>0</v>
          </cell>
          <cell r="O685">
            <v>0</v>
          </cell>
          <cell r="P685">
            <v>0</v>
          </cell>
          <cell r="T685">
            <v>39064</v>
          </cell>
        </row>
        <row r="686">
          <cell r="B686" t="str">
            <v>DT.520.AJ.01</v>
          </cell>
          <cell r="D686" t="str">
            <v>Arranjos/ Layout’s/ Plano Diretor - Locação De Instrumentos</v>
          </cell>
          <cell r="E686" t="str">
            <v>8 dias</v>
          </cell>
          <cell r="F686">
            <v>38923.375</v>
          </cell>
          <cell r="G686">
            <v>39055.333333333336</v>
          </cell>
          <cell r="H686" t="str">
            <v>NA</v>
          </cell>
          <cell r="I686">
            <v>38933.375</v>
          </cell>
          <cell r="J686">
            <v>39064.729166666664</v>
          </cell>
          <cell r="K686" t="str">
            <v>NA</v>
          </cell>
          <cell r="L686">
            <v>0.09</v>
          </cell>
          <cell r="M686">
            <v>2</v>
          </cell>
          <cell r="N686">
            <v>0</v>
          </cell>
          <cell r="O686">
            <v>0</v>
          </cell>
          <cell r="P686">
            <v>0</v>
          </cell>
          <cell r="Q686" t="str">
            <v>678II</v>
          </cell>
          <cell r="R686" t="str">
            <v>702II;725II;726II;733II</v>
          </cell>
          <cell r="S686" t="str">
            <v>EQUIPE TSA</v>
          </cell>
          <cell r="T686">
            <v>39064</v>
          </cell>
        </row>
        <row r="687">
          <cell r="B687" t="str">
            <v>1.4.4</v>
          </cell>
          <cell r="C687" t="str">
            <v>530A</v>
          </cell>
          <cell r="D687" t="str">
            <v>Drenagem e Esgoto</v>
          </cell>
          <cell r="E687" t="str">
            <v>37 dias</v>
          </cell>
          <cell r="F687">
            <v>38845.375</v>
          </cell>
          <cell r="G687">
            <v>38912.333333333336</v>
          </cell>
          <cell r="H687">
            <v>38912.333333333336</v>
          </cell>
          <cell r="I687">
            <v>38945.375</v>
          </cell>
          <cell r="J687">
            <v>38966.729166666664</v>
          </cell>
          <cell r="K687" t="str">
            <v>NA</v>
          </cell>
          <cell r="L687">
            <v>1.7</v>
          </cell>
          <cell r="M687">
            <v>39</v>
          </cell>
          <cell r="N687">
            <v>6.1</v>
          </cell>
          <cell r="O687">
            <v>15.64</v>
          </cell>
          <cell r="P687">
            <v>15.64</v>
          </cell>
          <cell r="T687">
            <v>38966</v>
          </cell>
        </row>
        <row r="688">
          <cell r="D688" t="str">
            <v>Projeto Detalhado</v>
          </cell>
          <cell r="E688" t="str">
            <v>37 dias</v>
          </cell>
          <cell r="F688">
            <v>38870.333333333336</v>
          </cell>
          <cell r="G688">
            <v>38912.333333333336</v>
          </cell>
          <cell r="H688">
            <v>38912.333333333336</v>
          </cell>
          <cell r="I688">
            <v>38945.729166666664</v>
          </cell>
          <cell r="J688">
            <v>38966.729166666664</v>
          </cell>
          <cell r="K688" t="str">
            <v>NA</v>
          </cell>
          <cell r="L688">
            <v>1.7</v>
          </cell>
          <cell r="M688">
            <v>39</v>
          </cell>
          <cell r="N688">
            <v>6.1</v>
          </cell>
          <cell r="O688">
            <v>15.64</v>
          </cell>
          <cell r="P688">
            <v>15.64</v>
          </cell>
          <cell r="T688">
            <v>38966</v>
          </cell>
        </row>
        <row r="689">
          <cell r="D689" t="str">
            <v>Civil</v>
          </cell>
          <cell r="E689" t="str">
            <v>37 dias</v>
          </cell>
          <cell r="F689">
            <v>38870.333333333336</v>
          </cell>
          <cell r="G689">
            <v>38912.333333333336</v>
          </cell>
          <cell r="H689">
            <v>38912.333333333336</v>
          </cell>
          <cell r="I689">
            <v>38945.729166666664</v>
          </cell>
          <cell r="J689">
            <v>38966.729166666664</v>
          </cell>
          <cell r="K689" t="str">
            <v>NA</v>
          </cell>
          <cell r="L689">
            <v>1.7</v>
          </cell>
          <cell r="M689">
            <v>39</v>
          </cell>
          <cell r="N689">
            <v>6.1</v>
          </cell>
          <cell r="O689">
            <v>0</v>
          </cell>
          <cell r="P689">
            <v>15.64</v>
          </cell>
          <cell r="T689">
            <v>38966</v>
          </cell>
        </row>
        <row r="690">
          <cell r="D690" t="str">
            <v>Desenho De Detalhamento</v>
          </cell>
          <cell r="E690" t="str">
            <v>37 dias</v>
          </cell>
          <cell r="F690">
            <v>38870.333333333336</v>
          </cell>
          <cell r="G690">
            <v>38912.333333333336</v>
          </cell>
          <cell r="H690">
            <v>38912.333333333336</v>
          </cell>
          <cell r="I690">
            <v>38945.729166666664</v>
          </cell>
          <cell r="J690">
            <v>38966.729166666664</v>
          </cell>
          <cell r="K690" t="str">
            <v>NA</v>
          </cell>
          <cell r="L690">
            <v>1.7</v>
          </cell>
          <cell r="M690">
            <v>39</v>
          </cell>
          <cell r="N690">
            <v>6.1</v>
          </cell>
          <cell r="O690">
            <v>0</v>
          </cell>
          <cell r="P690">
            <v>15.64</v>
          </cell>
          <cell r="T690">
            <v>38966</v>
          </cell>
        </row>
        <row r="691">
          <cell r="B691" t="str">
            <v>DC.530.DD.01</v>
          </cell>
          <cell r="D691" t="str">
            <v>Canaletas, Caixa De Passagem, Decida De Água e Poço De Inspeção</v>
          </cell>
          <cell r="E691" t="str">
            <v>7 dias</v>
          </cell>
          <cell r="F691">
            <v>38870.333333333336</v>
          </cell>
          <cell r="G691">
            <v>38958.333333333336</v>
          </cell>
          <cell r="H691" t="str">
            <v>NA</v>
          </cell>
          <cell r="I691">
            <v>38881.729166666664</v>
          </cell>
          <cell r="J691">
            <v>38966.729166666664</v>
          </cell>
          <cell r="K691" t="str">
            <v>NA</v>
          </cell>
          <cell r="L691">
            <v>0.17</v>
          </cell>
          <cell r="M691">
            <v>4</v>
          </cell>
          <cell r="N691">
            <v>0</v>
          </cell>
          <cell r="O691">
            <v>0</v>
          </cell>
          <cell r="P691">
            <v>0</v>
          </cell>
          <cell r="Q691" t="str">
            <v>690;691</v>
          </cell>
          <cell r="R691">
            <v>610</v>
          </cell>
          <cell r="S691" t="str">
            <v>EQUIPE CIV</v>
          </cell>
          <cell r="T691">
            <v>38966</v>
          </cell>
        </row>
        <row r="692">
          <cell r="B692" t="str">
            <v>DC.530.DD.02</v>
          </cell>
          <cell r="D692" t="str">
            <v>Drenagem</v>
          </cell>
          <cell r="E692" t="str">
            <v>25 dias</v>
          </cell>
          <cell r="F692">
            <v>38881.333333333336</v>
          </cell>
          <cell r="G692">
            <v>38912.333333333336</v>
          </cell>
          <cell r="H692">
            <v>38912.333333333336</v>
          </cell>
          <cell r="I692">
            <v>38945.729166666664</v>
          </cell>
          <cell r="J692">
            <v>38950.729166666664</v>
          </cell>
          <cell r="K692" t="str">
            <v>NA</v>
          </cell>
          <cell r="L692">
            <v>1.22</v>
          </cell>
          <cell r="M692">
            <v>28</v>
          </cell>
          <cell r="N692">
            <v>6.1</v>
          </cell>
          <cell r="O692">
            <v>0</v>
          </cell>
          <cell r="P692">
            <v>21.79</v>
          </cell>
          <cell r="Q692">
            <v>608</v>
          </cell>
          <cell r="R692" t="str">
            <v>689;77;691II+5 dias</v>
          </cell>
          <cell r="S692" t="str">
            <v>EQUIPE CIV[75%]</v>
          </cell>
          <cell r="T692">
            <v>38950</v>
          </cell>
        </row>
        <row r="693">
          <cell r="B693" t="str">
            <v>DC.530.DD.03</v>
          </cell>
          <cell r="D693" t="str">
            <v>Esgoto</v>
          </cell>
          <cell r="E693" t="str">
            <v>25 dias</v>
          </cell>
          <cell r="F693">
            <v>38881.333333333336</v>
          </cell>
          <cell r="G693">
            <v>38919.333333333336</v>
          </cell>
          <cell r="H693" t="str">
            <v>NA</v>
          </cell>
          <cell r="I693">
            <v>38945.729166666664</v>
          </cell>
          <cell r="J693">
            <v>38957.729166666664</v>
          </cell>
          <cell r="K693" t="str">
            <v>NA</v>
          </cell>
          <cell r="L693">
            <v>0.31</v>
          </cell>
          <cell r="M693">
            <v>7</v>
          </cell>
          <cell r="N693">
            <v>0</v>
          </cell>
          <cell r="O693">
            <v>0</v>
          </cell>
          <cell r="P693">
            <v>0</v>
          </cell>
          <cell r="Q693" t="str">
            <v>690II+5 dias</v>
          </cell>
          <cell r="R693">
            <v>689</v>
          </cell>
          <cell r="S693" t="str">
            <v>EQUIPE CIV[40%]</v>
          </cell>
          <cell r="T693">
            <v>38957</v>
          </cell>
        </row>
        <row r="694">
          <cell r="B694" t="str">
            <v>1.4.5</v>
          </cell>
          <cell r="C694" t="str">
            <v>540A</v>
          </cell>
          <cell r="D694" t="str">
            <v>Ar Comprimido</v>
          </cell>
          <cell r="E694" t="str">
            <v>13 dias</v>
          </cell>
          <cell r="F694">
            <v>38853.375</v>
          </cell>
          <cell r="G694">
            <v>39050.333333333336</v>
          </cell>
          <cell r="H694" t="str">
            <v>NA</v>
          </cell>
          <cell r="I694">
            <v>38923.375</v>
          </cell>
          <cell r="J694">
            <v>39066.729166666664</v>
          </cell>
          <cell r="K694" t="str">
            <v>NA</v>
          </cell>
          <cell r="L694">
            <v>0.21</v>
          </cell>
          <cell r="M694">
            <v>4.75</v>
          </cell>
          <cell r="N694">
            <v>0</v>
          </cell>
          <cell r="O694">
            <v>0</v>
          </cell>
          <cell r="P694">
            <v>0</v>
          </cell>
          <cell r="T694">
            <v>39066</v>
          </cell>
        </row>
        <row r="695">
          <cell r="D695" t="str">
            <v>Projeto Detalhado</v>
          </cell>
          <cell r="E695" t="str">
            <v>13 dias</v>
          </cell>
          <cell r="F695">
            <v>38896.375</v>
          </cell>
          <cell r="G695">
            <v>39050.333333333336</v>
          </cell>
          <cell r="H695" t="str">
            <v>NA</v>
          </cell>
          <cell r="I695">
            <v>38923.375</v>
          </cell>
          <cell r="J695">
            <v>39066.729166666664</v>
          </cell>
          <cell r="K695" t="str">
            <v>NA</v>
          </cell>
          <cell r="L695">
            <v>0.21</v>
          </cell>
          <cell r="M695">
            <v>4.75</v>
          </cell>
          <cell r="N695">
            <v>0</v>
          </cell>
          <cell r="O695">
            <v>0</v>
          </cell>
          <cell r="P695">
            <v>0</v>
          </cell>
          <cell r="T695">
            <v>39066</v>
          </cell>
        </row>
        <row r="696">
          <cell r="D696" t="str">
            <v>Tubulação</v>
          </cell>
          <cell r="E696" t="str">
            <v>3 dias</v>
          </cell>
          <cell r="F696">
            <v>38896.375</v>
          </cell>
          <cell r="G696">
            <v>39050.333333333336</v>
          </cell>
          <cell r="H696" t="str">
            <v>NA</v>
          </cell>
          <cell r="I696">
            <v>38897.375</v>
          </cell>
          <cell r="J696">
            <v>39052.729166666664</v>
          </cell>
          <cell r="K696" t="str">
            <v>NA</v>
          </cell>
          <cell r="L696">
            <v>0.01</v>
          </cell>
          <cell r="M696">
            <v>0.25</v>
          </cell>
          <cell r="N696">
            <v>0</v>
          </cell>
          <cell r="O696">
            <v>0</v>
          </cell>
          <cell r="P696">
            <v>0</v>
          </cell>
          <cell r="T696">
            <v>39052</v>
          </cell>
        </row>
        <row r="697">
          <cell r="B697" t="str">
            <v>DH.540.RT.01</v>
          </cell>
          <cell r="D697" t="str">
            <v>Relatório Técnico - Análise Téc. Compressor</v>
          </cell>
          <cell r="E697" t="str">
            <v>3 dias</v>
          </cell>
          <cell r="F697">
            <v>38896.375</v>
          </cell>
          <cell r="G697">
            <v>39050.333333333336</v>
          </cell>
          <cell r="H697" t="str">
            <v>NA</v>
          </cell>
          <cell r="I697">
            <v>38897.375</v>
          </cell>
          <cell r="J697">
            <v>39052.729166666664</v>
          </cell>
          <cell r="K697" t="str">
            <v>NA</v>
          </cell>
          <cell r="L697">
            <v>0.01</v>
          </cell>
          <cell r="M697">
            <v>0.25</v>
          </cell>
          <cell r="N697">
            <v>0</v>
          </cell>
          <cell r="O697">
            <v>0</v>
          </cell>
          <cell r="P697">
            <v>0</v>
          </cell>
          <cell r="Q697" t="str">
            <v>674II</v>
          </cell>
          <cell r="S697" t="str">
            <v>EQUIPE TUB</v>
          </cell>
          <cell r="T697">
            <v>39052</v>
          </cell>
        </row>
        <row r="698">
          <cell r="D698" t="str">
            <v>Elétrica</v>
          </cell>
          <cell r="E698" t="str">
            <v>10 dias</v>
          </cell>
          <cell r="F698">
            <v>38896.375</v>
          </cell>
          <cell r="G698">
            <v>39055.333333333336</v>
          </cell>
          <cell r="H698" t="str">
            <v>NA</v>
          </cell>
          <cell r="I698">
            <v>38912.375</v>
          </cell>
          <cell r="J698">
            <v>39066.729166666664</v>
          </cell>
          <cell r="K698" t="str">
            <v>NA</v>
          </cell>
          <cell r="L698">
            <v>0.11</v>
          </cell>
          <cell r="M698">
            <v>2.5</v>
          </cell>
          <cell r="N698">
            <v>0</v>
          </cell>
          <cell r="O698">
            <v>0</v>
          </cell>
          <cell r="P698">
            <v>0</v>
          </cell>
          <cell r="T698">
            <v>39066</v>
          </cell>
        </row>
        <row r="699">
          <cell r="D699" t="str">
            <v>Desenho De Detalhamento</v>
          </cell>
          <cell r="E699" t="str">
            <v>8 dias</v>
          </cell>
          <cell r="F699">
            <v>38896.375</v>
          </cell>
          <cell r="G699">
            <v>39055.333333333336</v>
          </cell>
          <cell r="H699" t="str">
            <v>NA</v>
          </cell>
          <cell r="I699">
            <v>38908.375</v>
          </cell>
          <cell r="J699">
            <v>39064.729166666664</v>
          </cell>
          <cell r="K699" t="str">
            <v>NA</v>
          </cell>
          <cell r="L699">
            <v>0.09</v>
          </cell>
          <cell r="M699">
            <v>2</v>
          </cell>
          <cell r="N699">
            <v>0</v>
          </cell>
          <cell r="O699">
            <v>0</v>
          </cell>
          <cell r="P699">
            <v>0</v>
          </cell>
          <cell r="R699" t="str">
            <v>700;707II</v>
          </cell>
          <cell r="T699">
            <v>39064</v>
          </cell>
        </row>
        <row r="700">
          <cell r="B700" t="str">
            <v>DE.540.DD.01</v>
          </cell>
          <cell r="D700" t="str">
            <v>Distribuição De Força e Aterramento</v>
          </cell>
          <cell r="E700" t="str">
            <v>4 dias</v>
          </cell>
          <cell r="F700">
            <v>38896.375</v>
          </cell>
          <cell r="G700">
            <v>39055.333333333336</v>
          </cell>
          <cell r="H700" t="str">
            <v>NA</v>
          </cell>
          <cell r="I700">
            <v>38902.375</v>
          </cell>
          <cell r="J700">
            <v>39058.729166666664</v>
          </cell>
          <cell r="K700" t="str">
            <v>NA</v>
          </cell>
          <cell r="L700">
            <v>0.04</v>
          </cell>
          <cell r="M700">
            <v>1</v>
          </cell>
          <cell r="N700">
            <v>0</v>
          </cell>
          <cell r="O700">
            <v>0</v>
          </cell>
          <cell r="P700">
            <v>0</v>
          </cell>
          <cell r="Q700" t="str">
            <v>679II</v>
          </cell>
          <cell r="R700">
            <v>699</v>
          </cell>
          <cell r="S700" t="str">
            <v>EQUIPE ELE</v>
          </cell>
          <cell r="T700">
            <v>39058</v>
          </cell>
        </row>
        <row r="701">
          <cell r="B701" t="str">
            <v>DE.540.DD.02</v>
          </cell>
          <cell r="D701" t="str">
            <v>Iluminação</v>
          </cell>
          <cell r="E701" t="str">
            <v>4 dias</v>
          </cell>
          <cell r="F701">
            <v>38902.375</v>
          </cell>
          <cell r="G701">
            <v>39059.333333333336</v>
          </cell>
          <cell r="H701" t="str">
            <v>NA</v>
          </cell>
          <cell r="I701">
            <v>38908.375</v>
          </cell>
          <cell r="J701">
            <v>39064.729166666664</v>
          </cell>
          <cell r="K701" t="str">
            <v>NA</v>
          </cell>
          <cell r="L701">
            <v>0.04</v>
          </cell>
          <cell r="M701">
            <v>1</v>
          </cell>
          <cell r="N701">
            <v>0</v>
          </cell>
          <cell r="O701">
            <v>0</v>
          </cell>
          <cell r="P701">
            <v>0</v>
          </cell>
          <cell r="Q701">
            <v>698</v>
          </cell>
          <cell r="S701" t="str">
            <v>EQUIPE ELE</v>
          </cell>
          <cell r="T701">
            <v>39064</v>
          </cell>
        </row>
        <row r="702">
          <cell r="B702" t="str">
            <v>DE.540.LC.01</v>
          </cell>
          <cell r="D702" t="str">
            <v>Lista De Linhas/ Cabos</v>
          </cell>
          <cell r="E702" t="str">
            <v>2 dias</v>
          </cell>
          <cell r="F702">
            <v>38908.375</v>
          </cell>
          <cell r="G702">
            <v>39065.333333333336</v>
          </cell>
          <cell r="H702" t="str">
            <v>NA</v>
          </cell>
          <cell r="I702">
            <v>38910.375</v>
          </cell>
          <cell r="J702">
            <v>39066.729166666664</v>
          </cell>
          <cell r="K702" t="str">
            <v>NA</v>
          </cell>
          <cell r="L702">
            <v>0.02</v>
          </cell>
          <cell r="M702">
            <v>0.5</v>
          </cell>
          <cell r="N702">
            <v>0</v>
          </cell>
          <cell r="O702">
            <v>0</v>
          </cell>
          <cell r="P702">
            <v>0</v>
          </cell>
          <cell r="Q702">
            <v>697</v>
          </cell>
          <cell r="S702" t="str">
            <v>EQUIPE ELE</v>
          </cell>
          <cell r="T702">
            <v>39066</v>
          </cell>
        </row>
        <row r="703">
          <cell r="D703" t="str">
            <v>Instrumentação</v>
          </cell>
          <cell r="E703" t="str">
            <v>8 dias</v>
          </cell>
          <cell r="F703">
            <v>38908.375</v>
          </cell>
          <cell r="G703">
            <v>39055.333333333336</v>
          </cell>
          <cell r="H703" t="str">
            <v>NA</v>
          </cell>
          <cell r="I703">
            <v>38923.375</v>
          </cell>
          <cell r="J703">
            <v>39064.729166666664</v>
          </cell>
          <cell r="K703" t="str">
            <v>NA</v>
          </cell>
          <cell r="L703">
            <v>0.09</v>
          </cell>
          <cell r="M703">
            <v>2</v>
          </cell>
          <cell r="N703">
            <v>0</v>
          </cell>
          <cell r="O703">
            <v>0</v>
          </cell>
          <cell r="P703">
            <v>0</v>
          </cell>
          <cell r="T703">
            <v>39064</v>
          </cell>
        </row>
        <row r="704">
          <cell r="B704" t="str">
            <v>DT.540.AJ.01</v>
          </cell>
          <cell r="D704" t="str">
            <v>Arranjos/ Layout’s/ Plano Diretor - Locação De Instrumentos</v>
          </cell>
          <cell r="E704" t="str">
            <v>8 dias</v>
          </cell>
          <cell r="F704">
            <v>38908.375</v>
          </cell>
          <cell r="G704">
            <v>39055.333333333336</v>
          </cell>
          <cell r="H704" t="str">
            <v>NA</v>
          </cell>
          <cell r="I704">
            <v>38918.375</v>
          </cell>
          <cell r="J704">
            <v>39064.729166666664</v>
          </cell>
          <cell r="K704" t="str">
            <v>NA</v>
          </cell>
          <cell r="L704">
            <v>0.09</v>
          </cell>
          <cell r="M704">
            <v>2</v>
          </cell>
          <cell r="N704">
            <v>0</v>
          </cell>
          <cell r="O704">
            <v>0</v>
          </cell>
          <cell r="P704">
            <v>0</v>
          </cell>
          <cell r="Q704" t="str">
            <v>684II</v>
          </cell>
          <cell r="S704" t="str">
            <v>EQUIPE TSA</v>
          </cell>
          <cell r="T704">
            <v>39064</v>
          </cell>
        </row>
        <row r="705">
          <cell r="B705" t="str">
            <v>1.4.6</v>
          </cell>
          <cell r="C705" t="str">
            <v>550A</v>
          </cell>
          <cell r="D705" t="str">
            <v>Telecomunicações e Informática</v>
          </cell>
          <cell r="E705" t="str">
            <v>9 dias</v>
          </cell>
          <cell r="F705">
            <v>38908.375</v>
          </cell>
          <cell r="G705">
            <v>39055.333333333336</v>
          </cell>
          <cell r="H705" t="str">
            <v>NA</v>
          </cell>
          <cell r="I705">
            <v>38929.375</v>
          </cell>
          <cell r="J705">
            <v>39065.729166666664</v>
          </cell>
          <cell r="K705" t="str">
            <v>NA</v>
          </cell>
          <cell r="L705">
            <v>0.21</v>
          </cell>
          <cell r="M705">
            <v>4.75</v>
          </cell>
          <cell r="N705">
            <v>0</v>
          </cell>
          <cell r="O705">
            <v>0</v>
          </cell>
          <cell r="P705">
            <v>0</v>
          </cell>
          <cell r="T705">
            <v>39065</v>
          </cell>
        </row>
        <row r="706">
          <cell r="D706" t="str">
            <v>Projeto Detalhado</v>
          </cell>
          <cell r="E706" t="str">
            <v>9 dias</v>
          </cell>
          <cell r="F706">
            <v>38908.375</v>
          </cell>
          <cell r="G706">
            <v>39055.333333333336</v>
          </cell>
          <cell r="H706" t="str">
            <v>NA</v>
          </cell>
          <cell r="I706">
            <v>38929.375</v>
          </cell>
          <cell r="J706">
            <v>39065.729166666664</v>
          </cell>
          <cell r="K706" t="str">
            <v>NA</v>
          </cell>
          <cell r="L706">
            <v>0.21</v>
          </cell>
          <cell r="M706">
            <v>4.75</v>
          </cell>
          <cell r="N706">
            <v>0</v>
          </cell>
          <cell r="O706">
            <v>0</v>
          </cell>
          <cell r="P706">
            <v>0</v>
          </cell>
          <cell r="T706">
            <v>39065</v>
          </cell>
        </row>
        <row r="707">
          <cell r="D707" t="str">
            <v>Elétrica</v>
          </cell>
          <cell r="E707" t="str">
            <v>9 dias</v>
          </cell>
          <cell r="F707">
            <v>38908.375</v>
          </cell>
          <cell r="G707">
            <v>39055.333333333336</v>
          </cell>
          <cell r="H707" t="str">
            <v>NA</v>
          </cell>
          <cell r="I707">
            <v>38929.375</v>
          </cell>
          <cell r="J707">
            <v>39065.729166666664</v>
          </cell>
          <cell r="K707" t="str">
            <v>NA</v>
          </cell>
          <cell r="L707">
            <v>0.21</v>
          </cell>
          <cell r="M707">
            <v>4.75</v>
          </cell>
          <cell r="N707">
            <v>0</v>
          </cell>
          <cell r="O707">
            <v>0</v>
          </cell>
          <cell r="P707">
            <v>0</v>
          </cell>
          <cell r="T707">
            <v>39065</v>
          </cell>
        </row>
        <row r="708">
          <cell r="D708" t="str">
            <v>Desenho De Detalhamento</v>
          </cell>
          <cell r="E708" t="str">
            <v>6 dias</v>
          </cell>
          <cell r="F708">
            <v>38908.375</v>
          </cell>
          <cell r="G708">
            <v>39055.333333333336</v>
          </cell>
          <cell r="H708" t="str">
            <v>NA</v>
          </cell>
          <cell r="I708">
            <v>38924.375</v>
          </cell>
          <cell r="J708">
            <v>39062.729166666664</v>
          </cell>
          <cell r="K708" t="str">
            <v>NA</v>
          </cell>
          <cell r="L708">
            <v>0.17</v>
          </cell>
          <cell r="M708">
            <v>4</v>
          </cell>
          <cell r="N708">
            <v>0</v>
          </cell>
          <cell r="O708">
            <v>0</v>
          </cell>
          <cell r="P708">
            <v>0</v>
          </cell>
          <cell r="R708" t="str">
            <v>709;710</v>
          </cell>
          <cell r="T708">
            <v>39062</v>
          </cell>
        </row>
        <row r="709">
          <cell r="B709" t="str">
            <v>DE.550.DD.01</v>
          </cell>
          <cell r="D709" t="str">
            <v>Rota De Telecomunicações</v>
          </cell>
          <cell r="E709" t="str">
            <v>6 dias</v>
          </cell>
          <cell r="F709">
            <v>38908.375</v>
          </cell>
          <cell r="G709">
            <v>39055.333333333336</v>
          </cell>
          <cell r="H709" t="str">
            <v>NA</v>
          </cell>
          <cell r="I709">
            <v>38916.375</v>
          </cell>
          <cell r="J709">
            <v>39062.729166666664</v>
          </cell>
          <cell r="K709" t="str">
            <v>NA</v>
          </cell>
          <cell r="L709">
            <v>0.09</v>
          </cell>
          <cell r="M709">
            <v>2</v>
          </cell>
          <cell r="N709">
            <v>0</v>
          </cell>
          <cell r="O709">
            <v>0</v>
          </cell>
          <cell r="P709">
            <v>0</v>
          </cell>
          <cell r="Q709" t="str">
            <v>697II</v>
          </cell>
          <cell r="R709" t="str">
            <v>708II</v>
          </cell>
          <cell r="S709" t="str">
            <v>EQUIPE ELE</v>
          </cell>
          <cell r="T709">
            <v>39062</v>
          </cell>
        </row>
        <row r="710">
          <cell r="B710" t="str">
            <v>DE.550.DD.02</v>
          </cell>
          <cell r="D710" t="str">
            <v>Rede De Telecomunicações</v>
          </cell>
          <cell r="E710" t="str">
            <v>6 dias</v>
          </cell>
          <cell r="F710">
            <v>38916.375</v>
          </cell>
          <cell r="G710">
            <v>39055.333333333336</v>
          </cell>
          <cell r="H710" t="str">
            <v>NA</v>
          </cell>
          <cell r="I710">
            <v>38924.375</v>
          </cell>
          <cell r="J710">
            <v>39062.729166666664</v>
          </cell>
          <cell r="K710" t="str">
            <v>NA</v>
          </cell>
          <cell r="L710">
            <v>0.09</v>
          </cell>
          <cell r="M710">
            <v>2</v>
          </cell>
          <cell r="N710">
            <v>0</v>
          </cell>
          <cell r="O710">
            <v>0</v>
          </cell>
          <cell r="P710">
            <v>0</v>
          </cell>
          <cell r="Q710" t="str">
            <v>707II</v>
          </cell>
          <cell r="S710" t="str">
            <v>EQUIPE ELE</v>
          </cell>
          <cell r="T710">
            <v>39062</v>
          </cell>
        </row>
        <row r="711">
          <cell r="B711" t="str">
            <v>DE.550.LC.01</v>
          </cell>
          <cell r="D711" t="str">
            <v>Lista De Linhas/ Cabos</v>
          </cell>
          <cell r="E711" t="str">
            <v>3 dias</v>
          </cell>
          <cell r="F711">
            <v>38924.375</v>
          </cell>
          <cell r="G711">
            <v>39063.333333333336</v>
          </cell>
          <cell r="H711" t="str">
            <v>NA</v>
          </cell>
          <cell r="I711">
            <v>38929.375</v>
          </cell>
          <cell r="J711">
            <v>39065.729166666664</v>
          </cell>
          <cell r="K711" t="str">
            <v>NA</v>
          </cell>
          <cell r="L711">
            <v>0.03</v>
          </cell>
          <cell r="M711">
            <v>0.63</v>
          </cell>
          <cell r="N711">
            <v>0</v>
          </cell>
          <cell r="O711">
            <v>0</v>
          </cell>
          <cell r="P711">
            <v>0</v>
          </cell>
          <cell r="Q711">
            <v>706</v>
          </cell>
          <cell r="S711" t="str">
            <v>EQUIPE ELE</v>
          </cell>
          <cell r="T711">
            <v>39065</v>
          </cell>
        </row>
        <row r="712">
          <cell r="B712" t="str">
            <v>DE.550.LM.01</v>
          </cell>
          <cell r="D712" t="str">
            <v>Lista De Materiais</v>
          </cell>
          <cell r="E712" t="str">
            <v>1 dia</v>
          </cell>
          <cell r="F712">
            <v>38924.375</v>
          </cell>
          <cell r="G712">
            <v>39063.333333333336</v>
          </cell>
          <cell r="H712" t="str">
            <v>NA</v>
          </cell>
          <cell r="I712">
            <v>38925.375</v>
          </cell>
          <cell r="J712">
            <v>39063.729166666664</v>
          </cell>
          <cell r="K712" t="str">
            <v>NA</v>
          </cell>
          <cell r="L712">
            <v>0.01</v>
          </cell>
          <cell r="M712">
            <v>0.13</v>
          </cell>
          <cell r="N712">
            <v>0</v>
          </cell>
          <cell r="O712">
            <v>0</v>
          </cell>
          <cell r="P712">
            <v>0</v>
          </cell>
          <cell r="Q712">
            <v>706</v>
          </cell>
          <cell r="S712" t="str">
            <v>EQUIPE ELE</v>
          </cell>
          <cell r="T712">
            <v>39063</v>
          </cell>
        </row>
        <row r="713">
          <cell r="B713" t="str">
            <v>1.4.7</v>
          </cell>
          <cell r="C713" t="str">
            <v>560A</v>
          </cell>
          <cell r="D713" t="str">
            <v>Vias e Acessos</v>
          </cell>
          <cell r="E713" t="str">
            <v>43 dias</v>
          </cell>
          <cell r="F713">
            <v>38845.375</v>
          </cell>
          <cell r="G713">
            <v>38884.333333333336</v>
          </cell>
          <cell r="H713">
            <v>38884.333333333336</v>
          </cell>
          <cell r="I713">
            <v>38860.375</v>
          </cell>
          <cell r="J713">
            <v>38947.729166666664</v>
          </cell>
          <cell r="K713" t="str">
            <v>NA</v>
          </cell>
          <cell r="L713">
            <v>1.49</v>
          </cell>
          <cell r="M713">
            <v>34</v>
          </cell>
          <cell r="N713">
            <v>22.65</v>
          </cell>
          <cell r="O713">
            <v>66.62</v>
          </cell>
          <cell r="P713">
            <v>66.62</v>
          </cell>
          <cell r="T713">
            <v>38947</v>
          </cell>
        </row>
        <row r="714">
          <cell r="D714" t="str">
            <v>Projeto Básico</v>
          </cell>
          <cell r="E714" t="str">
            <v>38 dias</v>
          </cell>
          <cell r="F714">
            <v>38845.333333333336</v>
          </cell>
          <cell r="G714">
            <v>38884.333333333336</v>
          </cell>
          <cell r="H714">
            <v>38884.333333333336</v>
          </cell>
          <cell r="I714">
            <v>38860.729166666664</v>
          </cell>
          <cell r="J714">
            <v>38938.729166666664</v>
          </cell>
          <cell r="K714" t="str">
            <v>NA</v>
          </cell>
          <cell r="L714">
            <v>0.37</v>
          </cell>
          <cell r="M714">
            <v>8.5</v>
          </cell>
          <cell r="N714">
            <v>8.15</v>
          </cell>
          <cell r="O714">
            <v>95.88</v>
          </cell>
          <cell r="P714">
            <v>95.88</v>
          </cell>
          <cell r="T714">
            <v>38938</v>
          </cell>
        </row>
        <row r="715">
          <cell r="D715" t="str">
            <v>Civil</v>
          </cell>
          <cell r="E715" t="str">
            <v>38 dias</v>
          </cell>
          <cell r="F715">
            <v>38845.333333333336</v>
          </cell>
          <cell r="G715">
            <v>38884.333333333336</v>
          </cell>
          <cell r="H715">
            <v>38884.333333333336</v>
          </cell>
          <cell r="I715">
            <v>38860.729166666664</v>
          </cell>
          <cell r="J715">
            <v>38938.729166666664</v>
          </cell>
          <cell r="K715" t="str">
            <v>NA</v>
          </cell>
          <cell r="L715">
            <v>0.37</v>
          </cell>
          <cell r="M715">
            <v>8.5</v>
          </cell>
          <cell r="N715">
            <v>8.15</v>
          </cell>
          <cell r="O715">
            <v>0</v>
          </cell>
          <cell r="P715">
            <v>95.88</v>
          </cell>
          <cell r="T715">
            <v>38938</v>
          </cell>
        </row>
        <row r="716">
          <cell r="B716" t="str">
            <v>BC.560.DB.01</v>
          </cell>
          <cell r="D716" t="str">
            <v>Desenho Básico - Estudo Traçado Acesso Usina</v>
          </cell>
          <cell r="E716" t="str">
            <v>21 dias</v>
          </cell>
          <cell r="F716">
            <v>38845.333333333336</v>
          </cell>
          <cell r="G716">
            <v>38903.333333333336</v>
          </cell>
          <cell r="H716">
            <v>38903.333333333336</v>
          </cell>
          <cell r="I716">
            <v>38853.729166666664</v>
          </cell>
          <cell r="J716">
            <v>38931.729166666664</v>
          </cell>
          <cell r="K716">
            <v>38931.729166666664</v>
          </cell>
          <cell r="L716">
            <v>0.22</v>
          </cell>
          <cell r="M716">
            <v>5</v>
          </cell>
          <cell r="N716">
            <v>5</v>
          </cell>
          <cell r="O716">
            <v>0</v>
          </cell>
          <cell r="P716">
            <v>100</v>
          </cell>
          <cell r="Q716" t="str">
            <v>16II</v>
          </cell>
          <cell r="R716" t="str">
            <v>716;719II</v>
          </cell>
          <cell r="S716" t="str">
            <v>EQUIPE CIV</v>
          </cell>
          <cell r="T716">
            <v>38931</v>
          </cell>
        </row>
        <row r="717">
          <cell r="B717" t="str">
            <v>BC.560.MD.01</v>
          </cell>
          <cell r="D717" t="str">
            <v>Memorial Descritivo - Estudo Traçado</v>
          </cell>
          <cell r="E717" t="str">
            <v>4 dias</v>
          </cell>
          <cell r="F717">
            <v>38845.333333333336</v>
          </cell>
          <cell r="G717">
            <v>38884.333333333336</v>
          </cell>
          <cell r="H717">
            <v>38884.333333333336</v>
          </cell>
          <cell r="I717">
            <v>38853.729166666664</v>
          </cell>
          <cell r="J717">
            <v>38890.729166666664</v>
          </cell>
          <cell r="K717" t="str">
            <v>NA</v>
          </cell>
          <cell r="L717">
            <v>0.15</v>
          </cell>
          <cell r="M717">
            <v>3.5</v>
          </cell>
          <cell r="N717">
            <v>3.15</v>
          </cell>
          <cell r="O717">
            <v>0</v>
          </cell>
          <cell r="P717">
            <v>90</v>
          </cell>
          <cell r="Q717" t="str">
            <v>16II</v>
          </cell>
          <cell r="R717">
            <v>716</v>
          </cell>
          <cell r="S717" t="str">
            <v>EQUIPE CIV</v>
          </cell>
          <cell r="T717">
            <v>38890</v>
          </cell>
        </row>
        <row r="718">
          <cell r="D718" t="str">
            <v>APROVAÇÃO EBX</v>
          </cell>
          <cell r="E718" t="str">
            <v>5 dias</v>
          </cell>
          <cell r="F718">
            <v>38853.375</v>
          </cell>
          <cell r="G718">
            <v>38932.333333333336</v>
          </cell>
          <cell r="H718" t="str">
            <v>NA</v>
          </cell>
          <cell r="I718">
            <v>38860.729166666664</v>
          </cell>
          <cell r="J718">
            <v>38938.729166666664</v>
          </cell>
          <cell r="K718" t="str">
            <v>NA</v>
          </cell>
          <cell r="L718">
            <v>0</v>
          </cell>
          <cell r="M718">
            <v>0</v>
          </cell>
          <cell r="N718">
            <v>0</v>
          </cell>
          <cell r="O718">
            <v>0</v>
          </cell>
          <cell r="P718" t="str">
            <v>#ERRO</v>
          </cell>
          <cell r="Q718" t="str">
            <v>714;715</v>
          </cell>
          <cell r="T718">
            <v>38938</v>
          </cell>
        </row>
        <row r="719">
          <cell r="D719" t="str">
            <v>Projeto Detalhado</v>
          </cell>
          <cell r="E719" t="str">
            <v>26 dias</v>
          </cell>
          <cell r="F719" t="str">
            <v>NA</v>
          </cell>
          <cell r="G719">
            <v>38910.333333333336</v>
          </cell>
          <cell r="H719">
            <v>38910.333333333336</v>
          </cell>
          <cell r="I719" t="str">
            <v>NA</v>
          </cell>
          <cell r="J719">
            <v>38947.729166666664</v>
          </cell>
          <cell r="K719" t="str">
            <v>NA</v>
          </cell>
          <cell r="L719">
            <v>1.1100000000000001</v>
          </cell>
          <cell r="M719">
            <v>25.5</v>
          </cell>
          <cell r="N719">
            <v>14.5</v>
          </cell>
          <cell r="O719">
            <v>56.86</v>
          </cell>
          <cell r="P719">
            <v>56.86</v>
          </cell>
          <cell r="T719">
            <v>38947</v>
          </cell>
        </row>
        <row r="720">
          <cell r="D720" t="str">
            <v>Civil</v>
          </cell>
          <cell r="E720" t="str">
            <v>26 dias</v>
          </cell>
          <cell r="F720" t="str">
            <v>NA</v>
          </cell>
          <cell r="G720">
            <v>38910.333333333336</v>
          </cell>
          <cell r="H720">
            <v>38910.333333333336</v>
          </cell>
          <cell r="I720" t="str">
            <v>NA</v>
          </cell>
          <cell r="J720">
            <v>38947.729166666664</v>
          </cell>
          <cell r="K720" t="str">
            <v>NA</v>
          </cell>
          <cell r="L720">
            <v>1.1100000000000001</v>
          </cell>
          <cell r="M720">
            <v>25.5</v>
          </cell>
          <cell r="N720">
            <v>14.5</v>
          </cell>
          <cell r="O720">
            <v>0</v>
          </cell>
          <cell r="P720">
            <v>56.86</v>
          </cell>
          <cell r="T720">
            <v>38947</v>
          </cell>
        </row>
        <row r="721">
          <cell r="B721" t="str">
            <v>DC.560.DD.01</v>
          </cell>
          <cell r="D721" t="str">
            <v>Desenho De Detalhamento - Proj. Geométrico/ Terrapl.</v>
          </cell>
          <cell r="E721" t="str">
            <v>26 dias</v>
          </cell>
          <cell r="F721" t="str">
            <v>NA</v>
          </cell>
          <cell r="G721">
            <v>38910.333333333336</v>
          </cell>
          <cell r="H721">
            <v>38910.333333333336</v>
          </cell>
          <cell r="I721" t="str">
            <v>NA</v>
          </cell>
          <cell r="J721">
            <v>38947.729166666664</v>
          </cell>
          <cell r="K721" t="str">
            <v>NA</v>
          </cell>
          <cell r="L721">
            <v>0.92</v>
          </cell>
          <cell r="M721">
            <v>21</v>
          </cell>
          <cell r="N721">
            <v>10</v>
          </cell>
          <cell r="O721">
            <v>0</v>
          </cell>
          <cell r="P721">
            <v>47.62</v>
          </cell>
          <cell r="Q721" t="str">
            <v>714II</v>
          </cell>
          <cell r="R721" t="str">
            <v>720II;721II;609</v>
          </cell>
          <cell r="S721" t="str">
            <v>EQUIPE CIV</v>
          </cell>
          <cell r="T721">
            <v>38947</v>
          </cell>
        </row>
        <row r="722">
          <cell r="B722" t="str">
            <v>DC.560.MD.01</v>
          </cell>
          <cell r="D722" t="str">
            <v>Memorial Descritivo - Proj. Geométrico/ Acesso Principal</v>
          </cell>
          <cell r="E722" t="str">
            <v>4 dias</v>
          </cell>
          <cell r="F722" t="str">
            <v>NA</v>
          </cell>
          <cell r="G722">
            <v>38926.333333333336</v>
          </cell>
          <cell r="H722">
            <v>38926.333333333336</v>
          </cell>
          <cell r="I722" t="str">
            <v>NA</v>
          </cell>
          <cell r="J722">
            <v>38931.729166666664</v>
          </cell>
          <cell r="K722">
            <v>38931.729166666664</v>
          </cell>
          <cell r="L722">
            <v>0.08</v>
          </cell>
          <cell r="M722">
            <v>1.75</v>
          </cell>
          <cell r="N722">
            <v>1.75</v>
          </cell>
          <cell r="O722">
            <v>0</v>
          </cell>
          <cell r="P722">
            <v>100</v>
          </cell>
          <cell r="Q722" t="str">
            <v>719II</v>
          </cell>
          <cell r="S722" t="str">
            <v>EQUIPE CIV</v>
          </cell>
          <cell r="T722">
            <v>38931</v>
          </cell>
        </row>
        <row r="723">
          <cell r="B723" t="str">
            <v>DC.560.NS.01</v>
          </cell>
          <cell r="D723" t="str">
            <v>Notas De Serviço - Acesso Principal</v>
          </cell>
          <cell r="E723" t="str">
            <v>5 dias</v>
          </cell>
          <cell r="F723" t="str">
            <v>NA</v>
          </cell>
          <cell r="G723">
            <v>38929.333333333336</v>
          </cell>
          <cell r="H723">
            <v>38929.333333333336</v>
          </cell>
          <cell r="I723" t="str">
            <v>NA</v>
          </cell>
          <cell r="J723">
            <v>38933.729166666664</v>
          </cell>
          <cell r="K723">
            <v>38933.729166666664</v>
          </cell>
          <cell r="L723">
            <v>0.12</v>
          </cell>
          <cell r="M723">
            <v>2.75</v>
          </cell>
          <cell r="N723">
            <v>2.75</v>
          </cell>
          <cell r="O723">
            <v>0</v>
          </cell>
          <cell r="P723">
            <v>100</v>
          </cell>
          <cell r="Q723" t="str">
            <v>719II</v>
          </cell>
          <cell r="S723" t="str">
            <v>EQUIPE CIV</v>
          </cell>
          <cell r="T723">
            <v>38933</v>
          </cell>
        </row>
        <row r="724">
          <cell r="B724" t="str">
            <v>1.4.8</v>
          </cell>
          <cell r="C724" t="str">
            <v>570A</v>
          </cell>
          <cell r="D724" t="str">
            <v>Sala de Controle</v>
          </cell>
          <cell r="E724" t="str">
            <v>10 dias</v>
          </cell>
          <cell r="F724">
            <v>38845.375</v>
          </cell>
          <cell r="G724">
            <v>39055.333333333336</v>
          </cell>
          <cell r="H724" t="str">
            <v>NA</v>
          </cell>
          <cell r="I724">
            <v>38926.375</v>
          </cell>
          <cell r="J724">
            <v>39066.729166666664</v>
          </cell>
          <cell r="K724" t="str">
            <v>NA</v>
          </cell>
          <cell r="L724">
            <v>0.75</v>
          </cell>
          <cell r="M724">
            <v>17.13</v>
          </cell>
          <cell r="N724">
            <v>0</v>
          </cell>
          <cell r="O724">
            <v>0</v>
          </cell>
          <cell r="P724">
            <v>0</v>
          </cell>
          <cell r="T724">
            <v>39066</v>
          </cell>
        </row>
        <row r="725">
          <cell r="D725" t="str">
            <v>Projeto Básico</v>
          </cell>
          <cell r="E725" t="str">
            <v>7 dias</v>
          </cell>
          <cell r="F725">
            <v>38845.375</v>
          </cell>
          <cell r="G725">
            <v>39055.333333333336</v>
          </cell>
          <cell r="H725" t="str">
            <v>NA</v>
          </cell>
          <cell r="I725">
            <v>38888.375</v>
          </cell>
          <cell r="J725">
            <v>39063.729166666664</v>
          </cell>
          <cell r="K725" t="str">
            <v>NA</v>
          </cell>
          <cell r="L725">
            <v>0.25</v>
          </cell>
          <cell r="M725">
            <v>5.63</v>
          </cell>
          <cell r="N725">
            <v>0</v>
          </cell>
          <cell r="O725">
            <v>0</v>
          </cell>
          <cell r="P725">
            <v>0</v>
          </cell>
          <cell r="R725" t="str">
            <v>729II</v>
          </cell>
          <cell r="T725">
            <v>39063</v>
          </cell>
        </row>
        <row r="726">
          <cell r="D726" t="str">
            <v>Instrumentação</v>
          </cell>
          <cell r="E726" t="str">
            <v>7 dias</v>
          </cell>
          <cell r="F726">
            <v>38845.375</v>
          </cell>
          <cell r="G726">
            <v>39055.333333333336</v>
          </cell>
          <cell r="H726" t="str">
            <v>NA</v>
          </cell>
          <cell r="I726">
            <v>38888.375</v>
          </cell>
          <cell r="J726">
            <v>39063.729166666664</v>
          </cell>
          <cell r="K726" t="str">
            <v>NA</v>
          </cell>
          <cell r="L726">
            <v>0.25</v>
          </cell>
          <cell r="M726">
            <v>5.63</v>
          </cell>
          <cell r="N726">
            <v>0</v>
          </cell>
          <cell r="O726">
            <v>0</v>
          </cell>
          <cell r="P726">
            <v>0</v>
          </cell>
          <cell r="T726">
            <v>39063</v>
          </cell>
        </row>
        <row r="727">
          <cell r="B727" t="str">
            <v>BT.570.ET.01</v>
          </cell>
          <cell r="D727" t="str">
            <v>Especificação Técnica - Equipamentos/ Instrumentos</v>
          </cell>
          <cell r="E727" t="str">
            <v>6 dias</v>
          </cell>
          <cell r="F727">
            <v>38856.375</v>
          </cell>
          <cell r="G727">
            <v>39055.333333333336</v>
          </cell>
          <cell r="H727" t="str">
            <v>NA</v>
          </cell>
          <cell r="I727">
            <v>38888.375</v>
          </cell>
          <cell r="J727">
            <v>39062.729166666664</v>
          </cell>
          <cell r="K727" t="str">
            <v>NA</v>
          </cell>
          <cell r="L727">
            <v>0.11</v>
          </cell>
          <cell r="M727">
            <v>2.5</v>
          </cell>
          <cell r="N727">
            <v>0</v>
          </cell>
          <cell r="O727">
            <v>0</v>
          </cell>
          <cell r="P727">
            <v>0</v>
          </cell>
          <cell r="Q727" t="str">
            <v>684II</v>
          </cell>
          <cell r="S727" t="str">
            <v>EQUIPE TSA</v>
          </cell>
          <cell r="T727">
            <v>39062</v>
          </cell>
        </row>
        <row r="728">
          <cell r="B728" t="str">
            <v>BT.570.FD.01</v>
          </cell>
          <cell r="D728" t="str">
            <v>Folha De Dados</v>
          </cell>
          <cell r="E728" t="str">
            <v>7 dias</v>
          </cell>
          <cell r="F728">
            <v>38845.375</v>
          </cell>
          <cell r="G728">
            <v>39055.333333333336</v>
          </cell>
          <cell r="H728" t="str">
            <v>NA</v>
          </cell>
          <cell r="I728">
            <v>38856.375</v>
          </cell>
          <cell r="J728">
            <v>39063.729166666664</v>
          </cell>
          <cell r="K728" t="str">
            <v>NA</v>
          </cell>
          <cell r="L728">
            <v>0.14000000000000001</v>
          </cell>
          <cell r="M728">
            <v>3.13</v>
          </cell>
          <cell r="N728">
            <v>0</v>
          </cell>
          <cell r="O728">
            <v>0</v>
          </cell>
          <cell r="P728">
            <v>0</v>
          </cell>
          <cell r="Q728" t="str">
            <v>684II</v>
          </cell>
          <cell r="S728" t="str">
            <v>EQUIPE TSA</v>
          </cell>
          <cell r="T728">
            <v>39063</v>
          </cell>
        </row>
        <row r="729">
          <cell r="D729" t="str">
            <v>Projeto Detalhado</v>
          </cell>
          <cell r="E729" t="str">
            <v>10 dias</v>
          </cell>
          <cell r="F729">
            <v>38888.375</v>
          </cell>
          <cell r="G729">
            <v>39055.333333333336</v>
          </cell>
          <cell r="H729" t="str">
            <v>NA</v>
          </cell>
          <cell r="I729">
            <v>38926.375</v>
          </cell>
          <cell r="J729">
            <v>39066.729166666664</v>
          </cell>
          <cell r="K729" t="str">
            <v>NA</v>
          </cell>
          <cell r="L729">
            <v>0.5</v>
          </cell>
          <cell r="M729">
            <v>11.5</v>
          </cell>
          <cell r="N729">
            <v>0</v>
          </cell>
          <cell r="O729">
            <v>0</v>
          </cell>
          <cell r="P729">
            <v>0</v>
          </cell>
          <cell r="T729">
            <v>39066</v>
          </cell>
        </row>
        <row r="730">
          <cell r="D730" t="str">
            <v>Civil</v>
          </cell>
          <cell r="E730" t="str">
            <v>10 dias</v>
          </cell>
          <cell r="F730">
            <v>38888.375</v>
          </cell>
          <cell r="G730">
            <v>39055.333333333336</v>
          </cell>
          <cell r="H730" t="str">
            <v>NA</v>
          </cell>
          <cell r="I730">
            <v>38904.375</v>
          </cell>
          <cell r="J730">
            <v>39066.729166666664</v>
          </cell>
          <cell r="K730" t="str">
            <v>NA</v>
          </cell>
          <cell r="L730">
            <v>0.35</v>
          </cell>
          <cell r="M730">
            <v>8</v>
          </cell>
          <cell r="N730">
            <v>0</v>
          </cell>
          <cell r="O730">
            <v>0</v>
          </cell>
          <cell r="P730">
            <v>0</v>
          </cell>
          <cell r="T730">
            <v>39066</v>
          </cell>
        </row>
        <row r="731">
          <cell r="B731" t="str">
            <v>DC.570.DD.01</v>
          </cell>
          <cell r="D731" t="str">
            <v>Desenho De Detalhamento - Fundação, Vigas e Laje</v>
          </cell>
          <cell r="E731" t="str">
            <v>10 dias</v>
          </cell>
          <cell r="F731">
            <v>38888.375</v>
          </cell>
          <cell r="G731">
            <v>39055.333333333336</v>
          </cell>
          <cell r="H731" t="str">
            <v>NA</v>
          </cell>
          <cell r="I731">
            <v>38904.375</v>
          </cell>
          <cell r="J731">
            <v>39066.729166666664</v>
          </cell>
          <cell r="K731" t="str">
            <v>NA</v>
          </cell>
          <cell r="L731">
            <v>0.35</v>
          </cell>
          <cell r="M731">
            <v>8</v>
          </cell>
          <cell r="N731">
            <v>0</v>
          </cell>
          <cell r="O731">
            <v>0</v>
          </cell>
          <cell r="P731">
            <v>0</v>
          </cell>
          <cell r="Q731" t="str">
            <v>723II</v>
          </cell>
          <cell r="R731" t="str">
            <v>731II</v>
          </cell>
          <cell r="S731" t="str">
            <v>EQUIPE CIV</v>
          </cell>
          <cell r="T731">
            <v>39066</v>
          </cell>
        </row>
        <row r="732">
          <cell r="D732" t="str">
            <v>Elétrica</v>
          </cell>
          <cell r="E732" t="str">
            <v>3 dias</v>
          </cell>
          <cell r="F732">
            <v>38904.375</v>
          </cell>
          <cell r="G732">
            <v>39055.333333333336</v>
          </cell>
          <cell r="H732" t="str">
            <v>NA</v>
          </cell>
          <cell r="I732">
            <v>38911.375</v>
          </cell>
          <cell r="J732">
            <v>39057.729166666664</v>
          </cell>
          <cell r="K732" t="str">
            <v>NA</v>
          </cell>
          <cell r="L732">
            <v>0.02</v>
          </cell>
          <cell r="M732">
            <v>0.5</v>
          </cell>
          <cell r="N732">
            <v>0</v>
          </cell>
          <cell r="O732">
            <v>0</v>
          </cell>
          <cell r="P732">
            <v>0</v>
          </cell>
          <cell r="T732">
            <v>39057</v>
          </cell>
        </row>
        <row r="733">
          <cell r="B733" t="str">
            <v>DE.570.DD.01</v>
          </cell>
          <cell r="D733" t="str">
            <v>Desenho De Detalhamento - Malha De Aterramento</v>
          </cell>
          <cell r="E733" t="str">
            <v>3 dias</v>
          </cell>
          <cell r="F733">
            <v>38904.375</v>
          </cell>
          <cell r="G733">
            <v>39055.333333333336</v>
          </cell>
          <cell r="H733" t="str">
            <v>NA</v>
          </cell>
          <cell r="I733">
            <v>38909.375</v>
          </cell>
          <cell r="J733">
            <v>39057.729166666664</v>
          </cell>
          <cell r="K733" t="str">
            <v>NA</v>
          </cell>
          <cell r="L733">
            <v>0.02</v>
          </cell>
          <cell r="M733">
            <v>0.5</v>
          </cell>
          <cell r="N733">
            <v>0</v>
          </cell>
          <cell r="O733">
            <v>0</v>
          </cell>
          <cell r="P733">
            <v>0</v>
          </cell>
          <cell r="Q733" t="str">
            <v>729II</v>
          </cell>
          <cell r="R733">
            <v>740</v>
          </cell>
          <cell r="S733" t="str">
            <v>EQUIPE ELE</v>
          </cell>
          <cell r="T733">
            <v>39057</v>
          </cell>
        </row>
        <row r="734">
          <cell r="D734" t="str">
            <v>Instrumentação</v>
          </cell>
          <cell r="E734" t="str">
            <v>8 dias</v>
          </cell>
          <cell r="F734">
            <v>38911.375</v>
          </cell>
          <cell r="G734">
            <v>39055.333333333336</v>
          </cell>
          <cell r="H734" t="str">
            <v>NA</v>
          </cell>
          <cell r="I734">
            <v>38926.375</v>
          </cell>
          <cell r="J734">
            <v>39064.729166666664</v>
          </cell>
          <cell r="K734" t="str">
            <v>NA</v>
          </cell>
          <cell r="L734">
            <v>0.13</v>
          </cell>
          <cell r="M734">
            <v>3</v>
          </cell>
          <cell r="N734">
            <v>0</v>
          </cell>
          <cell r="O734">
            <v>0</v>
          </cell>
          <cell r="P734">
            <v>0</v>
          </cell>
          <cell r="T734">
            <v>39064</v>
          </cell>
        </row>
        <row r="735">
          <cell r="B735" t="str">
            <v>DT.570.DD.01</v>
          </cell>
          <cell r="D735" t="str">
            <v>Desenho De Detalhamento - Configuração Do Sistema</v>
          </cell>
          <cell r="E735" t="str">
            <v>8 dias</v>
          </cell>
          <cell r="F735">
            <v>38911.375</v>
          </cell>
          <cell r="G735">
            <v>39055.333333333336</v>
          </cell>
          <cell r="H735" t="str">
            <v>NA</v>
          </cell>
          <cell r="I735">
            <v>38923.375</v>
          </cell>
          <cell r="J735">
            <v>39064.729166666664</v>
          </cell>
          <cell r="K735" t="str">
            <v>NA</v>
          </cell>
          <cell r="L735">
            <v>0.13</v>
          </cell>
          <cell r="M735">
            <v>3</v>
          </cell>
          <cell r="N735">
            <v>0</v>
          </cell>
          <cell r="O735">
            <v>0</v>
          </cell>
          <cell r="P735">
            <v>0</v>
          </cell>
          <cell r="Q735" t="str">
            <v>684II</v>
          </cell>
          <cell r="S735" t="str">
            <v>EQUIPE TSA</v>
          </cell>
          <cell r="T735">
            <v>39064</v>
          </cell>
        </row>
        <row r="736">
          <cell r="B736" t="str">
            <v>1.4.9</v>
          </cell>
          <cell r="C736" t="str">
            <v>580A</v>
          </cell>
          <cell r="D736" t="str">
            <v>Sistema de Combate à Incêndio</v>
          </cell>
          <cell r="E736" t="str">
            <v>10 dias</v>
          </cell>
          <cell r="F736">
            <v>38881.375</v>
          </cell>
          <cell r="G736">
            <v>39050.333333333336</v>
          </cell>
          <cell r="H736" t="str">
            <v>NA</v>
          </cell>
          <cell r="I736">
            <v>38904.375</v>
          </cell>
          <cell r="J736">
            <v>39063.729166666664</v>
          </cell>
          <cell r="K736" t="str">
            <v>NA</v>
          </cell>
          <cell r="L736">
            <v>0.22</v>
          </cell>
          <cell r="M736">
            <v>5</v>
          </cell>
          <cell r="N736">
            <v>0</v>
          </cell>
          <cell r="O736">
            <v>0</v>
          </cell>
          <cell r="P736">
            <v>0</v>
          </cell>
          <cell r="T736">
            <v>39063</v>
          </cell>
        </row>
        <row r="737">
          <cell r="D737" t="str">
            <v>Projeto Detalhado</v>
          </cell>
          <cell r="E737" t="str">
            <v>10 dias</v>
          </cell>
          <cell r="F737">
            <v>38890.375</v>
          </cell>
          <cell r="G737">
            <v>39050.333333333336</v>
          </cell>
          <cell r="H737" t="str">
            <v>NA</v>
          </cell>
          <cell r="I737">
            <v>38904.375</v>
          </cell>
          <cell r="J737">
            <v>39063.729166666664</v>
          </cell>
          <cell r="K737" t="str">
            <v>NA</v>
          </cell>
          <cell r="L737">
            <v>0.22</v>
          </cell>
          <cell r="M737">
            <v>5</v>
          </cell>
          <cell r="N737">
            <v>0</v>
          </cell>
          <cell r="O737">
            <v>0</v>
          </cell>
          <cell r="P737">
            <v>0</v>
          </cell>
          <cell r="T737">
            <v>39063</v>
          </cell>
        </row>
        <row r="738">
          <cell r="D738" t="str">
            <v>Tubulação</v>
          </cell>
          <cell r="E738" t="str">
            <v>3 dias</v>
          </cell>
          <cell r="F738">
            <v>38890.375</v>
          </cell>
          <cell r="G738">
            <v>39050.333333333336</v>
          </cell>
          <cell r="H738" t="str">
            <v>NA</v>
          </cell>
          <cell r="I738">
            <v>38895.375</v>
          </cell>
          <cell r="J738">
            <v>39052.729166666664</v>
          </cell>
          <cell r="K738" t="str">
            <v>NA</v>
          </cell>
          <cell r="L738">
            <v>0.13</v>
          </cell>
          <cell r="M738">
            <v>3</v>
          </cell>
          <cell r="N738">
            <v>0</v>
          </cell>
          <cell r="O738">
            <v>0</v>
          </cell>
          <cell r="P738">
            <v>0</v>
          </cell>
          <cell r="T738">
            <v>39052</v>
          </cell>
        </row>
        <row r="739">
          <cell r="B739" t="str">
            <v>DH.580.RT.01</v>
          </cell>
          <cell r="D739" t="str">
            <v>Relatório Técnico - Análise Téc. Sistema De Incêndio</v>
          </cell>
          <cell r="E739" t="str">
            <v>3 dias</v>
          </cell>
          <cell r="F739">
            <v>38890.375</v>
          </cell>
          <cell r="G739">
            <v>39050.333333333336</v>
          </cell>
          <cell r="H739" t="str">
            <v>NA</v>
          </cell>
          <cell r="I739">
            <v>38895.375</v>
          </cell>
          <cell r="J739">
            <v>39052.729166666664</v>
          </cell>
          <cell r="K739" t="str">
            <v>NA</v>
          </cell>
          <cell r="L739">
            <v>0.13</v>
          </cell>
          <cell r="M739">
            <v>3</v>
          </cell>
          <cell r="N739">
            <v>0</v>
          </cell>
          <cell r="O739">
            <v>0</v>
          </cell>
          <cell r="P739">
            <v>0</v>
          </cell>
          <cell r="Q739" t="str">
            <v>674II</v>
          </cell>
          <cell r="S739" t="str">
            <v>EQUIPE TUB</v>
          </cell>
          <cell r="T739">
            <v>39052</v>
          </cell>
        </row>
        <row r="740">
          <cell r="D740" t="str">
            <v>Elétrica</v>
          </cell>
          <cell r="E740" t="str">
            <v>4 dias</v>
          </cell>
          <cell r="F740">
            <v>38890.375</v>
          </cell>
          <cell r="G740">
            <v>39058.333333333336</v>
          </cell>
          <cell r="H740" t="str">
            <v>NA</v>
          </cell>
          <cell r="I740">
            <v>38904.375</v>
          </cell>
          <cell r="J740">
            <v>39063.729166666664</v>
          </cell>
          <cell r="K740" t="str">
            <v>NA</v>
          </cell>
          <cell r="L740">
            <v>0.09</v>
          </cell>
          <cell r="M740">
            <v>2</v>
          </cell>
          <cell r="N740">
            <v>0</v>
          </cell>
          <cell r="O740">
            <v>0</v>
          </cell>
          <cell r="P740">
            <v>0</v>
          </cell>
          <cell r="T740">
            <v>39063</v>
          </cell>
        </row>
        <row r="741">
          <cell r="D741" t="str">
            <v>Desenho De Detalhamento</v>
          </cell>
          <cell r="E741" t="str">
            <v>4 dias</v>
          </cell>
          <cell r="F741">
            <v>38890.375</v>
          </cell>
          <cell r="G741">
            <v>39058.333333333336</v>
          </cell>
          <cell r="H741" t="str">
            <v>NA</v>
          </cell>
          <cell r="I741">
            <v>38902.375</v>
          </cell>
          <cell r="J741">
            <v>39063.729166666664</v>
          </cell>
          <cell r="K741" t="str">
            <v>NA</v>
          </cell>
          <cell r="L741">
            <v>0.09</v>
          </cell>
          <cell r="M741">
            <v>2</v>
          </cell>
          <cell r="N741">
            <v>0</v>
          </cell>
          <cell r="O741">
            <v>0</v>
          </cell>
          <cell r="P741">
            <v>0</v>
          </cell>
          <cell r="T741">
            <v>39063</v>
          </cell>
        </row>
        <row r="742">
          <cell r="B742" t="str">
            <v>DE.580.DD.01</v>
          </cell>
          <cell r="D742" t="str">
            <v>Distribuição De Força e Aterramento</v>
          </cell>
          <cell r="E742" t="str">
            <v>4 dias</v>
          </cell>
          <cell r="F742">
            <v>38890.375</v>
          </cell>
          <cell r="G742">
            <v>39058.333333333336</v>
          </cell>
          <cell r="H742" t="str">
            <v>NA</v>
          </cell>
          <cell r="I742">
            <v>38896.375</v>
          </cell>
          <cell r="J742">
            <v>39063.729166666664</v>
          </cell>
          <cell r="K742" t="str">
            <v>NA</v>
          </cell>
          <cell r="L742">
            <v>0.04</v>
          </cell>
          <cell r="M742">
            <v>1</v>
          </cell>
          <cell r="N742">
            <v>0</v>
          </cell>
          <cell r="O742">
            <v>0</v>
          </cell>
          <cell r="P742">
            <v>0</v>
          </cell>
          <cell r="Q742">
            <v>731</v>
          </cell>
          <cell r="R742" t="str">
            <v>741II</v>
          </cell>
          <cell r="S742" t="str">
            <v>EQUIPE ELE</v>
          </cell>
          <cell r="T742">
            <v>39063</v>
          </cell>
        </row>
        <row r="743">
          <cell r="B743" t="str">
            <v>DE.580.DD.02</v>
          </cell>
          <cell r="D743" t="str">
            <v>Iluminação</v>
          </cell>
          <cell r="E743" t="str">
            <v>4 dias</v>
          </cell>
          <cell r="F743">
            <v>38896.375</v>
          </cell>
          <cell r="G743">
            <v>39058.333333333336</v>
          </cell>
          <cell r="H743" t="str">
            <v>NA</v>
          </cell>
          <cell r="I743">
            <v>38902.375</v>
          </cell>
          <cell r="J743">
            <v>39063.729166666664</v>
          </cell>
          <cell r="K743" t="str">
            <v>NA</v>
          </cell>
          <cell r="L743">
            <v>0.04</v>
          </cell>
          <cell r="M743">
            <v>1</v>
          </cell>
          <cell r="N743">
            <v>0</v>
          </cell>
          <cell r="O743">
            <v>0</v>
          </cell>
          <cell r="P743">
            <v>0</v>
          </cell>
          <cell r="Q743" t="str">
            <v>740II</v>
          </cell>
          <cell r="S743" t="str">
            <v>EQUIPE ELE</v>
          </cell>
          <cell r="T743">
            <v>39063</v>
          </cell>
        </row>
        <row r="744">
          <cell r="B744" t="str">
            <v>1.4.10</v>
          </cell>
          <cell r="C744" t="str">
            <v>590A</v>
          </cell>
          <cell r="D744" t="str">
            <v>Instalações Provisórias</v>
          </cell>
          <cell r="E744" t="str">
            <v>7 dias</v>
          </cell>
          <cell r="F744" t="str">
            <v>NA</v>
          </cell>
          <cell r="G744">
            <v>38951.333333333336</v>
          </cell>
          <cell r="H744" t="str">
            <v>NA</v>
          </cell>
          <cell r="I744" t="str">
            <v>NA</v>
          </cell>
          <cell r="J744">
            <v>38959.729166666664</v>
          </cell>
          <cell r="K744" t="str">
            <v>NA</v>
          </cell>
          <cell r="L744">
            <v>0.17</v>
          </cell>
          <cell r="M744">
            <v>4</v>
          </cell>
          <cell r="N744">
            <v>0</v>
          </cell>
          <cell r="O744">
            <v>0</v>
          </cell>
          <cell r="P744">
            <v>0</v>
          </cell>
          <cell r="T744">
            <v>38959</v>
          </cell>
        </row>
        <row r="745">
          <cell r="D745" t="str">
            <v>Projeto Detalhado</v>
          </cell>
          <cell r="E745" t="str">
            <v>7 dias</v>
          </cell>
          <cell r="F745" t="str">
            <v>NA</v>
          </cell>
          <cell r="G745">
            <v>38951.333333333336</v>
          </cell>
          <cell r="H745" t="str">
            <v>NA</v>
          </cell>
          <cell r="I745" t="str">
            <v>NA</v>
          </cell>
          <cell r="J745">
            <v>38959.729166666664</v>
          </cell>
          <cell r="K745" t="str">
            <v>NA</v>
          </cell>
          <cell r="L745">
            <v>0.17</v>
          </cell>
          <cell r="M745">
            <v>4</v>
          </cell>
          <cell r="N745">
            <v>0</v>
          </cell>
          <cell r="O745">
            <v>0</v>
          </cell>
          <cell r="P745">
            <v>0</v>
          </cell>
          <cell r="T745">
            <v>38959</v>
          </cell>
        </row>
        <row r="746">
          <cell r="D746" t="str">
            <v>Civil</v>
          </cell>
          <cell r="E746" t="str">
            <v>7 dias</v>
          </cell>
          <cell r="F746" t="str">
            <v>NA</v>
          </cell>
          <cell r="G746">
            <v>38951.333333333336</v>
          </cell>
          <cell r="H746" t="str">
            <v>NA</v>
          </cell>
          <cell r="I746" t="str">
            <v>NA</v>
          </cell>
          <cell r="J746">
            <v>38959.729166666664</v>
          </cell>
          <cell r="K746" t="str">
            <v>NA</v>
          </cell>
          <cell r="L746">
            <v>0.17</v>
          </cell>
          <cell r="M746">
            <v>4</v>
          </cell>
          <cell r="N746">
            <v>0</v>
          </cell>
          <cell r="O746">
            <v>0</v>
          </cell>
          <cell r="P746">
            <v>0</v>
          </cell>
          <cell r="T746">
            <v>38959</v>
          </cell>
        </row>
        <row r="747">
          <cell r="B747" t="str">
            <v>DC.590.DD.01</v>
          </cell>
          <cell r="D747" t="str">
            <v>Desenho De Detalhamento - Casas Populares</v>
          </cell>
          <cell r="E747" t="str">
            <v>7 dias</v>
          </cell>
          <cell r="F747" t="str">
            <v>NA</v>
          </cell>
          <cell r="G747">
            <v>38951.333333333336</v>
          </cell>
          <cell r="H747" t="str">
            <v>NA</v>
          </cell>
          <cell r="I747" t="str">
            <v>NA</v>
          </cell>
          <cell r="J747">
            <v>38959.729166666664</v>
          </cell>
          <cell r="K747" t="str">
            <v>NA</v>
          </cell>
          <cell r="L747">
            <v>0.17</v>
          </cell>
          <cell r="M747">
            <v>4</v>
          </cell>
          <cell r="N747">
            <v>0</v>
          </cell>
          <cell r="O747">
            <v>0</v>
          </cell>
          <cell r="P747">
            <v>0</v>
          </cell>
          <cell r="Q747" t="str">
            <v>16II+77 dias</v>
          </cell>
          <cell r="S747" t="str">
            <v>EQUIPE ARQ</v>
          </cell>
          <cell r="T747">
            <v>38959</v>
          </cell>
        </row>
      </sheetData>
      <sheetData sheetId="12" refreshError="1">
        <row r="3">
          <cell r="B3" t="str">
            <v>COD</v>
          </cell>
          <cell r="C3" t="str">
            <v>DESCRIÇÃO DO DOCUMENTO</v>
          </cell>
          <cell r="D3" t="str">
            <v>PROJ</v>
          </cell>
          <cell r="E3" t="str">
            <v>FORM</v>
          </cell>
          <cell r="F3" t="str">
            <v>Descrição Do Documento</v>
          </cell>
          <cell r="G3" t="str">
            <v>Cod</v>
          </cell>
          <cell r="H3" t="str">
            <v>Proj</v>
          </cell>
          <cell r="I3" t="str">
            <v>Form</v>
          </cell>
        </row>
        <row r="4">
          <cell r="B4" t="str">
            <v>AA</v>
          </cell>
          <cell r="C4" t="str">
            <v>AVALIAÇÃO</v>
          </cell>
          <cell r="F4" t="str">
            <v>Avaliação</v>
          </cell>
          <cell r="G4" t="str">
            <v>AA</v>
          </cell>
          <cell r="H4">
            <v>0</v>
          </cell>
          <cell r="I4">
            <v>0</v>
          </cell>
        </row>
        <row r="5">
          <cell r="B5" t="str">
            <v>AC</v>
          </cell>
          <cell r="C5" t="str">
            <v>RELATÓRIO DE AÇÃO CORRETIVA</v>
          </cell>
          <cell r="F5" t="str">
            <v>Relatório De Ação Corretiva</v>
          </cell>
          <cell r="G5" t="str">
            <v>AC</v>
          </cell>
          <cell r="H5">
            <v>0</v>
          </cell>
          <cell r="I5">
            <v>0</v>
          </cell>
        </row>
        <row r="6">
          <cell r="B6" t="str">
            <v>AD</v>
          </cell>
          <cell r="C6" t="str">
            <v>AUTORIZAÇÃO DE DESPESAS</v>
          </cell>
          <cell r="F6" t="str">
            <v>Autorização De Despesas</v>
          </cell>
          <cell r="G6" t="str">
            <v>AD</v>
          </cell>
          <cell r="H6">
            <v>0</v>
          </cell>
          <cell r="I6">
            <v>0</v>
          </cell>
        </row>
        <row r="7">
          <cell r="B7" t="str">
            <v>AF</v>
          </cell>
          <cell r="C7" t="str">
            <v>ANÁLISE COMPARATIVA DE AVANÇO FÍSICO / FINANCEIRO</v>
          </cell>
          <cell r="F7" t="str">
            <v>Análise Comparativa De Avanço Físico/ Financeiro</v>
          </cell>
          <cell r="G7" t="str">
            <v>AF</v>
          </cell>
          <cell r="H7">
            <v>0</v>
          </cell>
          <cell r="I7">
            <v>0</v>
          </cell>
        </row>
        <row r="8">
          <cell r="B8" t="str">
            <v>AG</v>
          </cell>
          <cell r="C8" t="str">
            <v>ALVARÁS E INSCRIÇÕES</v>
          </cell>
          <cell r="F8" t="str">
            <v>Alvarás E Inscrições</v>
          </cell>
          <cell r="G8" t="str">
            <v>AG</v>
          </cell>
          <cell r="H8">
            <v>0</v>
          </cell>
          <cell r="I8">
            <v>0</v>
          </cell>
        </row>
        <row r="9">
          <cell r="B9" t="str">
            <v>AJ</v>
          </cell>
          <cell r="C9" t="str">
            <v>ARRANJOS / LAYOUT’S / PLANO DIRETOR</v>
          </cell>
          <cell r="D9" t="str">
            <v>BAS</v>
          </cell>
          <cell r="E9" t="str">
            <v>DES</v>
          </cell>
          <cell r="F9" t="str">
            <v>Arranjos/ Layout’s/ Plano Diretor</v>
          </cell>
          <cell r="G9" t="str">
            <v>AJ</v>
          </cell>
          <cell r="H9" t="str">
            <v>BAS</v>
          </cell>
          <cell r="I9" t="str">
            <v>DES</v>
          </cell>
        </row>
        <row r="10">
          <cell r="B10" t="str">
            <v>AL</v>
          </cell>
          <cell r="C10" t="str">
            <v>RELATÓRIO DE ANÁLISE CRÍTICA</v>
          </cell>
          <cell r="F10" t="str">
            <v>Relatório De Análise Crítica</v>
          </cell>
          <cell r="G10" t="str">
            <v>AL</v>
          </cell>
          <cell r="H10">
            <v>0</v>
          </cell>
          <cell r="I10">
            <v>0</v>
          </cell>
        </row>
        <row r="11">
          <cell r="B11" t="str">
            <v>AP</v>
          </cell>
          <cell r="C11" t="str">
            <v>RELATÓRIO DE ALTERAÇÃO DE PROJETO</v>
          </cell>
          <cell r="D11" t="str">
            <v>DET</v>
          </cell>
          <cell r="E11" t="str">
            <v>DOC</v>
          </cell>
          <cell r="F11" t="str">
            <v>Relatório De Alteração De Projeto</v>
          </cell>
          <cell r="G11" t="str">
            <v>AP</v>
          </cell>
          <cell r="H11" t="str">
            <v>DET</v>
          </cell>
          <cell r="I11" t="str">
            <v>DOC</v>
          </cell>
        </row>
        <row r="12">
          <cell r="B12" t="str">
            <v>AR</v>
          </cell>
          <cell r="C12" t="str">
            <v>ATA DE REUNIÃO</v>
          </cell>
          <cell r="F12" t="str">
            <v>Ata De Reunião</v>
          </cell>
          <cell r="G12" t="str">
            <v>AR</v>
          </cell>
          <cell r="H12">
            <v>0</v>
          </cell>
          <cell r="I12">
            <v>0</v>
          </cell>
        </row>
        <row r="13">
          <cell r="B13" t="str">
            <v>AT</v>
          </cell>
          <cell r="C13" t="str">
            <v>ATESTADO</v>
          </cell>
          <cell r="F13" t="str">
            <v>Atestado</v>
          </cell>
          <cell r="G13" t="str">
            <v>AT</v>
          </cell>
          <cell r="H13">
            <v>0</v>
          </cell>
          <cell r="I13">
            <v>0</v>
          </cell>
        </row>
        <row r="14">
          <cell r="B14" t="str">
            <v>AU</v>
          </cell>
          <cell r="C14" t="str">
            <v>RELATÓRIO DE AUDITORIA</v>
          </cell>
          <cell r="F14" t="str">
            <v>Relatório De Auditoria</v>
          </cell>
          <cell r="G14" t="str">
            <v>AU</v>
          </cell>
          <cell r="H14">
            <v>0</v>
          </cell>
          <cell r="I14">
            <v>0</v>
          </cell>
        </row>
        <row r="15">
          <cell r="B15" t="str">
            <v>BC</v>
          </cell>
          <cell r="C15" t="str">
            <v>BOLETIM DE CAIXA</v>
          </cell>
          <cell r="F15" t="str">
            <v>Boletim De Caixa</v>
          </cell>
          <cell r="G15" t="str">
            <v>BC</v>
          </cell>
          <cell r="H15">
            <v>0</v>
          </cell>
          <cell r="I15">
            <v>0</v>
          </cell>
        </row>
        <row r="16">
          <cell r="B16" t="str">
            <v>BD</v>
          </cell>
          <cell r="C16" t="str">
            <v>BANCO DE DADOS</v>
          </cell>
          <cell r="F16" t="str">
            <v>Banco De Dados</v>
          </cell>
          <cell r="G16" t="str">
            <v>BD</v>
          </cell>
          <cell r="H16">
            <v>0</v>
          </cell>
          <cell r="I16">
            <v>0</v>
          </cell>
        </row>
        <row r="17">
          <cell r="B17" t="str">
            <v>BF</v>
          </cell>
          <cell r="C17" t="str">
            <v>BENEFÍCIOS</v>
          </cell>
          <cell r="F17" t="str">
            <v>Benefícios</v>
          </cell>
          <cell r="G17" t="str">
            <v>BF</v>
          </cell>
          <cell r="H17">
            <v>0</v>
          </cell>
          <cell r="I17">
            <v>0</v>
          </cell>
        </row>
        <row r="18">
          <cell r="B18" t="str">
            <v>BL</v>
          </cell>
          <cell r="C18" t="str">
            <v>BALANÇO DE MASSAS</v>
          </cell>
          <cell r="D18" t="str">
            <v>BAS</v>
          </cell>
          <cell r="E18" t="str">
            <v>DES</v>
          </cell>
          <cell r="F18" t="str">
            <v>Balanço De Massas</v>
          </cell>
          <cell r="G18" t="str">
            <v>BL</v>
          </cell>
          <cell r="H18" t="str">
            <v>BAS</v>
          </cell>
          <cell r="I18" t="str">
            <v>DES</v>
          </cell>
        </row>
        <row r="19">
          <cell r="B19" t="str">
            <v>BM</v>
          </cell>
          <cell r="C19" t="str">
            <v>BOLETIM DE MEDIÇÃO</v>
          </cell>
          <cell r="F19" t="str">
            <v>Boletim De Medição</v>
          </cell>
          <cell r="G19" t="str">
            <v>BM</v>
          </cell>
          <cell r="H19">
            <v>0</v>
          </cell>
          <cell r="I19">
            <v>0</v>
          </cell>
        </row>
        <row r="20">
          <cell r="B20" t="str">
            <v>BS</v>
          </cell>
          <cell r="C20" t="str">
            <v>BOLETIM DE ACOMPANHAMENTO DE SERVIÇOS</v>
          </cell>
          <cell r="F20" t="str">
            <v>Boletim De Acompanhamento De Serviços</v>
          </cell>
          <cell r="G20" t="str">
            <v>BS</v>
          </cell>
          <cell r="H20">
            <v>0</v>
          </cell>
          <cell r="I20">
            <v>0</v>
          </cell>
        </row>
        <row r="21">
          <cell r="B21" t="str">
            <v>BU</v>
          </cell>
          <cell r="C21" t="str">
            <v>BALANÇO DE UTILIDADES</v>
          </cell>
          <cell r="D21" t="str">
            <v>BAS</v>
          </cell>
          <cell r="E21" t="str">
            <v>DES</v>
          </cell>
          <cell r="F21" t="str">
            <v>Balanço De Utilidades</v>
          </cell>
          <cell r="G21" t="str">
            <v>BU</v>
          </cell>
          <cell r="H21" t="str">
            <v>BAS</v>
          </cell>
          <cell r="I21" t="str">
            <v>DES</v>
          </cell>
        </row>
        <row r="22">
          <cell r="B22" t="str">
            <v>CA</v>
          </cell>
          <cell r="C22" t="str">
            <v>CARTA</v>
          </cell>
          <cell r="F22" t="str">
            <v>Carta</v>
          </cell>
          <cell r="G22" t="str">
            <v>CA</v>
          </cell>
          <cell r="H22">
            <v>0</v>
          </cell>
          <cell r="I22">
            <v>0</v>
          </cell>
        </row>
        <row r="23">
          <cell r="B23" t="str">
            <v>CE</v>
          </cell>
          <cell r="C23" t="str">
            <v>CONFIRMAÇÃO DE ENTENDIMENTO TELEFÔNICO</v>
          </cell>
          <cell r="F23" t="str">
            <v>Confirmação De Entendimento Telefônico</v>
          </cell>
          <cell r="G23" t="str">
            <v>CE</v>
          </cell>
          <cell r="H23">
            <v>0</v>
          </cell>
          <cell r="I23">
            <v>0</v>
          </cell>
        </row>
        <row r="24">
          <cell r="B24" t="str">
            <v>CF</v>
          </cell>
          <cell r="C24" t="str">
            <v>CADASTRO DE FORNECEDORES</v>
          </cell>
          <cell r="F24" t="str">
            <v>Cadastro De Fornecedores</v>
          </cell>
          <cell r="G24" t="str">
            <v>CF</v>
          </cell>
          <cell r="H24">
            <v>0</v>
          </cell>
          <cell r="I24">
            <v>0</v>
          </cell>
        </row>
        <row r="25">
          <cell r="B25" t="str">
            <v>CH</v>
          </cell>
          <cell r="C25" t="str">
            <v>CIPA/ ACIDENTE DO TRABALHO</v>
          </cell>
          <cell r="F25" t="str">
            <v>Cipa/ Acidente Do Trabalho</v>
          </cell>
          <cell r="G25" t="str">
            <v>CH</v>
          </cell>
          <cell r="H25">
            <v>0</v>
          </cell>
          <cell r="I25">
            <v>0</v>
          </cell>
        </row>
        <row r="26">
          <cell r="B26" t="str">
            <v>CI</v>
          </cell>
          <cell r="C26" t="str">
            <v>CORRESPONDÊNCIA INTERNA</v>
          </cell>
          <cell r="F26" t="str">
            <v>Correspondência Interna</v>
          </cell>
          <cell r="G26" t="str">
            <v>CI</v>
          </cell>
          <cell r="H26">
            <v>0</v>
          </cell>
          <cell r="I26">
            <v>0</v>
          </cell>
        </row>
        <row r="27">
          <cell r="B27" t="str">
            <v>CM</v>
          </cell>
          <cell r="C27" t="str">
            <v>CRITÉRIO DE MEDIÇÃO DE SERVIÇO</v>
          </cell>
          <cell r="D27" t="str">
            <v>BAS</v>
          </cell>
          <cell r="E27" t="str">
            <v>DOC</v>
          </cell>
          <cell r="F27" t="str">
            <v>Critério De Medição De Serviço</v>
          </cell>
          <cell r="G27" t="str">
            <v>CM</v>
          </cell>
          <cell r="H27" t="str">
            <v>BAS</v>
          </cell>
          <cell r="I27" t="str">
            <v>DOC</v>
          </cell>
        </row>
        <row r="28">
          <cell r="B28" t="str">
            <v>CN</v>
          </cell>
          <cell r="C28" t="str">
            <v>COMUNICAÇÃO DE NÃO CONFORMIDADE</v>
          </cell>
          <cell r="F28" t="str">
            <v>Comunicação De Não Conformidade</v>
          </cell>
          <cell r="G28" t="str">
            <v>CN</v>
          </cell>
          <cell r="H28">
            <v>0</v>
          </cell>
          <cell r="I28">
            <v>0</v>
          </cell>
        </row>
        <row r="29">
          <cell r="B29" t="str">
            <v>CP</v>
          </cell>
          <cell r="C29" t="str">
            <v>CRITÉRIO DE PROJETO</v>
          </cell>
          <cell r="D29" t="str">
            <v>BAS</v>
          </cell>
          <cell r="E29" t="str">
            <v>DOC</v>
          </cell>
          <cell r="F29" t="str">
            <v>Critério De Projeto</v>
          </cell>
          <cell r="G29" t="str">
            <v>CP</v>
          </cell>
          <cell r="H29" t="str">
            <v>BAS</v>
          </cell>
          <cell r="I29" t="str">
            <v>DOC</v>
          </cell>
        </row>
        <row r="30">
          <cell r="B30" t="str">
            <v>CR</v>
          </cell>
          <cell r="C30" t="str">
            <v>CRONOGRAMA</v>
          </cell>
          <cell r="F30" t="str">
            <v>Cronograma</v>
          </cell>
          <cell r="G30" t="str">
            <v>CR</v>
          </cell>
          <cell r="H30">
            <v>0</v>
          </cell>
          <cell r="I30">
            <v>0</v>
          </cell>
        </row>
        <row r="31">
          <cell r="B31" t="str">
            <v>CT</v>
          </cell>
          <cell r="C31" t="str">
            <v>CONTRATO</v>
          </cell>
          <cell r="F31" t="str">
            <v>Contrato</v>
          </cell>
          <cell r="G31" t="str">
            <v>CT</v>
          </cell>
          <cell r="H31">
            <v>0</v>
          </cell>
          <cell r="I31">
            <v>0</v>
          </cell>
        </row>
        <row r="32">
          <cell r="B32" t="str">
            <v>CT</v>
          </cell>
          <cell r="C32" t="str">
            <v>CONTRATO</v>
          </cell>
          <cell r="F32" t="str">
            <v>Contrato</v>
          </cell>
          <cell r="G32" t="str">
            <v>CT</v>
          </cell>
          <cell r="H32">
            <v>0</v>
          </cell>
          <cell r="I32">
            <v>0</v>
          </cell>
        </row>
        <row r="33">
          <cell r="B33" t="str">
            <v>DA</v>
          </cell>
          <cell r="C33" t="str">
            <v>DESCRIÇÃO E ANÁLISE DE CARGOS</v>
          </cell>
          <cell r="F33" t="str">
            <v>Descrição E Análise De Cargos</v>
          </cell>
          <cell r="G33" t="str">
            <v>DA</v>
          </cell>
          <cell r="H33">
            <v>0</v>
          </cell>
          <cell r="I33">
            <v>0</v>
          </cell>
        </row>
        <row r="34">
          <cell r="B34" t="str">
            <v>DB</v>
          </cell>
          <cell r="C34" t="str">
            <v>DESENHO BÁSICO</v>
          </cell>
          <cell r="D34" t="str">
            <v>BAS</v>
          </cell>
          <cell r="E34" t="str">
            <v>DES</v>
          </cell>
          <cell r="F34" t="str">
            <v>Desenho Básico</v>
          </cell>
          <cell r="G34" t="str">
            <v>DB</v>
          </cell>
          <cell r="H34" t="str">
            <v>BAS</v>
          </cell>
          <cell r="I34" t="str">
            <v>DES</v>
          </cell>
        </row>
        <row r="35">
          <cell r="B35" t="str">
            <v>DC</v>
          </cell>
          <cell r="C35" t="str">
            <v>DOSSIÊ PARCEIROS / CLIENTES / FORNECEDORES</v>
          </cell>
          <cell r="F35" t="str">
            <v>Dossiê Parceiros/ Clientes/ Fornecedores</v>
          </cell>
          <cell r="G35" t="str">
            <v>DC</v>
          </cell>
          <cell r="H35">
            <v>0</v>
          </cell>
          <cell r="I35">
            <v>0</v>
          </cell>
        </row>
        <row r="36">
          <cell r="B36" t="str">
            <v>DD</v>
          </cell>
          <cell r="C36" t="str">
            <v>DESENHO DE DETALHAMENTO</v>
          </cell>
          <cell r="D36" t="str">
            <v>DET</v>
          </cell>
          <cell r="E36" t="str">
            <v>DES</v>
          </cell>
          <cell r="F36" t="str">
            <v>Desenho De Detalhamento</v>
          </cell>
          <cell r="G36" t="str">
            <v>DD</v>
          </cell>
          <cell r="H36" t="str">
            <v>DET</v>
          </cell>
          <cell r="I36" t="str">
            <v>DES</v>
          </cell>
        </row>
        <row r="37">
          <cell r="B37" t="str">
            <v>DE</v>
          </cell>
          <cell r="C37" t="str">
            <v>DETALHES TÍPICOS</v>
          </cell>
          <cell r="D37" t="str">
            <v>DET</v>
          </cell>
          <cell r="E37" t="str">
            <v>DES</v>
          </cell>
          <cell r="F37" t="str">
            <v>Detalhes Típicos</v>
          </cell>
          <cell r="G37" t="str">
            <v>DE</v>
          </cell>
          <cell r="H37" t="str">
            <v>DET</v>
          </cell>
          <cell r="I37" t="str">
            <v>DES</v>
          </cell>
        </row>
        <row r="38">
          <cell r="B38" t="str">
            <v>DF</v>
          </cell>
          <cell r="C38" t="str">
            <v>DIAGRAMA FUNCIONAL</v>
          </cell>
          <cell r="D38" t="str">
            <v>DET</v>
          </cell>
          <cell r="E38" t="str">
            <v>DES</v>
          </cell>
          <cell r="F38" t="str">
            <v>Diagrama Funcional</v>
          </cell>
          <cell r="G38" t="str">
            <v>DF</v>
          </cell>
          <cell r="H38" t="str">
            <v>DET</v>
          </cell>
          <cell r="I38" t="str">
            <v>DES</v>
          </cell>
        </row>
        <row r="39">
          <cell r="B39" t="str">
            <v>DH</v>
          </cell>
          <cell r="C39" t="str">
            <v>DIAGRAMA DE MALHA (INSTRUMENTAÇÃO)</v>
          </cell>
          <cell r="D39" t="str">
            <v>BAS</v>
          </cell>
          <cell r="E39" t="str">
            <v>DES</v>
          </cell>
          <cell r="F39" t="str">
            <v>Diagrama De Malha (Instrumentação)</v>
          </cell>
          <cell r="G39" t="str">
            <v>DH</v>
          </cell>
          <cell r="H39" t="str">
            <v>BAS</v>
          </cell>
          <cell r="I39" t="str">
            <v>DES</v>
          </cell>
        </row>
        <row r="40">
          <cell r="B40" t="str">
            <v>DI</v>
          </cell>
          <cell r="C40" t="str">
            <v>DIAGRAMA DE INTERLIGAÇÃO</v>
          </cell>
          <cell r="D40" t="str">
            <v>DET</v>
          </cell>
          <cell r="E40" t="str">
            <v>DES</v>
          </cell>
          <cell r="F40" t="str">
            <v>Diagrama De Interligação</v>
          </cell>
          <cell r="G40" t="str">
            <v>DI</v>
          </cell>
          <cell r="H40" t="str">
            <v>DET</v>
          </cell>
          <cell r="I40" t="str">
            <v>DES</v>
          </cell>
        </row>
        <row r="41">
          <cell r="B41" t="str">
            <v>DL</v>
          </cell>
          <cell r="C41" t="str">
            <v>DIAGRAMA LÓGICO</v>
          </cell>
          <cell r="D41" t="str">
            <v>BAS</v>
          </cell>
          <cell r="E41" t="str">
            <v>DES</v>
          </cell>
          <cell r="F41" t="str">
            <v>Diagrama Lógico</v>
          </cell>
          <cell r="G41" t="str">
            <v>DL</v>
          </cell>
          <cell r="H41" t="str">
            <v>BAS</v>
          </cell>
          <cell r="I41" t="str">
            <v>DES</v>
          </cell>
        </row>
        <row r="42">
          <cell r="B42" t="str">
            <v>DM</v>
          </cell>
          <cell r="C42" t="str">
            <v>DIAGRAMA DE MONTAGEM</v>
          </cell>
          <cell r="D42" t="str">
            <v>DET</v>
          </cell>
          <cell r="E42" t="str">
            <v>DES</v>
          </cell>
          <cell r="F42" t="str">
            <v>Diagrama De Montagem</v>
          </cell>
          <cell r="G42" t="str">
            <v>DM</v>
          </cell>
          <cell r="H42" t="str">
            <v>DET</v>
          </cell>
          <cell r="I42" t="str">
            <v>DES</v>
          </cell>
        </row>
        <row r="43">
          <cell r="B43" t="str">
            <v>DP</v>
          </cell>
          <cell r="C43" t="str">
            <v>DESENHO DE PROJETO</v>
          </cell>
          <cell r="D43" t="str">
            <v>BAS</v>
          </cell>
          <cell r="E43" t="str">
            <v>DES</v>
          </cell>
          <cell r="F43" t="str">
            <v>Desenho De Projeto</v>
          </cell>
          <cell r="G43" t="str">
            <v>DP</v>
          </cell>
          <cell r="H43" t="str">
            <v>BAS</v>
          </cell>
          <cell r="I43" t="str">
            <v>DES</v>
          </cell>
        </row>
        <row r="44">
          <cell r="B44" t="str">
            <v>DT</v>
          </cell>
          <cell r="C44" t="str">
            <v>DIAGRAMA TRIFILAR</v>
          </cell>
          <cell r="D44" t="str">
            <v>DET</v>
          </cell>
          <cell r="E44" t="str">
            <v>DES</v>
          </cell>
          <cell r="F44" t="str">
            <v>Diagrama Trifilar</v>
          </cell>
          <cell r="G44" t="str">
            <v>DT</v>
          </cell>
          <cell r="H44" t="str">
            <v>DET</v>
          </cell>
          <cell r="I44" t="str">
            <v>DES</v>
          </cell>
        </row>
        <row r="45">
          <cell r="B45" t="str">
            <v>DU</v>
          </cell>
          <cell r="C45" t="str">
            <v>DIAGRAMA UNIFILAR</v>
          </cell>
          <cell r="D45" t="str">
            <v>DET</v>
          </cell>
          <cell r="E45" t="str">
            <v>DES</v>
          </cell>
          <cell r="F45" t="str">
            <v>Diagrama Unifilar</v>
          </cell>
          <cell r="G45" t="str">
            <v>DU</v>
          </cell>
          <cell r="H45" t="str">
            <v>DET</v>
          </cell>
          <cell r="I45" t="str">
            <v>DES</v>
          </cell>
        </row>
        <row r="46">
          <cell r="B46" t="str">
            <v>DV</v>
          </cell>
          <cell r="C46" t="str">
            <v>DIVERSOS</v>
          </cell>
          <cell r="F46" t="str">
            <v>Diversos</v>
          </cell>
          <cell r="G46" t="str">
            <v>DV</v>
          </cell>
          <cell r="H46">
            <v>0</v>
          </cell>
          <cell r="I46">
            <v>0</v>
          </cell>
        </row>
        <row r="47">
          <cell r="B47" t="str">
            <v>EA</v>
          </cell>
          <cell r="C47" t="str">
            <v>ESTRUTURA ANALÍTICA DE PROJETO – EAP</v>
          </cell>
          <cell r="F47" t="str">
            <v>Estrutura Analítica De Projeto – Eap</v>
          </cell>
          <cell r="G47" t="str">
            <v>EA</v>
          </cell>
          <cell r="H47">
            <v>0</v>
          </cell>
          <cell r="I47">
            <v>0</v>
          </cell>
        </row>
        <row r="48">
          <cell r="B48" t="str">
            <v>ED</v>
          </cell>
          <cell r="C48" t="str">
            <v>ESTUDOS / PLANOS</v>
          </cell>
          <cell r="D48" t="str">
            <v>BAS</v>
          </cell>
          <cell r="E48" t="str">
            <v>DOC</v>
          </cell>
          <cell r="F48" t="str">
            <v>Estudos / Planos</v>
          </cell>
          <cell r="G48" t="str">
            <v>ED</v>
          </cell>
          <cell r="H48" t="str">
            <v>BAS</v>
          </cell>
          <cell r="I48" t="str">
            <v>DOC</v>
          </cell>
        </row>
        <row r="49">
          <cell r="B49" t="str">
            <v>EM</v>
          </cell>
          <cell r="C49" t="str">
            <v>E-MAIL</v>
          </cell>
          <cell r="F49" t="str">
            <v>E-Mail</v>
          </cell>
          <cell r="G49" t="str">
            <v>EM</v>
          </cell>
          <cell r="H49">
            <v>0</v>
          </cell>
          <cell r="I49">
            <v>0</v>
          </cell>
        </row>
        <row r="50">
          <cell r="B50" t="str">
            <v>ES</v>
          </cell>
          <cell r="C50" t="str">
            <v>RELAÇÃO DE ENTRADAS / SAÍDAS</v>
          </cell>
          <cell r="D50" t="str">
            <v>DET</v>
          </cell>
          <cell r="E50" t="str">
            <v>DES</v>
          </cell>
          <cell r="F50" t="str">
            <v>Relação De Entradas/ Saídas</v>
          </cell>
          <cell r="G50" t="str">
            <v>ES</v>
          </cell>
          <cell r="H50" t="str">
            <v>DET</v>
          </cell>
          <cell r="I50" t="str">
            <v>DES</v>
          </cell>
        </row>
        <row r="51">
          <cell r="B51" t="str">
            <v>ET</v>
          </cell>
          <cell r="C51" t="str">
            <v>ESPECIFICAÇÃO TÉCNICA</v>
          </cell>
          <cell r="D51" t="str">
            <v>BAS</v>
          </cell>
          <cell r="E51" t="str">
            <v>DOC</v>
          </cell>
          <cell r="F51" t="str">
            <v>Especificação Técnica</v>
          </cell>
          <cell r="G51" t="str">
            <v>ET</v>
          </cell>
          <cell r="H51" t="str">
            <v>BAS</v>
          </cell>
          <cell r="I51" t="str">
            <v>DOC</v>
          </cell>
        </row>
        <row r="52">
          <cell r="B52" t="str">
            <v>EX</v>
          </cell>
          <cell r="C52" t="str">
            <v>PROGRAMA EXECUTÁVEL</v>
          </cell>
          <cell r="F52" t="str">
            <v>Programa Executável</v>
          </cell>
          <cell r="G52" t="str">
            <v>EX</v>
          </cell>
          <cell r="H52">
            <v>0</v>
          </cell>
          <cell r="I52">
            <v>0</v>
          </cell>
        </row>
        <row r="53">
          <cell r="B53" t="str">
            <v>FA</v>
          </cell>
          <cell r="C53" t="str">
            <v>FICHA DE ALTERAÇÃO DE FUNÇÃO E SALÁRIO (FAFS)</v>
          </cell>
          <cell r="F53" t="str">
            <v>Ficha De Alteração De Função E Salário (Fafs)</v>
          </cell>
          <cell r="G53" t="str">
            <v>FA</v>
          </cell>
          <cell r="H53">
            <v>0</v>
          </cell>
          <cell r="I53">
            <v>0</v>
          </cell>
        </row>
        <row r="54">
          <cell r="B54" t="str">
            <v>FD</v>
          </cell>
          <cell r="C54" t="str">
            <v>FOLHA DE DADOS</v>
          </cell>
          <cell r="D54" t="str">
            <v>BAS</v>
          </cell>
          <cell r="E54" t="str">
            <v>DOC</v>
          </cell>
          <cell r="F54" t="str">
            <v>Folha De Dados</v>
          </cell>
          <cell r="G54" t="str">
            <v>FD</v>
          </cell>
          <cell r="H54" t="str">
            <v>BAS</v>
          </cell>
          <cell r="I54" t="str">
            <v>DOC</v>
          </cell>
        </row>
        <row r="55">
          <cell r="B55" t="str">
            <v>FE</v>
          </cell>
          <cell r="C55" t="str">
            <v>FLUXOGRAMA DE ENGENHARIA</v>
          </cell>
          <cell r="D55" t="str">
            <v>BAS</v>
          </cell>
          <cell r="E55" t="str">
            <v>DES</v>
          </cell>
          <cell r="F55" t="str">
            <v>Fluxograma De Engenharia</v>
          </cell>
          <cell r="G55" t="str">
            <v>FE</v>
          </cell>
          <cell r="H55" t="str">
            <v>BAS</v>
          </cell>
          <cell r="I55" t="str">
            <v>DES</v>
          </cell>
        </row>
        <row r="56">
          <cell r="B56" t="str">
            <v>FG</v>
          </cell>
          <cell r="C56" t="str">
            <v>FLUXOGRAMA (GERAL)</v>
          </cell>
          <cell r="D56" t="str">
            <v>BAS</v>
          </cell>
          <cell r="E56" t="str">
            <v>DES</v>
          </cell>
          <cell r="F56" t="str">
            <v>Fluxograma (Geral)</v>
          </cell>
          <cell r="G56" t="str">
            <v>FG</v>
          </cell>
          <cell r="H56" t="str">
            <v>BAS</v>
          </cell>
          <cell r="I56" t="str">
            <v>DES</v>
          </cell>
        </row>
        <row r="57">
          <cell r="B57" t="str">
            <v>FL</v>
          </cell>
          <cell r="C57" t="str">
            <v>RELATÓRIO FLUXO DE CAIXA</v>
          </cell>
          <cell r="F57" t="str">
            <v>Relatório Fluxo De Caixa</v>
          </cell>
          <cell r="G57" t="str">
            <v>FL</v>
          </cell>
          <cell r="H57">
            <v>0</v>
          </cell>
          <cell r="I57">
            <v>0</v>
          </cell>
        </row>
        <row r="58">
          <cell r="B58" t="str">
            <v>FO</v>
          </cell>
          <cell r="C58" t="str">
            <v>PROGRAMA FONTE</v>
          </cell>
          <cell r="F58" t="str">
            <v>Programa Fonte</v>
          </cell>
          <cell r="G58" t="str">
            <v>FO</v>
          </cell>
          <cell r="H58">
            <v>0</v>
          </cell>
          <cell r="I58">
            <v>0</v>
          </cell>
        </row>
        <row r="59">
          <cell r="B59" t="str">
            <v>FP</v>
          </cell>
          <cell r="C59" t="str">
            <v>FLUXOGRAMA DE PROCESSO</v>
          </cell>
          <cell r="D59" t="str">
            <v>BAS</v>
          </cell>
          <cell r="E59" t="str">
            <v>DES</v>
          </cell>
          <cell r="F59" t="str">
            <v>Fluxograma De Processo</v>
          </cell>
          <cell r="G59" t="str">
            <v>FP</v>
          </cell>
          <cell r="H59" t="str">
            <v>BAS</v>
          </cell>
          <cell r="I59" t="str">
            <v>DES</v>
          </cell>
        </row>
        <row r="60">
          <cell r="B60" t="str">
            <v>FT</v>
          </cell>
          <cell r="C60" t="str">
            <v>FATURAS / NOTAS FISCAIS</v>
          </cell>
          <cell r="F60" t="str">
            <v>Faturas/ Notas Fiscais</v>
          </cell>
          <cell r="G60" t="str">
            <v>FT</v>
          </cell>
          <cell r="H60">
            <v>0</v>
          </cell>
          <cell r="I60">
            <v>0</v>
          </cell>
        </row>
        <row r="61">
          <cell r="B61" t="str">
            <v>FX</v>
          </cell>
          <cell r="C61" t="str">
            <v>FAX</v>
          </cell>
          <cell r="F61" t="str">
            <v>Fax</v>
          </cell>
          <cell r="G61" t="str">
            <v>FX</v>
          </cell>
          <cell r="H61">
            <v>0</v>
          </cell>
          <cell r="I61">
            <v>0</v>
          </cell>
        </row>
        <row r="62">
          <cell r="B62" t="str">
            <v>GF</v>
          </cell>
          <cell r="C62" t="str">
            <v>GRÁFICO</v>
          </cell>
          <cell r="F62" t="str">
            <v>Gráfico</v>
          </cell>
          <cell r="G62" t="str">
            <v>GF</v>
          </cell>
          <cell r="H62">
            <v>0</v>
          </cell>
          <cell r="I62">
            <v>0</v>
          </cell>
        </row>
        <row r="63">
          <cell r="B63" t="str">
            <v>GR</v>
          </cell>
          <cell r="C63" t="str">
            <v>GUIA DE REMESSA DE DOCUMENTOS</v>
          </cell>
          <cell r="F63" t="str">
            <v>Guia De Remessa De Documentos</v>
          </cell>
          <cell r="G63" t="str">
            <v>GR</v>
          </cell>
          <cell r="H63">
            <v>0</v>
          </cell>
          <cell r="I63">
            <v>0</v>
          </cell>
        </row>
        <row r="64">
          <cell r="B64" t="str">
            <v>HI</v>
          </cell>
          <cell r="C64" t="str">
            <v>HISTOGRAMA</v>
          </cell>
          <cell r="F64" t="str">
            <v>Histograma</v>
          </cell>
          <cell r="G64" t="str">
            <v>HI</v>
          </cell>
          <cell r="H64">
            <v>0</v>
          </cell>
          <cell r="I64">
            <v>0</v>
          </cell>
        </row>
        <row r="65">
          <cell r="B65" t="str">
            <v>HW</v>
          </cell>
          <cell r="C65" t="str">
            <v>FICHA DE HARDWARE</v>
          </cell>
          <cell r="F65" t="str">
            <v>Ficha De Hardware</v>
          </cell>
          <cell r="G65" t="str">
            <v>HW</v>
          </cell>
          <cell r="H65">
            <v>0</v>
          </cell>
          <cell r="I65">
            <v>0</v>
          </cell>
        </row>
        <row r="66">
          <cell r="B66" t="str">
            <v>IN</v>
          </cell>
          <cell r="C66" t="str">
            <v>CONTRATO SOCIAL E ALTERAÇÕES</v>
          </cell>
          <cell r="F66" t="str">
            <v>Contrato Social E Alterações</v>
          </cell>
          <cell r="G66" t="str">
            <v>IN</v>
          </cell>
          <cell r="H66">
            <v>0</v>
          </cell>
          <cell r="I66">
            <v>0</v>
          </cell>
        </row>
        <row r="67">
          <cell r="B67" t="str">
            <v>IS</v>
          </cell>
          <cell r="C67" t="str">
            <v>ISOMÉTRICO</v>
          </cell>
          <cell r="D67" t="str">
            <v>DET</v>
          </cell>
          <cell r="E67" t="str">
            <v>DES</v>
          </cell>
          <cell r="F67" t="str">
            <v>Isométrico</v>
          </cell>
          <cell r="G67" t="str">
            <v>IS</v>
          </cell>
          <cell r="H67" t="str">
            <v>DET</v>
          </cell>
          <cell r="I67" t="str">
            <v>DES</v>
          </cell>
        </row>
        <row r="68">
          <cell r="B68" t="str">
            <v>IT</v>
          </cell>
          <cell r="C68" t="str">
            <v>INSTRUÇÃO DE TRABALHO</v>
          </cell>
          <cell r="F68" t="str">
            <v>Instrução De Trabalho</v>
          </cell>
          <cell r="G68" t="str">
            <v>IT</v>
          </cell>
          <cell r="H68">
            <v>0</v>
          </cell>
          <cell r="I68">
            <v>0</v>
          </cell>
        </row>
        <row r="69">
          <cell r="B69" t="str">
            <v>LC</v>
          </cell>
          <cell r="C69" t="str">
            <v>LISTA DE LINHAS / CABOS</v>
          </cell>
          <cell r="D69" t="str">
            <v>DET</v>
          </cell>
          <cell r="E69" t="str">
            <v>DOC</v>
          </cell>
          <cell r="F69" t="str">
            <v>Lista De Linhas/ Cabos</v>
          </cell>
          <cell r="G69" t="str">
            <v>LC</v>
          </cell>
          <cell r="H69" t="str">
            <v>DET</v>
          </cell>
          <cell r="I69" t="str">
            <v>DOC</v>
          </cell>
        </row>
        <row r="70">
          <cell r="B70" t="str">
            <v>LD</v>
          </cell>
          <cell r="C70" t="str">
            <v>LISTA DE DOCUMENTOS</v>
          </cell>
          <cell r="F70" t="str">
            <v>Lista De Documentos</v>
          </cell>
          <cell r="G70" t="str">
            <v>LD</v>
          </cell>
          <cell r="H70">
            <v>0</v>
          </cell>
          <cell r="I70">
            <v>0</v>
          </cell>
        </row>
        <row r="71">
          <cell r="B71" t="str">
            <v>LE</v>
          </cell>
          <cell r="C71" t="str">
            <v>LISTA DE EQUIPAMENTOS / INSTRUMENTOS</v>
          </cell>
          <cell r="D71" t="str">
            <v>BAS</v>
          </cell>
          <cell r="E71" t="str">
            <v>DOC</v>
          </cell>
          <cell r="F71" t="str">
            <v>Lista De Equipamentos / Instrumentos</v>
          </cell>
          <cell r="G71" t="str">
            <v>LE</v>
          </cell>
          <cell r="H71" t="str">
            <v>BAS</v>
          </cell>
          <cell r="I71" t="str">
            <v>DOC</v>
          </cell>
        </row>
        <row r="72">
          <cell r="B72" t="str">
            <v>LF</v>
          </cell>
          <cell r="C72" t="str">
            <v>LISTA DE FERROS</v>
          </cell>
          <cell r="D72" t="str">
            <v>DET</v>
          </cell>
          <cell r="E72" t="str">
            <v>DOC</v>
          </cell>
          <cell r="F72" t="str">
            <v>Lista De Ferros</v>
          </cell>
          <cell r="G72" t="str">
            <v>LF</v>
          </cell>
          <cell r="H72" t="str">
            <v>DET</v>
          </cell>
          <cell r="I72" t="str">
            <v>DOC</v>
          </cell>
        </row>
        <row r="73">
          <cell r="B73" t="str">
            <v>LM</v>
          </cell>
          <cell r="C73" t="str">
            <v>LISTA DE MATERIAIS</v>
          </cell>
          <cell r="D73" t="str">
            <v>DET</v>
          </cell>
          <cell r="E73" t="str">
            <v>DOC</v>
          </cell>
          <cell r="F73" t="str">
            <v>Lista De Materiais</v>
          </cell>
          <cell r="G73" t="str">
            <v>LM</v>
          </cell>
          <cell r="H73" t="str">
            <v>DET</v>
          </cell>
          <cell r="I73" t="str">
            <v>DOC</v>
          </cell>
        </row>
        <row r="74">
          <cell r="B74" t="str">
            <v>LO</v>
          </cell>
          <cell r="C74" t="str">
            <v>LISTA DE DESPACHO</v>
          </cell>
          <cell r="F74" t="str">
            <v>Lista De Despacho</v>
          </cell>
          <cell r="G74" t="str">
            <v>LO</v>
          </cell>
          <cell r="H74">
            <v>0</v>
          </cell>
          <cell r="I74">
            <v>0</v>
          </cell>
        </row>
        <row r="75">
          <cell r="B75" t="str">
            <v>LP</v>
          </cell>
          <cell r="C75" t="str">
            <v>LISTA DE PENDÊNCIAS</v>
          </cell>
          <cell r="F75" t="str">
            <v>Lista De Pendências</v>
          </cell>
          <cell r="G75" t="str">
            <v>LP</v>
          </cell>
          <cell r="H75">
            <v>0</v>
          </cell>
          <cell r="I75">
            <v>0</v>
          </cell>
        </row>
        <row r="76">
          <cell r="B76" t="str">
            <v>LV</v>
          </cell>
          <cell r="C76" t="str">
            <v>LISTA DE VERIFICAÇÃO</v>
          </cell>
          <cell r="F76" t="str">
            <v>Lista De Verificação</v>
          </cell>
          <cell r="G76" t="str">
            <v>LV</v>
          </cell>
          <cell r="H76">
            <v>0</v>
          </cell>
          <cell r="I76">
            <v>0</v>
          </cell>
        </row>
        <row r="77">
          <cell r="B77" t="str">
            <v>MB</v>
          </cell>
          <cell r="C77" t="str">
            <v>MEDIÇÃO / NOTA DE DÉBITO</v>
          </cell>
          <cell r="F77" t="str">
            <v>Medição/ Nota De Débito</v>
          </cell>
          <cell r="G77" t="str">
            <v>MB</v>
          </cell>
          <cell r="H77">
            <v>0</v>
          </cell>
          <cell r="I77">
            <v>0</v>
          </cell>
        </row>
        <row r="78">
          <cell r="B78" t="str">
            <v>MC</v>
          </cell>
          <cell r="C78" t="str">
            <v>MEMÓRIA DE CÁLCULO</v>
          </cell>
          <cell r="D78" t="str">
            <v>DET</v>
          </cell>
          <cell r="E78" t="str">
            <v>DOC</v>
          </cell>
          <cell r="F78" t="str">
            <v>Memória De Cálculo</v>
          </cell>
          <cell r="G78" t="str">
            <v>MC</v>
          </cell>
          <cell r="H78" t="str">
            <v>DET</v>
          </cell>
          <cell r="I78" t="str">
            <v>DOC</v>
          </cell>
        </row>
        <row r="79">
          <cell r="B79" t="str">
            <v>MD</v>
          </cell>
          <cell r="C79" t="str">
            <v>MEMORIAL DESCRITIVO</v>
          </cell>
          <cell r="D79" t="str">
            <v>BAS</v>
          </cell>
          <cell r="E79" t="str">
            <v>DOC</v>
          </cell>
          <cell r="F79" t="str">
            <v>Memorial Descritivo</v>
          </cell>
          <cell r="G79" t="str">
            <v>MD</v>
          </cell>
          <cell r="H79" t="str">
            <v>BAS</v>
          </cell>
          <cell r="I79" t="str">
            <v>DOC</v>
          </cell>
        </row>
        <row r="80">
          <cell r="B80" t="str">
            <v>ME</v>
          </cell>
          <cell r="C80" t="str">
            <v>MUDANÇA DE ESCOPO</v>
          </cell>
          <cell r="F80" t="str">
            <v>Mudança De Escopo</v>
          </cell>
          <cell r="G80" t="str">
            <v>ME</v>
          </cell>
          <cell r="H80">
            <v>0</v>
          </cell>
          <cell r="I80">
            <v>0</v>
          </cell>
        </row>
        <row r="81">
          <cell r="B81" t="str">
            <v>MM</v>
          </cell>
          <cell r="C81" t="str">
            <v>MEMORANDO</v>
          </cell>
          <cell r="F81" t="str">
            <v>Memorando</v>
          </cell>
          <cell r="G81" t="str">
            <v>MM</v>
          </cell>
          <cell r="H81">
            <v>0</v>
          </cell>
          <cell r="I81">
            <v>0</v>
          </cell>
        </row>
        <row r="82">
          <cell r="B82" t="str">
            <v>MN</v>
          </cell>
          <cell r="C82" t="str">
            <v>MANUAIS / PROCEDIMENTOS</v>
          </cell>
          <cell r="F82" t="str">
            <v>Manuais/ Procedimentos</v>
          </cell>
          <cell r="G82" t="str">
            <v>MN</v>
          </cell>
          <cell r="H82">
            <v>0</v>
          </cell>
          <cell r="I82">
            <v>0</v>
          </cell>
        </row>
        <row r="83">
          <cell r="B83" t="str">
            <v>MO</v>
          </cell>
          <cell r="C83" t="str">
            <v>MANUAL DE OPERAÇÃO E / OU MANUTENÇÃO</v>
          </cell>
          <cell r="D83" t="str">
            <v>DET</v>
          </cell>
          <cell r="E83" t="str">
            <v>DOC</v>
          </cell>
          <cell r="F83" t="str">
            <v>Manual De Operação E/Ou Manutenção</v>
          </cell>
          <cell r="G83" t="str">
            <v>MO</v>
          </cell>
          <cell r="H83" t="str">
            <v>DET</v>
          </cell>
          <cell r="I83" t="str">
            <v>DOC</v>
          </cell>
        </row>
        <row r="84">
          <cell r="B84" t="str">
            <v>MP</v>
          </cell>
          <cell r="C84" t="str">
            <v>MALHA DE PROGRAMAÇÃO</v>
          </cell>
          <cell r="D84" t="str">
            <v>DET</v>
          </cell>
          <cell r="E84" t="str">
            <v>DOC</v>
          </cell>
          <cell r="F84" t="str">
            <v>Malha De Programação</v>
          </cell>
          <cell r="G84" t="str">
            <v>MP</v>
          </cell>
          <cell r="H84" t="str">
            <v>DET</v>
          </cell>
          <cell r="I84" t="str">
            <v>DOC</v>
          </cell>
        </row>
        <row r="85">
          <cell r="B85" t="str">
            <v>MQ</v>
          </cell>
          <cell r="C85" t="str">
            <v>MANUAL DA QUALIDADE</v>
          </cell>
          <cell r="F85" t="str">
            <v>Manual Da Qualidade</v>
          </cell>
          <cell r="G85" t="str">
            <v>MQ</v>
          </cell>
          <cell r="H85">
            <v>0</v>
          </cell>
          <cell r="I85">
            <v>0</v>
          </cell>
        </row>
        <row r="86">
          <cell r="B86" t="str">
            <v>MT</v>
          </cell>
          <cell r="C86" t="str">
            <v>MAPA DE CREDENCIAMENTO</v>
          </cell>
          <cell r="F86" t="str">
            <v>Mapa De Credenciamento</v>
          </cell>
          <cell r="G86" t="str">
            <v>MT</v>
          </cell>
          <cell r="H86">
            <v>0</v>
          </cell>
          <cell r="I86">
            <v>0</v>
          </cell>
        </row>
        <row r="87">
          <cell r="B87" t="str">
            <v>MU</v>
          </cell>
          <cell r="C87" t="str">
            <v>MANUAL DO USUÁRIO</v>
          </cell>
          <cell r="F87" t="str">
            <v>Manual Do Usuário</v>
          </cell>
          <cell r="G87" t="str">
            <v>MU</v>
          </cell>
          <cell r="H87">
            <v>0</v>
          </cell>
          <cell r="I87">
            <v>0</v>
          </cell>
        </row>
        <row r="88">
          <cell r="B88" t="str">
            <v>NA</v>
          </cell>
          <cell r="C88" t="str">
            <v>NADA CONSTA</v>
          </cell>
          <cell r="F88" t="str">
            <v>Nada Consta</v>
          </cell>
          <cell r="G88" t="str">
            <v>NA</v>
          </cell>
          <cell r="H88">
            <v>0</v>
          </cell>
          <cell r="I88">
            <v>0</v>
          </cell>
        </row>
        <row r="89">
          <cell r="B89" t="str">
            <v>NC</v>
          </cell>
          <cell r="C89" t="str">
            <v>NORMA DE COORDENAÇÃO</v>
          </cell>
          <cell r="F89" t="str">
            <v>Norma De Coordenação</v>
          </cell>
          <cell r="G89" t="str">
            <v>NC</v>
          </cell>
          <cell r="H89">
            <v>0</v>
          </cell>
          <cell r="I89">
            <v>0</v>
          </cell>
        </row>
        <row r="90">
          <cell r="B90" t="str">
            <v>NF</v>
          </cell>
          <cell r="C90" t="str">
            <v>RELATÓRIO / REGISTRO DE NÃO CONFORMIDADE</v>
          </cell>
          <cell r="F90" t="str">
            <v>Relatório/ Registro De Não Conformidade</v>
          </cell>
          <cell r="G90" t="str">
            <v>NF</v>
          </cell>
          <cell r="H90">
            <v>0</v>
          </cell>
          <cell r="I90">
            <v>0</v>
          </cell>
        </row>
        <row r="91">
          <cell r="B91" t="str">
            <v>NS</v>
          </cell>
          <cell r="C91" t="str">
            <v>NOTAS DE SERVIÇO</v>
          </cell>
          <cell r="D91" t="str">
            <v>BAS</v>
          </cell>
          <cell r="E91" t="str">
            <v>DOC</v>
          </cell>
          <cell r="F91" t="str">
            <v>Notas De Serviço</v>
          </cell>
          <cell r="G91" t="str">
            <v>NS</v>
          </cell>
          <cell r="H91" t="str">
            <v>BAS</v>
          </cell>
          <cell r="I91" t="str">
            <v>DOC</v>
          </cell>
        </row>
        <row r="92">
          <cell r="B92" t="str">
            <v>NT</v>
          </cell>
          <cell r="C92" t="str">
            <v>NORMAS TÉCNICAS</v>
          </cell>
          <cell r="D92" t="str">
            <v>BAS</v>
          </cell>
          <cell r="E92" t="str">
            <v>DOC</v>
          </cell>
          <cell r="F92" t="str">
            <v>Normas Técnicas</v>
          </cell>
          <cell r="G92" t="str">
            <v>NT</v>
          </cell>
          <cell r="H92" t="str">
            <v>BAS</v>
          </cell>
          <cell r="I92" t="str">
            <v>DOC</v>
          </cell>
        </row>
        <row r="93">
          <cell r="B93" t="str">
            <v>OC</v>
          </cell>
          <cell r="C93" t="str">
            <v>ORDEM DE COMPRA / AUTORIZAÇÃO DE SERVIÇO</v>
          </cell>
          <cell r="F93" t="str">
            <v>Ordem De Compra/ Autorização De Serviço</v>
          </cell>
          <cell r="G93" t="str">
            <v>OC</v>
          </cell>
          <cell r="H93">
            <v>0</v>
          </cell>
          <cell r="I93">
            <v>0</v>
          </cell>
        </row>
        <row r="94">
          <cell r="B94" t="str">
            <v>OG</v>
          </cell>
          <cell r="C94" t="str">
            <v>ORGANOGRAMAS</v>
          </cell>
          <cell r="F94" t="str">
            <v>Organogramas</v>
          </cell>
          <cell r="G94" t="str">
            <v>OG</v>
          </cell>
          <cell r="H94">
            <v>0</v>
          </cell>
          <cell r="I94">
            <v>0</v>
          </cell>
        </row>
        <row r="95">
          <cell r="B95" t="str">
            <v>OI</v>
          </cell>
          <cell r="C95" t="str">
            <v>ORÇAMENTO DE INVESTIMENTOS</v>
          </cell>
          <cell r="D95" t="str">
            <v>BAS</v>
          </cell>
          <cell r="E95" t="str">
            <v>DOC</v>
          </cell>
          <cell r="F95" t="str">
            <v>Orçamento De Investimentos</v>
          </cell>
          <cell r="G95" t="str">
            <v>OI</v>
          </cell>
          <cell r="H95" t="str">
            <v>BAS</v>
          </cell>
          <cell r="I95" t="str">
            <v>DOC</v>
          </cell>
        </row>
        <row r="96">
          <cell r="B96" t="str">
            <v>OR</v>
          </cell>
          <cell r="C96" t="str">
            <v>ORÇAMENTO</v>
          </cell>
          <cell r="F96" t="str">
            <v>Orçamento</v>
          </cell>
          <cell r="G96" t="str">
            <v>OR</v>
          </cell>
          <cell r="H96">
            <v>0</v>
          </cell>
          <cell r="I96">
            <v>0</v>
          </cell>
        </row>
        <row r="97">
          <cell r="B97" t="str">
            <v>OS</v>
          </cell>
          <cell r="C97" t="str">
            <v>ORDEM DE SERVIÇO</v>
          </cell>
          <cell r="F97" t="str">
            <v>Ordem De Serviço</v>
          </cell>
          <cell r="G97" t="str">
            <v>OS</v>
          </cell>
          <cell r="H97">
            <v>0</v>
          </cell>
          <cell r="I97">
            <v>0</v>
          </cell>
        </row>
        <row r="98">
          <cell r="B98" t="str">
            <v>PB</v>
          </cell>
          <cell r="C98" t="str">
            <v>PLANO DE BASES/ CARGAS</v>
          </cell>
          <cell r="D98" t="str">
            <v>BAS</v>
          </cell>
          <cell r="E98" t="str">
            <v>DOC</v>
          </cell>
          <cell r="F98" t="str">
            <v>Plano De Bases/ Cargas</v>
          </cell>
          <cell r="G98" t="str">
            <v>PB</v>
          </cell>
          <cell r="H98" t="str">
            <v>BAS</v>
          </cell>
          <cell r="I98" t="str">
            <v>DOC</v>
          </cell>
        </row>
        <row r="99">
          <cell r="B99" t="str">
            <v>PE</v>
          </cell>
          <cell r="C99" t="str">
            <v>PERIÓDICOS</v>
          </cell>
          <cell r="F99" t="str">
            <v>Periódicos</v>
          </cell>
          <cell r="G99" t="str">
            <v>PE</v>
          </cell>
          <cell r="H99">
            <v>0</v>
          </cell>
          <cell r="I99">
            <v>0</v>
          </cell>
        </row>
        <row r="100">
          <cell r="B100" t="str">
            <v>PF</v>
          </cell>
          <cell r="C100" t="str">
            <v>PADRÕES / FORMULÁRIOS</v>
          </cell>
          <cell r="F100" t="str">
            <v>Padrões/ Formulários</v>
          </cell>
          <cell r="G100" t="str">
            <v>PF</v>
          </cell>
          <cell r="H100">
            <v>0</v>
          </cell>
          <cell r="I100">
            <v>0</v>
          </cell>
        </row>
        <row r="101">
          <cell r="B101" t="str">
            <v>PI</v>
          </cell>
          <cell r="C101" t="str">
            <v>PROGRAMA DE INSPEÇÃO E TESTES</v>
          </cell>
          <cell r="D101" t="str">
            <v>DET</v>
          </cell>
          <cell r="E101" t="str">
            <v>DOC</v>
          </cell>
          <cell r="F101" t="str">
            <v>Programa De Inspeção E Testes</v>
          </cell>
          <cell r="G101" t="str">
            <v>PI</v>
          </cell>
          <cell r="H101" t="str">
            <v>DET</v>
          </cell>
          <cell r="I101" t="str">
            <v>DOC</v>
          </cell>
        </row>
        <row r="102">
          <cell r="B102" t="str">
            <v>PJ</v>
          </cell>
          <cell r="C102" t="str">
            <v>PESQUISA DE LEVANTAMENTO DE NECESSIDADES DE TREINAMENTO</v>
          </cell>
          <cell r="F102" t="str">
            <v>Pesquisa De Levantamento De Necessidades De Treinamento</v>
          </cell>
          <cell r="G102" t="str">
            <v>PJ</v>
          </cell>
          <cell r="H102">
            <v>0</v>
          </cell>
          <cell r="I102">
            <v>0</v>
          </cell>
        </row>
        <row r="103">
          <cell r="B103" t="str">
            <v>PL</v>
          </cell>
          <cell r="C103" t="str">
            <v>PLANO DE AUDITORIA</v>
          </cell>
          <cell r="F103" t="str">
            <v>Plano De Auditoria</v>
          </cell>
          <cell r="G103" t="str">
            <v>PL</v>
          </cell>
          <cell r="H103">
            <v>0</v>
          </cell>
          <cell r="I103">
            <v>0</v>
          </cell>
        </row>
        <row r="104">
          <cell r="B104" t="str">
            <v>PM</v>
          </cell>
          <cell r="C104" t="str">
            <v>PROGRAMAÇÃO</v>
          </cell>
          <cell r="F104" t="str">
            <v>Programação</v>
          </cell>
          <cell r="G104" t="str">
            <v>PM</v>
          </cell>
          <cell r="H104">
            <v>0</v>
          </cell>
          <cell r="I104">
            <v>0</v>
          </cell>
        </row>
        <row r="105">
          <cell r="B105" t="str">
            <v>PN</v>
          </cell>
          <cell r="C105" t="str">
            <v>PLANO DE CONTAS</v>
          </cell>
          <cell r="F105" t="str">
            <v>Plano De Contas</v>
          </cell>
          <cell r="G105" t="str">
            <v>PN</v>
          </cell>
          <cell r="H105">
            <v>0</v>
          </cell>
          <cell r="I105">
            <v>0</v>
          </cell>
        </row>
        <row r="106">
          <cell r="B106" t="str">
            <v>PO</v>
          </cell>
          <cell r="C106" t="str">
            <v>PROPOSTA</v>
          </cell>
          <cell r="F106" t="str">
            <v>Proposta</v>
          </cell>
          <cell r="G106" t="str">
            <v>PO</v>
          </cell>
          <cell r="H106">
            <v>0</v>
          </cell>
          <cell r="I106">
            <v>0</v>
          </cell>
        </row>
        <row r="107">
          <cell r="B107" t="str">
            <v>PQ</v>
          </cell>
          <cell r="C107" t="str">
            <v>PLANILHA DE QUANTITATIVOS</v>
          </cell>
          <cell r="D107" t="str">
            <v>DET</v>
          </cell>
          <cell r="E107" t="str">
            <v>DOC</v>
          </cell>
          <cell r="F107" t="str">
            <v>Planilha De Quantitativos</v>
          </cell>
          <cell r="G107" t="str">
            <v>PQ</v>
          </cell>
          <cell r="H107" t="str">
            <v>DET</v>
          </cell>
          <cell r="I107" t="str">
            <v>DOC</v>
          </cell>
        </row>
        <row r="108">
          <cell r="B108" t="str">
            <v>PR</v>
          </cell>
          <cell r="C108" t="str">
            <v>PRAD - PLANO DE RECUPERAÇÃO DE ÁREAS DEGRADADAS</v>
          </cell>
          <cell r="D108" t="str">
            <v>DET</v>
          </cell>
          <cell r="E108" t="str">
            <v>DOC</v>
          </cell>
          <cell r="F108" t="str">
            <v>Prad - Plano De Recuperação De Áreas Degradadas</v>
          </cell>
          <cell r="G108" t="str">
            <v>PR</v>
          </cell>
          <cell r="H108" t="str">
            <v>DET</v>
          </cell>
          <cell r="I108" t="str">
            <v>DOC</v>
          </cell>
        </row>
        <row r="109">
          <cell r="B109" t="str">
            <v>PS</v>
          </cell>
          <cell r="C109" t="str">
            <v>PLANOS DE SONDAGEM</v>
          </cell>
          <cell r="D109" t="str">
            <v>BAS</v>
          </cell>
          <cell r="E109" t="str">
            <v>DOC</v>
          </cell>
          <cell r="F109" t="str">
            <v>Planos De Sondagem</v>
          </cell>
          <cell r="G109" t="str">
            <v>PS</v>
          </cell>
          <cell r="H109" t="str">
            <v>BAS</v>
          </cell>
          <cell r="I109" t="str">
            <v>DOC</v>
          </cell>
        </row>
        <row r="110">
          <cell r="B110" t="str">
            <v>PT</v>
          </cell>
          <cell r="C110" t="str">
            <v>PARECER TÉCNICO</v>
          </cell>
          <cell r="D110" t="str">
            <v>DET</v>
          </cell>
          <cell r="E110" t="str">
            <v>DOC</v>
          </cell>
          <cell r="F110" t="str">
            <v>Parecer Técnico</v>
          </cell>
          <cell r="G110" t="str">
            <v>PT</v>
          </cell>
          <cell r="H110" t="str">
            <v>DET</v>
          </cell>
          <cell r="I110" t="str">
            <v>DOC</v>
          </cell>
        </row>
        <row r="111">
          <cell r="B111" t="str">
            <v>PU</v>
          </cell>
          <cell r="C111" t="str">
            <v>PROCURAÇÃO</v>
          </cell>
          <cell r="F111" t="str">
            <v>Procuração</v>
          </cell>
          <cell r="G111" t="str">
            <v>PU</v>
          </cell>
          <cell r="H111">
            <v>0</v>
          </cell>
          <cell r="I111">
            <v>0</v>
          </cell>
        </row>
        <row r="112">
          <cell r="B112" t="str">
            <v>PV</v>
          </cell>
          <cell r="C112" t="str">
            <v>PLANO DE METAS</v>
          </cell>
          <cell r="F112" t="str">
            <v>Plano De Metas</v>
          </cell>
          <cell r="G112" t="str">
            <v>PV</v>
          </cell>
          <cell r="H112">
            <v>0</v>
          </cell>
          <cell r="I112">
            <v>0</v>
          </cell>
        </row>
        <row r="113">
          <cell r="B113" t="str">
            <v>PX</v>
          </cell>
          <cell r="C113" t="str">
            <v>PROCEDIMENTOS GERAIS (PROJETO, GERENCIAMENTO E SUPRIMENTO)</v>
          </cell>
          <cell r="F113" t="str">
            <v>Procedimentos Gerais (Projeto, Gerenciamento E Suprimento)</v>
          </cell>
          <cell r="G113" t="str">
            <v>PX</v>
          </cell>
          <cell r="H113">
            <v>0</v>
          </cell>
          <cell r="I113">
            <v>0</v>
          </cell>
        </row>
        <row r="114">
          <cell r="B114" t="str">
            <v>QP</v>
          </cell>
          <cell r="C114" t="str">
            <v>QUADRO DE PESSOAL</v>
          </cell>
          <cell r="F114" t="str">
            <v>Quadro De Pessoal</v>
          </cell>
          <cell r="G114" t="str">
            <v>QP</v>
          </cell>
          <cell r="H114">
            <v>0</v>
          </cell>
          <cell r="I114">
            <v>0</v>
          </cell>
        </row>
        <row r="115">
          <cell r="B115" t="str">
            <v>RD</v>
          </cell>
          <cell r="C115" t="str">
            <v>RELATÓRIO DE DILIGENCIAMENTO / INSPEÇÃO</v>
          </cell>
          <cell r="D115" t="str">
            <v>DET</v>
          </cell>
          <cell r="E115" t="str">
            <v>DOC</v>
          </cell>
          <cell r="F115" t="str">
            <v>Relatório De Diligenciamento/ Inspeção</v>
          </cell>
          <cell r="G115" t="str">
            <v>RD</v>
          </cell>
          <cell r="H115" t="str">
            <v>DET</v>
          </cell>
          <cell r="I115" t="str">
            <v>DOC</v>
          </cell>
        </row>
        <row r="116">
          <cell r="B116" t="str">
            <v>RE</v>
          </cell>
          <cell r="C116" t="str">
            <v>RESUMO DE ATIVIDADES DO EMPREENDIMENTO</v>
          </cell>
          <cell r="F116" t="str">
            <v>Resumo De Atividades Do Empreendimento</v>
          </cell>
          <cell r="G116" t="str">
            <v>RE</v>
          </cell>
          <cell r="H116">
            <v>0</v>
          </cell>
          <cell r="I116">
            <v>0</v>
          </cell>
        </row>
        <row r="117">
          <cell r="B117" t="str">
            <v>RG</v>
          </cell>
          <cell r="C117" t="str">
            <v>RELATÓRIO GERENCIAL</v>
          </cell>
          <cell r="F117" t="str">
            <v>Relatório Gerencial</v>
          </cell>
          <cell r="G117" t="str">
            <v>RG</v>
          </cell>
          <cell r="H117">
            <v>0</v>
          </cell>
          <cell r="I117">
            <v>0</v>
          </cell>
        </row>
        <row r="118">
          <cell r="B118" t="str">
            <v>RJ</v>
          </cell>
          <cell r="C118" t="str">
            <v>REGISTRO DE TREINAMENTO NO TRABALHO</v>
          </cell>
          <cell r="F118" t="str">
            <v>Registro De Treinamento No Trabalho</v>
          </cell>
          <cell r="G118" t="str">
            <v>RJ</v>
          </cell>
          <cell r="H118">
            <v>0</v>
          </cell>
          <cell r="I118">
            <v>0</v>
          </cell>
        </row>
        <row r="119">
          <cell r="B119" t="str">
            <v>RM</v>
          </cell>
          <cell r="C119" t="str">
            <v>REQUISIÇÃO DE MATERIAIS</v>
          </cell>
          <cell r="D119" t="str">
            <v>DET</v>
          </cell>
          <cell r="E119" t="str">
            <v>DOC</v>
          </cell>
          <cell r="F119" t="str">
            <v>Requisição De Materiais</v>
          </cell>
          <cell r="G119" t="str">
            <v>RM</v>
          </cell>
          <cell r="H119" t="str">
            <v>DET</v>
          </cell>
          <cell r="I119" t="str">
            <v>DOC</v>
          </cell>
        </row>
        <row r="120">
          <cell r="B120" t="str">
            <v>RN</v>
          </cell>
          <cell r="C120" t="str">
            <v>RELATÓRIO DE COMERCIALIZAÇÃO</v>
          </cell>
          <cell r="F120" t="str">
            <v>Relatório De Comercialização</v>
          </cell>
          <cell r="G120" t="str">
            <v>RN</v>
          </cell>
          <cell r="H120">
            <v>0</v>
          </cell>
          <cell r="I120">
            <v>0</v>
          </cell>
        </row>
        <row r="121">
          <cell r="B121" t="str">
            <v>RO</v>
          </cell>
          <cell r="C121" t="str">
            <v>RELATÓRIO DIÁRIO DE OBRAS</v>
          </cell>
          <cell r="D121" t="str">
            <v>DET</v>
          </cell>
          <cell r="E121" t="str">
            <v>DOC</v>
          </cell>
          <cell r="F121" t="str">
            <v>Relatório Diário De Obras</v>
          </cell>
          <cell r="G121" t="str">
            <v>RO</v>
          </cell>
          <cell r="H121" t="str">
            <v>DET</v>
          </cell>
          <cell r="I121" t="str">
            <v>DOC</v>
          </cell>
        </row>
        <row r="122">
          <cell r="B122" t="str">
            <v>RP</v>
          </cell>
          <cell r="C122" t="str">
            <v>RELATÓRIO DE ANÁLISE DE PROPOSTAS</v>
          </cell>
          <cell r="D122" t="str">
            <v>DET</v>
          </cell>
          <cell r="E122" t="str">
            <v>DOC</v>
          </cell>
          <cell r="F122" t="str">
            <v>Relatório De Análise De Propostas</v>
          </cell>
          <cell r="G122" t="str">
            <v>RP</v>
          </cell>
          <cell r="H122" t="str">
            <v>DET</v>
          </cell>
          <cell r="I122" t="str">
            <v>DOC</v>
          </cell>
        </row>
        <row r="123">
          <cell r="B123" t="str">
            <v>RS</v>
          </cell>
          <cell r="C123" t="str">
            <v>RESOLUÇÕES</v>
          </cell>
          <cell r="F123" t="str">
            <v>Resoluções</v>
          </cell>
          <cell r="G123" t="str">
            <v>RS</v>
          </cell>
          <cell r="H123">
            <v>0</v>
          </cell>
          <cell r="I123">
            <v>0</v>
          </cell>
        </row>
        <row r="124">
          <cell r="B124" t="str">
            <v>RT</v>
          </cell>
          <cell r="C124" t="str">
            <v>RELATÓRIO TÉCNICO</v>
          </cell>
          <cell r="D124" t="str">
            <v>DET</v>
          </cell>
          <cell r="E124" t="str">
            <v>DOC</v>
          </cell>
          <cell r="F124" t="str">
            <v>Relatório Técnico</v>
          </cell>
          <cell r="G124" t="str">
            <v>RT</v>
          </cell>
          <cell r="H124" t="str">
            <v>DET</v>
          </cell>
          <cell r="I124" t="str">
            <v>DOC</v>
          </cell>
        </row>
        <row r="125">
          <cell r="B125" t="str">
            <v>RU</v>
          </cell>
          <cell r="C125" t="str">
            <v>RELAÇÃO DE FUNCIONÁRIOS</v>
          </cell>
          <cell r="F125" t="str">
            <v>Relação De Funcionários</v>
          </cell>
          <cell r="G125" t="str">
            <v>RU</v>
          </cell>
          <cell r="H125">
            <v>0</v>
          </cell>
          <cell r="I125">
            <v>0</v>
          </cell>
        </row>
        <row r="126">
          <cell r="B126" t="str">
            <v>RV</v>
          </cell>
          <cell r="C126" t="str">
            <v>RELATÓRIO FOTOGRÁFICO / VIAGEM</v>
          </cell>
          <cell r="D126" t="str">
            <v>DET</v>
          </cell>
          <cell r="E126" t="str">
            <v>DOC</v>
          </cell>
          <cell r="F126" t="str">
            <v>Relatório Fotográfico/ Viagem</v>
          </cell>
          <cell r="G126" t="str">
            <v>RV</v>
          </cell>
          <cell r="H126" t="str">
            <v>DET</v>
          </cell>
          <cell r="I126" t="str">
            <v>DOC</v>
          </cell>
        </row>
        <row r="127">
          <cell r="B127" t="str">
            <v>RX</v>
          </cell>
          <cell r="C127" t="str">
            <v>RELATÓRIO DE RECLAMAÇÕES DO CLIENTE</v>
          </cell>
          <cell r="F127" t="str">
            <v>Relatório De Reclamações Do Cliente</v>
          </cell>
          <cell r="G127" t="str">
            <v>RX</v>
          </cell>
          <cell r="H127">
            <v>0</v>
          </cell>
          <cell r="I127">
            <v>0</v>
          </cell>
        </row>
        <row r="128">
          <cell r="B128" t="str">
            <v>RY</v>
          </cell>
          <cell r="C128" t="str">
            <v>RECIBOS</v>
          </cell>
          <cell r="F128" t="str">
            <v>Recibos</v>
          </cell>
          <cell r="G128" t="str">
            <v>RY</v>
          </cell>
          <cell r="H128">
            <v>0</v>
          </cell>
          <cell r="I128">
            <v>0</v>
          </cell>
        </row>
        <row r="129">
          <cell r="B129" t="str">
            <v>RZ</v>
          </cell>
          <cell r="C129" t="str">
            <v>REQUISIÇÃO DE COMPRA</v>
          </cell>
          <cell r="D129" t="str">
            <v>BAS</v>
          </cell>
          <cell r="E129" t="str">
            <v>DOC</v>
          </cell>
          <cell r="F129" t="str">
            <v>Requisição De Compra</v>
          </cell>
          <cell r="G129" t="str">
            <v>RZ</v>
          </cell>
          <cell r="H129" t="str">
            <v>BAS</v>
          </cell>
          <cell r="I129" t="str">
            <v>DOC</v>
          </cell>
        </row>
        <row r="130">
          <cell r="B130" t="str">
            <v>SA</v>
          </cell>
          <cell r="C130" t="str">
            <v>SOLICITAÇÃO DE ADMISSÃO DE EMPREGADOS E ESTAGIÁRIOS</v>
          </cell>
          <cell r="F130" t="str">
            <v>Solicitação De Admissão De Empregados E Estagiários</v>
          </cell>
          <cell r="G130" t="str">
            <v>SA</v>
          </cell>
          <cell r="H130">
            <v>0</v>
          </cell>
          <cell r="I130">
            <v>0</v>
          </cell>
        </row>
        <row r="131">
          <cell r="B131" t="str">
            <v>SF</v>
          </cell>
          <cell r="C131" t="str">
            <v>RELAÇÃO DE SOFTWARE</v>
          </cell>
          <cell r="F131" t="str">
            <v>Relação De Software</v>
          </cell>
          <cell r="G131" t="str">
            <v>SF</v>
          </cell>
          <cell r="H131">
            <v>0</v>
          </cell>
          <cell r="I131">
            <v>0</v>
          </cell>
        </row>
        <row r="132">
          <cell r="B132" t="str">
            <v>SS</v>
          </cell>
          <cell r="C132" t="str">
            <v>SOLICITAÇÃO DE SERVIÇOS</v>
          </cell>
          <cell r="F132" t="str">
            <v>Solicitação De Serviços</v>
          </cell>
          <cell r="G132" t="str">
            <v>SS</v>
          </cell>
          <cell r="H132">
            <v>0</v>
          </cell>
          <cell r="I132">
            <v>0</v>
          </cell>
        </row>
        <row r="133">
          <cell r="B133" t="str">
            <v>ST</v>
          </cell>
          <cell r="C133" t="str">
            <v>RELATÓRIOS DOS SISTEMAS</v>
          </cell>
          <cell r="F133" t="str">
            <v>Relatórios Dos Sistemas</v>
          </cell>
          <cell r="G133" t="str">
            <v>ST</v>
          </cell>
          <cell r="H133">
            <v>0</v>
          </cell>
          <cell r="I133">
            <v>0</v>
          </cell>
        </row>
        <row r="134">
          <cell r="B134" t="str">
            <v>TD</v>
          </cell>
          <cell r="C134" t="str">
            <v>TESTES E LAUDOS DE PESSOAL</v>
          </cell>
          <cell r="F134" t="str">
            <v>Testes E Laudos De Pessoal</v>
          </cell>
          <cell r="G134" t="str">
            <v>TD</v>
          </cell>
          <cell r="H134">
            <v>0</v>
          </cell>
          <cell r="I134">
            <v>0</v>
          </cell>
        </row>
        <row r="135">
          <cell r="B135" t="str">
            <v>TE</v>
          </cell>
          <cell r="C135" t="str">
            <v>TERMO DE ENCERRAMENTO</v>
          </cell>
          <cell r="F135" t="str">
            <v>Termo De Encerramento</v>
          </cell>
          <cell r="G135" t="str">
            <v>TE</v>
          </cell>
          <cell r="H135">
            <v>0</v>
          </cell>
          <cell r="I135">
            <v>0</v>
          </cell>
        </row>
        <row r="136">
          <cell r="B136" t="str">
            <v>TP</v>
          </cell>
          <cell r="C136" t="str">
            <v>TERMO DE RESPONSABILIDADE</v>
          </cell>
          <cell r="F136" t="str">
            <v>Termo De Responsabilidade</v>
          </cell>
          <cell r="G136" t="str">
            <v>TP</v>
          </cell>
          <cell r="H136">
            <v>0</v>
          </cell>
          <cell r="I136">
            <v>0</v>
          </cell>
        </row>
        <row r="137">
          <cell r="B137" t="str">
            <v>TT</v>
          </cell>
          <cell r="C137" t="str">
            <v>TREINAMENTO</v>
          </cell>
          <cell r="F137" t="str">
            <v>Treinamento</v>
          </cell>
          <cell r="G137" t="str">
            <v>TT</v>
          </cell>
          <cell r="H137">
            <v>0</v>
          </cell>
          <cell r="I137">
            <v>0</v>
          </cell>
        </row>
      </sheetData>
      <sheetData sheetId="13" refreshError="1">
        <row r="3">
          <cell r="C3" t="str">
            <v>DIAS</v>
          </cell>
          <cell r="D3" t="str">
            <v>SEMANAS</v>
          </cell>
        </row>
        <row r="4">
          <cell r="C4">
            <v>38950</v>
          </cell>
          <cell r="D4" t="str">
            <v>S.01</v>
          </cell>
        </row>
        <row r="5">
          <cell r="C5">
            <v>38951</v>
          </cell>
          <cell r="D5" t="str">
            <v>S.01</v>
          </cell>
        </row>
        <row r="6">
          <cell r="C6">
            <v>38952</v>
          </cell>
          <cell r="D6" t="str">
            <v>S.01</v>
          </cell>
        </row>
        <row r="7">
          <cell r="C7">
            <v>38953</v>
          </cell>
          <cell r="D7" t="str">
            <v>S.01</v>
          </cell>
        </row>
        <row r="8">
          <cell r="C8">
            <v>38954</v>
          </cell>
          <cell r="D8" t="str">
            <v>S.01</v>
          </cell>
        </row>
        <row r="9">
          <cell r="C9">
            <v>38955</v>
          </cell>
          <cell r="D9" t="str">
            <v>S.01</v>
          </cell>
        </row>
        <row r="10">
          <cell r="C10">
            <v>38956</v>
          </cell>
          <cell r="D10" t="str">
            <v>S.01</v>
          </cell>
        </row>
        <row r="11">
          <cell r="C11">
            <v>38957</v>
          </cell>
          <cell r="D11" t="str">
            <v>S.02</v>
          </cell>
        </row>
        <row r="12">
          <cell r="C12">
            <v>38958</v>
          </cell>
          <cell r="D12" t="str">
            <v>S.02</v>
          </cell>
        </row>
        <row r="13">
          <cell r="C13">
            <v>38959</v>
          </cell>
          <cell r="D13" t="str">
            <v>S.02</v>
          </cell>
        </row>
        <row r="14">
          <cell r="C14">
            <v>38960</v>
          </cell>
          <cell r="D14" t="str">
            <v>S.02</v>
          </cell>
        </row>
        <row r="15">
          <cell r="C15">
            <v>38961</v>
          </cell>
          <cell r="D15" t="str">
            <v>S.02</v>
          </cell>
        </row>
        <row r="16">
          <cell r="C16">
            <v>38962</v>
          </cell>
          <cell r="D16" t="str">
            <v>S.02</v>
          </cell>
        </row>
        <row r="17">
          <cell r="C17">
            <v>38963</v>
          </cell>
          <cell r="D17" t="str">
            <v>S.02</v>
          </cell>
        </row>
        <row r="18">
          <cell r="C18">
            <v>38964</v>
          </cell>
          <cell r="D18" t="str">
            <v>S.03</v>
          </cell>
        </row>
        <row r="19">
          <cell r="C19">
            <v>38965</v>
          </cell>
          <cell r="D19" t="str">
            <v>S.03</v>
          </cell>
        </row>
        <row r="20">
          <cell r="C20">
            <v>38966</v>
          </cell>
          <cell r="D20" t="str">
            <v>S.03</v>
          </cell>
        </row>
        <row r="21">
          <cell r="C21">
            <v>38967</v>
          </cell>
          <cell r="D21" t="str">
            <v>S.03</v>
          </cell>
        </row>
        <row r="22">
          <cell r="C22">
            <v>38968</v>
          </cell>
          <cell r="D22" t="str">
            <v>S.03</v>
          </cell>
        </row>
        <row r="23">
          <cell r="C23">
            <v>38969</v>
          </cell>
          <cell r="D23" t="str">
            <v>S.03</v>
          </cell>
        </row>
        <row r="24">
          <cell r="C24">
            <v>38970</v>
          </cell>
          <cell r="D24" t="str">
            <v>S.03</v>
          </cell>
        </row>
        <row r="25">
          <cell r="C25">
            <v>38971</v>
          </cell>
          <cell r="D25" t="str">
            <v>S.04</v>
          </cell>
        </row>
        <row r="26">
          <cell r="C26">
            <v>38972</v>
          </cell>
          <cell r="D26" t="str">
            <v>S.04</v>
          </cell>
        </row>
        <row r="27">
          <cell r="C27">
            <v>38973</v>
          </cell>
          <cell r="D27" t="str">
            <v>S.04</v>
          </cell>
        </row>
        <row r="28">
          <cell r="C28">
            <v>38974</v>
          </cell>
          <cell r="D28" t="str">
            <v>S.04</v>
          </cell>
        </row>
        <row r="29">
          <cell r="C29">
            <v>38975</v>
          </cell>
          <cell r="D29" t="str">
            <v>S.04</v>
          </cell>
        </row>
        <row r="30">
          <cell r="C30">
            <v>38976</v>
          </cell>
          <cell r="D30" t="str">
            <v>S.04</v>
          </cell>
        </row>
        <row r="31">
          <cell r="C31">
            <v>38977</v>
          </cell>
          <cell r="D31" t="str">
            <v>S.04</v>
          </cell>
        </row>
        <row r="32">
          <cell r="C32">
            <v>38978</v>
          </cell>
          <cell r="D32" t="str">
            <v>S.05</v>
          </cell>
        </row>
        <row r="33">
          <cell r="C33">
            <v>38979</v>
          </cell>
          <cell r="D33" t="str">
            <v>S.05</v>
          </cell>
        </row>
        <row r="34">
          <cell r="C34">
            <v>38980</v>
          </cell>
          <cell r="D34" t="str">
            <v>S.05</v>
          </cell>
        </row>
        <row r="35">
          <cell r="C35">
            <v>38981</v>
          </cell>
          <cell r="D35" t="str">
            <v>S.05</v>
          </cell>
        </row>
        <row r="36">
          <cell r="C36">
            <v>38982</v>
          </cell>
          <cell r="D36" t="str">
            <v>S.05</v>
          </cell>
        </row>
        <row r="37">
          <cell r="C37">
            <v>38983</v>
          </cell>
          <cell r="D37" t="str">
            <v>S.05</v>
          </cell>
        </row>
        <row r="38">
          <cell r="C38">
            <v>38984</v>
          </cell>
          <cell r="D38" t="str">
            <v>S.05</v>
          </cell>
        </row>
        <row r="39">
          <cell r="C39">
            <v>38985</v>
          </cell>
          <cell r="D39" t="str">
            <v>S.06</v>
          </cell>
        </row>
        <row r="40">
          <cell r="C40">
            <v>38986</v>
          </cell>
          <cell r="D40" t="str">
            <v>S.06</v>
          </cell>
        </row>
        <row r="41">
          <cell r="C41">
            <v>38987</v>
          </cell>
          <cell r="D41" t="str">
            <v>S.06</v>
          </cell>
        </row>
        <row r="42">
          <cell r="C42">
            <v>38988</v>
          </cell>
          <cell r="D42" t="str">
            <v>S.06</v>
          </cell>
        </row>
        <row r="43">
          <cell r="C43">
            <v>38989</v>
          </cell>
          <cell r="D43" t="str">
            <v>S.06</v>
          </cell>
        </row>
        <row r="44">
          <cell r="C44">
            <v>38990</v>
          </cell>
          <cell r="D44" t="str">
            <v>S.06</v>
          </cell>
        </row>
        <row r="45">
          <cell r="C45">
            <v>38991</v>
          </cell>
          <cell r="D45" t="str">
            <v>S.06</v>
          </cell>
        </row>
        <row r="46">
          <cell r="C46">
            <v>38992</v>
          </cell>
          <cell r="D46" t="str">
            <v>S.07</v>
          </cell>
        </row>
        <row r="47">
          <cell r="C47">
            <v>38993</v>
          </cell>
          <cell r="D47" t="str">
            <v>S.07</v>
          </cell>
        </row>
        <row r="48">
          <cell r="C48">
            <v>38994</v>
          </cell>
          <cell r="D48" t="str">
            <v>S.07</v>
          </cell>
        </row>
        <row r="49">
          <cell r="C49">
            <v>38995</v>
          </cell>
          <cell r="D49" t="str">
            <v>S.07</v>
          </cell>
        </row>
        <row r="50">
          <cell r="C50">
            <v>38996</v>
          </cell>
          <cell r="D50" t="str">
            <v>S.07</v>
          </cell>
        </row>
        <row r="51">
          <cell r="C51">
            <v>38997</v>
          </cell>
          <cell r="D51" t="str">
            <v>S.07</v>
          </cell>
        </row>
        <row r="52">
          <cell r="C52">
            <v>38998</v>
          </cell>
          <cell r="D52" t="str">
            <v>S.07</v>
          </cell>
        </row>
        <row r="53">
          <cell r="C53">
            <v>38999</v>
          </cell>
          <cell r="D53" t="str">
            <v>S.08</v>
          </cell>
        </row>
        <row r="54">
          <cell r="C54">
            <v>39000</v>
          </cell>
          <cell r="D54" t="str">
            <v>S.08</v>
          </cell>
        </row>
        <row r="55">
          <cell r="C55">
            <v>39001</v>
          </cell>
          <cell r="D55" t="str">
            <v>S.08</v>
          </cell>
        </row>
        <row r="56">
          <cell r="C56">
            <v>39002</v>
          </cell>
          <cell r="D56" t="str">
            <v>S.08</v>
          </cell>
        </row>
        <row r="57">
          <cell r="C57">
            <v>39003</v>
          </cell>
          <cell r="D57" t="str">
            <v>S.08</v>
          </cell>
        </row>
        <row r="58">
          <cell r="C58">
            <v>39004</v>
          </cell>
          <cell r="D58" t="str">
            <v>S.08</v>
          </cell>
        </row>
        <row r="59">
          <cell r="C59">
            <v>39005</v>
          </cell>
          <cell r="D59" t="str">
            <v>S.08</v>
          </cell>
        </row>
        <row r="60">
          <cell r="C60">
            <v>39006</v>
          </cell>
          <cell r="D60" t="str">
            <v>S.09</v>
          </cell>
        </row>
        <row r="61">
          <cell r="C61">
            <v>39007</v>
          </cell>
          <cell r="D61" t="str">
            <v>S.09</v>
          </cell>
        </row>
        <row r="62">
          <cell r="C62">
            <v>39008</v>
          </cell>
          <cell r="D62" t="str">
            <v>S.09</v>
          </cell>
        </row>
        <row r="63">
          <cell r="C63">
            <v>39009</v>
          </cell>
          <cell r="D63" t="str">
            <v>S.09</v>
          </cell>
        </row>
        <row r="64">
          <cell r="C64">
            <v>39010</v>
          </cell>
          <cell r="D64" t="str">
            <v>S.09</v>
          </cell>
        </row>
        <row r="65">
          <cell r="C65">
            <v>39011</v>
          </cell>
          <cell r="D65" t="str">
            <v>S.09</v>
          </cell>
        </row>
        <row r="66">
          <cell r="C66">
            <v>39012</v>
          </cell>
          <cell r="D66" t="str">
            <v>S.09</v>
          </cell>
        </row>
        <row r="67">
          <cell r="C67">
            <v>39013</v>
          </cell>
          <cell r="D67" t="str">
            <v>S.10</v>
          </cell>
        </row>
        <row r="68">
          <cell r="C68">
            <v>39014</v>
          </cell>
          <cell r="D68" t="str">
            <v>S.10</v>
          </cell>
        </row>
        <row r="69">
          <cell r="C69">
            <v>39015</v>
          </cell>
          <cell r="D69" t="str">
            <v>S.10</v>
          </cell>
        </row>
        <row r="70">
          <cell r="C70">
            <v>39016</v>
          </cell>
          <cell r="D70" t="str">
            <v>S.10</v>
          </cell>
        </row>
        <row r="71">
          <cell r="C71">
            <v>39017</v>
          </cell>
          <cell r="D71" t="str">
            <v>S.10</v>
          </cell>
        </row>
        <row r="72">
          <cell r="C72">
            <v>39018</v>
          </cell>
          <cell r="D72" t="str">
            <v>S.10</v>
          </cell>
        </row>
        <row r="73">
          <cell r="C73">
            <v>39019</v>
          </cell>
          <cell r="D73" t="str">
            <v>S.10</v>
          </cell>
        </row>
        <row r="74">
          <cell r="C74">
            <v>39020</v>
          </cell>
          <cell r="D74" t="str">
            <v>S.11</v>
          </cell>
        </row>
        <row r="75">
          <cell r="C75">
            <v>39021</v>
          </cell>
          <cell r="D75" t="str">
            <v>S.11</v>
          </cell>
        </row>
        <row r="76">
          <cell r="C76">
            <v>39022</v>
          </cell>
          <cell r="D76" t="str">
            <v>S.11</v>
          </cell>
        </row>
        <row r="77">
          <cell r="C77">
            <v>39023</v>
          </cell>
          <cell r="D77" t="str">
            <v>S.11</v>
          </cell>
        </row>
        <row r="78">
          <cell r="C78">
            <v>39024</v>
          </cell>
          <cell r="D78" t="str">
            <v>S.11</v>
          </cell>
        </row>
        <row r="79">
          <cell r="C79">
            <v>39025</v>
          </cell>
          <cell r="D79" t="str">
            <v>S.11</v>
          </cell>
        </row>
        <row r="80">
          <cell r="C80">
            <v>39026</v>
          </cell>
          <cell r="D80" t="str">
            <v>S.11</v>
          </cell>
        </row>
        <row r="81">
          <cell r="C81">
            <v>39027</v>
          </cell>
          <cell r="D81" t="str">
            <v>S.12</v>
          </cell>
        </row>
        <row r="82">
          <cell r="C82">
            <v>39028</v>
          </cell>
          <cell r="D82" t="str">
            <v>S.12</v>
          </cell>
        </row>
        <row r="83">
          <cell r="C83">
            <v>39029</v>
          </cell>
          <cell r="D83" t="str">
            <v>S.12</v>
          </cell>
        </row>
        <row r="84">
          <cell r="C84">
            <v>39030</v>
          </cell>
          <cell r="D84" t="str">
            <v>S.12</v>
          </cell>
        </row>
        <row r="85">
          <cell r="C85">
            <v>39031</v>
          </cell>
          <cell r="D85" t="str">
            <v>S.12</v>
          </cell>
        </row>
        <row r="86">
          <cell r="C86">
            <v>39032</v>
          </cell>
          <cell r="D86" t="str">
            <v>S.12</v>
          </cell>
        </row>
        <row r="87">
          <cell r="C87">
            <v>39033</v>
          </cell>
          <cell r="D87" t="str">
            <v>S.12</v>
          </cell>
        </row>
        <row r="88">
          <cell r="C88">
            <v>39034</v>
          </cell>
          <cell r="D88" t="str">
            <v>S.13</v>
          </cell>
        </row>
        <row r="89">
          <cell r="C89">
            <v>39035</v>
          </cell>
          <cell r="D89" t="str">
            <v>S.13</v>
          </cell>
        </row>
        <row r="90">
          <cell r="C90">
            <v>39036</v>
          </cell>
          <cell r="D90" t="str">
            <v>S.13</v>
          </cell>
        </row>
        <row r="91">
          <cell r="C91">
            <v>39037</v>
          </cell>
          <cell r="D91" t="str">
            <v>S.13</v>
          </cell>
        </row>
        <row r="92">
          <cell r="C92">
            <v>39038</v>
          </cell>
          <cell r="D92" t="str">
            <v>S.13</v>
          </cell>
        </row>
        <row r="93">
          <cell r="C93">
            <v>39039</v>
          </cell>
          <cell r="D93" t="str">
            <v>S.13</v>
          </cell>
        </row>
        <row r="94">
          <cell r="C94">
            <v>39040</v>
          </cell>
          <cell r="D94" t="str">
            <v>S.13</v>
          </cell>
        </row>
        <row r="95">
          <cell r="C95">
            <v>39041</v>
          </cell>
          <cell r="D95" t="str">
            <v>S.14</v>
          </cell>
        </row>
        <row r="96">
          <cell r="C96">
            <v>39042</v>
          </cell>
          <cell r="D96" t="str">
            <v>S.14</v>
          </cell>
        </row>
        <row r="97">
          <cell r="C97">
            <v>39043</v>
          </cell>
          <cell r="D97" t="str">
            <v>S.14</v>
          </cell>
        </row>
        <row r="98">
          <cell r="C98">
            <v>39044</v>
          </cell>
          <cell r="D98" t="str">
            <v>S.14</v>
          </cell>
        </row>
        <row r="99">
          <cell r="C99">
            <v>39045</v>
          </cell>
          <cell r="D99" t="str">
            <v>S.14</v>
          </cell>
        </row>
        <row r="100">
          <cell r="C100">
            <v>39046</v>
          </cell>
          <cell r="D100" t="str">
            <v>S.14</v>
          </cell>
        </row>
        <row r="101">
          <cell r="C101">
            <v>39047</v>
          </cell>
          <cell r="D101" t="str">
            <v>S.14</v>
          </cell>
        </row>
        <row r="102">
          <cell r="C102">
            <v>39048</v>
          </cell>
          <cell r="D102" t="str">
            <v>S.15</v>
          </cell>
        </row>
        <row r="103">
          <cell r="C103">
            <v>39049</v>
          </cell>
          <cell r="D103" t="str">
            <v>S.15</v>
          </cell>
        </row>
        <row r="104">
          <cell r="C104">
            <v>39050</v>
          </cell>
          <cell r="D104" t="str">
            <v>S.15</v>
          </cell>
        </row>
        <row r="105">
          <cell r="C105">
            <v>39051</v>
          </cell>
          <cell r="D105" t="str">
            <v>S.15</v>
          </cell>
        </row>
        <row r="106">
          <cell r="C106">
            <v>39052</v>
          </cell>
          <cell r="D106" t="str">
            <v>S.15</v>
          </cell>
        </row>
        <row r="107">
          <cell r="C107">
            <v>39053</v>
          </cell>
          <cell r="D107" t="str">
            <v>S.15</v>
          </cell>
        </row>
        <row r="108">
          <cell r="C108">
            <v>39054</v>
          </cell>
          <cell r="D108" t="str">
            <v>S.15</v>
          </cell>
        </row>
        <row r="109">
          <cell r="C109">
            <v>39055</v>
          </cell>
          <cell r="D109" t="str">
            <v>S.16</v>
          </cell>
        </row>
        <row r="110">
          <cell r="C110">
            <v>39056</v>
          </cell>
          <cell r="D110" t="str">
            <v>S.16</v>
          </cell>
        </row>
        <row r="111">
          <cell r="C111">
            <v>39057</v>
          </cell>
          <cell r="D111" t="str">
            <v>S.16</v>
          </cell>
        </row>
        <row r="112">
          <cell r="C112">
            <v>39058</v>
          </cell>
          <cell r="D112" t="str">
            <v>S.16</v>
          </cell>
        </row>
        <row r="113">
          <cell r="C113">
            <v>39059</v>
          </cell>
          <cell r="D113" t="str">
            <v>S.16</v>
          </cell>
        </row>
        <row r="114">
          <cell r="C114">
            <v>39060</v>
          </cell>
          <cell r="D114" t="str">
            <v>S.16</v>
          </cell>
        </row>
        <row r="115">
          <cell r="C115">
            <v>39061</v>
          </cell>
          <cell r="D115" t="str">
            <v>S.16</v>
          </cell>
        </row>
        <row r="116">
          <cell r="C116">
            <v>39062</v>
          </cell>
          <cell r="D116" t="str">
            <v>S.17</v>
          </cell>
        </row>
        <row r="117">
          <cell r="C117">
            <v>39063</v>
          </cell>
          <cell r="D117" t="str">
            <v>S.17</v>
          </cell>
        </row>
        <row r="118">
          <cell r="C118">
            <v>39064</v>
          </cell>
          <cell r="D118" t="str">
            <v>S.17</v>
          </cell>
        </row>
        <row r="119">
          <cell r="C119">
            <v>39065</v>
          </cell>
          <cell r="D119" t="str">
            <v>S.17</v>
          </cell>
        </row>
        <row r="120">
          <cell r="C120">
            <v>39066</v>
          </cell>
          <cell r="D120" t="str">
            <v>S.17</v>
          </cell>
        </row>
        <row r="121">
          <cell r="C121">
            <v>39067</v>
          </cell>
          <cell r="D121" t="str">
            <v>S.17</v>
          </cell>
        </row>
        <row r="122">
          <cell r="C122">
            <v>39068</v>
          </cell>
          <cell r="D122" t="str">
            <v>S.17</v>
          </cell>
        </row>
        <row r="123">
          <cell r="C123">
            <v>39069</v>
          </cell>
          <cell r="D123" t="str">
            <v>S.18</v>
          </cell>
        </row>
        <row r="124">
          <cell r="C124">
            <v>39070</v>
          </cell>
          <cell r="D124" t="str">
            <v>S.18</v>
          </cell>
        </row>
        <row r="125">
          <cell r="C125">
            <v>39071</v>
          </cell>
          <cell r="D125" t="str">
            <v>S.18</v>
          </cell>
        </row>
        <row r="126">
          <cell r="C126">
            <v>39072</v>
          </cell>
          <cell r="D126" t="str">
            <v>S.18</v>
          </cell>
        </row>
        <row r="127">
          <cell r="C127">
            <v>39073</v>
          </cell>
          <cell r="D127" t="str">
            <v>S.18</v>
          </cell>
        </row>
        <row r="128">
          <cell r="C128">
            <v>39074</v>
          </cell>
          <cell r="D128" t="str">
            <v>S.18</v>
          </cell>
        </row>
        <row r="129">
          <cell r="C129">
            <v>39075</v>
          </cell>
          <cell r="D129" t="str">
            <v>S.18</v>
          </cell>
        </row>
        <row r="130">
          <cell r="C130">
            <v>39076</v>
          </cell>
          <cell r="D130" t="str">
            <v>S.19</v>
          </cell>
        </row>
        <row r="131">
          <cell r="C131">
            <v>39077</v>
          </cell>
          <cell r="D131" t="str">
            <v>S.19</v>
          </cell>
        </row>
        <row r="132">
          <cell r="C132">
            <v>39078</v>
          </cell>
          <cell r="D132" t="str">
            <v>S.19</v>
          </cell>
        </row>
        <row r="133">
          <cell r="C133">
            <v>39079</v>
          </cell>
          <cell r="D133" t="str">
            <v>S.19</v>
          </cell>
        </row>
        <row r="134">
          <cell r="C134">
            <v>39080</v>
          </cell>
          <cell r="D134" t="str">
            <v>S.19</v>
          </cell>
        </row>
        <row r="135">
          <cell r="C135">
            <v>39081</v>
          </cell>
          <cell r="D135" t="str">
            <v>S.19</v>
          </cell>
        </row>
        <row r="136">
          <cell r="C136">
            <v>39082</v>
          </cell>
          <cell r="D136" t="str">
            <v>S.19</v>
          </cell>
        </row>
        <row r="137">
          <cell r="C137">
            <v>39083</v>
          </cell>
          <cell r="D137" t="str">
            <v>S.20</v>
          </cell>
        </row>
        <row r="138">
          <cell r="C138">
            <v>39084</v>
          </cell>
          <cell r="D138" t="str">
            <v>S.20</v>
          </cell>
        </row>
        <row r="139">
          <cell r="C139">
            <v>39085</v>
          </cell>
          <cell r="D139" t="str">
            <v>S.20</v>
          </cell>
        </row>
        <row r="140">
          <cell r="C140">
            <v>39086</v>
          </cell>
          <cell r="D140" t="str">
            <v>S.20</v>
          </cell>
        </row>
        <row r="141">
          <cell r="C141">
            <v>39087</v>
          </cell>
          <cell r="D141" t="str">
            <v>S.20</v>
          </cell>
        </row>
        <row r="142">
          <cell r="C142">
            <v>39088</v>
          </cell>
          <cell r="D142" t="str">
            <v>S.20</v>
          </cell>
        </row>
        <row r="143">
          <cell r="C143">
            <v>39089</v>
          </cell>
          <cell r="D143" t="str">
            <v>S.20</v>
          </cell>
        </row>
        <row r="144">
          <cell r="C144">
            <v>39090</v>
          </cell>
          <cell r="D144" t="str">
            <v>S.21</v>
          </cell>
        </row>
        <row r="145">
          <cell r="C145">
            <v>39091</v>
          </cell>
          <cell r="D145" t="str">
            <v>S.21</v>
          </cell>
        </row>
        <row r="146">
          <cell r="C146">
            <v>39092</v>
          </cell>
          <cell r="D146" t="str">
            <v>S.21</v>
          </cell>
        </row>
        <row r="147">
          <cell r="C147">
            <v>39093</v>
          </cell>
          <cell r="D147" t="str">
            <v>S.21</v>
          </cell>
        </row>
        <row r="148">
          <cell r="C148">
            <v>39094</v>
          </cell>
          <cell r="D148" t="str">
            <v>S.21</v>
          </cell>
        </row>
        <row r="149">
          <cell r="C149">
            <v>39095</v>
          </cell>
          <cell r="D149" t="str">
            <v>S.21</v>
          </cell>
        </row>
        <row r="150">
          <cell r="C150">
            <v>39096</v>
          </cell>
          <cell r="D150" t="str">
            <v>S.21</v>
          </cell>
        </row>
        <row r="151">
          <cell r="C151">
            <v>39097</v>
          </cell>
          <cell r="D151" t="str">
            <v>S.22</v>
          </cell>
        </row>
        <row r="152">
          <cell r="C152">
            <v>39098</v>
          </cell>
          <cell r="D152" t="str">
            <v>S.22</v>
          </cell>
        </row>
        <row r="153">
          <cell r="C153">
            <v>39099</v>
          </cell>
          <cell r="D153" t="str">
            <v>S.22</v>
          </cell>
        </row>
        <row r="154">
          <cell r="C154">
            <v>39100</v>
          </cell>
          <cell r="D154" t="str">
            <v>S.22</v>
          </cell>
        </row>
        <row r="155">
          <cell r="C155">
            <v>39101</v>
          </cell>
          <cell r="D155" t="str">
            <v>S.22</v>
          </cell>
        </row>
        <row r="156">
          <cell r="C156">
            <v>39102</v>
          </cell>
          <cell r="D156" t="str">
            <v>S.22</v>
          </cell>
        </row>
        <row r="157">
          <cell r="C157">
            <v>39103</v>
          </cell>
          <cell r="D157" t="str">
            <v>S.22</v>
          </cell>
        </row>
        <row r="158">
          <cell r="C158">
            <v>39104</v>
          </cell>
          <cell r="D158" t="str">
            <v>S.23</v>
          </cell>
        </row>
        <row r="159">
          <cell r="C159">
            <v>39105</v>
          </cell>
          <cell r="D159" t="str">
            <v>S.23</v>
          </cell>
        </row>
        <row r="160">
          <cell r="C160">
            <v>39106</v>
          </cell>
          <cell r="D160" t="str">
            <v>S.23</v>
          </cell>
        </row>
        <row r="161">
          <cell r="C161">
            <v>39107</v>
          </cell>
          <cell r="D161" t="str">
            <v>S.23</v>
          </cell>
        </row>
        <row r="162">
          <cell r="C162">
            <v>39108</v>
          </cell>
          <cell r="D162" t="str">
            <v>S.23</v>
          </cell>
        </row>
        <row r="163">
          <cell r="C163">
            <v>39109</v>
          </cell>
          <cell r="D163" t="str">
            <v>S.23</v>
          </cell>
        </row>
        <row r="164">
          <cell r="C164">
            <v>39110</v>
          </cell>
          <cell r="D164" t="str">
            <v>S.23</v>
          </cell>
        </row>
        <row r="165">
          <cell r="C165">
            <v>39111</v>
          </cell>
          <cell r="D165" t="str">
            <v>S.24</v>
          </cell>
        </row>
        <row r="166">
          <cell r="C166">
            <v>39112</v>
          </cell>
          <cell r="D166" t="str">
            <v>S.24</v>
          </cell>
        </row>
        <row r="167">
          <cell r="C167">
            <v>39113</v>
          </cell>
          <cell r="D167" t="str">
            <v>S.24</v>
          </cell>
        </row>
        <row r="168">
          <cell r="C168">
            <v>39114</v>
          </cell>
          <cell r="D168" t="str">
            <v>S.24</v>
          </cell>
        </row>
        <row r="169">
          <cell r="C169">
            <v>39115</v>
          </cell>
          <cell r="D169" t="str">
            <v>S.24</v>
          </cell>
        </row>
        <row r="170">
          <cell r="C170">
            <v>39116</v>
          </cell>
          <cell r="D170" t="str">
            <v>S.24</v>
          </cell>
        </row>
        <row r="171">
          <cell r="C171">
            <v>39117</v>
          </cell>
          <cell r="D171" t="str">
            <v>S.24</v>
          </cell>
        </row>
        <row r="172">
          <cell r="C172">
            <v>39118</v>
          </cell>
          <cell r="D172" t="str">
            <v>S.25</v>
          </cell>
        </row>
        <row r="173">
          <cell r="C173">
            <v>39119</v>
          </cell>
          <cell r="D173" t="str">
            <v>S.25</v>
          </cell>
        </row>
        <row r="174">
          <cell r="C174">
            <v>39120</v>
          </cell>
          <cell r="D174" t="str">
            <v>S.25</v>
          </cell>
        </row>
        <row r="175">
          <cell r="C175">
            <v>39121</v>
          </cell>
          <cell r="D175" t="str">
            <v>S.25</v>
          </cell>
        </row>
        <row r="176">
          <cell r="C176">
            <v>39122</v>
          </cell>
          <cell r="D176" t="str">
            <v>S.25</v>
          </cell>
        </row>
        <row r="177">
          <cell r="C177">
            <v>39123</v>
          </cell>
          <cell r="D177" t="str">
            <v>S.25</v>
          </cell>
        </row>
        <row r="178">
          <cell r="C178">
            <v>39124</v>
          </cell>
          <cell r="D178" t="str">
            <v>S.25</v>
          </cell>
        </row>
        <row r="179">
          <cell r="C179">
            <v>39125</v>
          </cell>
          <cell r="D179" t="str">
            <v>S.26</v>
          </cell>
        </row>
        <row r="180">
          <cell r="C180">
            <v>39126</v>
          </cell>
          <cell r="D180" t="str">
            <v>S.26</v>
          </cell>
        </row>
        <row r="181">
          <cell r="C181">
            <v>39127</v>
          </cell>
          <cell r="D181" t="str">
            <v>S.26</v>
          </cell>
        </row>
        <row r="182">
          <cell r="C182">
            <v>39128</v>
          </cell>
          <cell r="D182" t="str">
            <v>S.26</v>
          </cell>
        </row>
        <row r="183">
          <cell r="C183">
            <v>39129</v>
          </cell>
          <cell r="D183" t="str">
            <v>S.26</v>
          </cell>
        </row>
        <row r="184">
          <cell r="C184">
            <v>39130</v>
          </cell>
          <cell r="D184" t="str">
            <v>S.26</v>
          </cell>
        </row>
        <row r="185">
          <cell r="C185">
            <v>39131</v>
          </cell>
          <cell r="D185" t="str">
            <v>S.26</v>
          </cell>
        </row>
        <row r="186">
          <cell r="C186">
            <v>39132</v>
          </cell>
          <cell r="D186" t="str">
            <v>S.27</v>
          </cell>
        </row>
        <row r="187">
          <cell r="C187">
            <v>39133</v>
          </cell>
          <cell r="D187" t="str">
            <v>S.27</v>
          </cell>
        </row>
        <row r="188">
          <cell r="C188">
            <v>39134</v>
          </cell>
          <cell r="D188" t="str">
            <v>S.27</v>
          </cell>
        </row>
        <row r="189">
          <cell r="C189">
            <v>39135</v>
          </cell>
          <cell r="D189" t="str">
            <v>S.27</v>
          </cell>
        </row>
        <row r="190">
          <cell r="C190">
            <v>39136</v>
          </cell>
          <cell r="D190" t="str">
            <v>S.27</v>
          </cell>
        </row>
        <row r="191">
          <cell r="C191">
            <v>39137</v>
          </cell>
          <cell r="D191" t="str">
            <v>S.27</v>
          </cell>
        </row>
        <row r="192">
          <cell r="C192">
            <v>39138</v>
          </cell>
          <cell r="D192" t="str">
            <v>S.27</v>
          </cell>
        </row>
        <row r="193">
          <cell r="C193">
            <v>39139</v>
          </cell>
          <cell r="D193" t="str">
            <v>S.28</v>
          </cell>
        </row>
        <row r="194">
          <cell r="C194">
            <v>39140</v>
          </cell>
          <cell r="D194" t="str">
            <v>S.28</v>
          </cell>
        </row>
        <row r="195">
          <cell r="C195">
            <v>39141</v>
          </cell>
          <cell r="D195" t="str">
            <v>S.28</v>
          </cell>
        </row>
        <row r="196">
          <cell r="C196">
            <v>39142</v>
          </cell>
          <cell r="D196" t="str">
            <v>S.28</v>
          </cell>
        </row>
        <row r="197">
          <cell r="C197">
            <v>39143</v>
          </cell>
          <cell r="D197" t="str">
            <v>S.28</v>
          </cell>
        </row>
        <row r="198">
          <cell r="C198">
            <v>39144</v>
          </cell>
          <cell r="D198" t="str">
            <v>S.28</v>
          </cell>
        </row>
        <row r="199">
          <cell r="C199">
            <v>39145</v>
          </cell>
          <cell r="D199" t="str">
            <v>S.28</v>
          </cell>
        </row>
        <row r="200">
          <cell r="C200">
            <v>39146</v>
          </cell>
          <cell r="D200" t="str">
            <v>S.29</v>
          </cell>
        </row>
        <row r="201">
          <cell r="C201">
            <v>39147</v>
          </cell>
          <cell r="D201" t="str">
            <v>S.29</v>
          </cell>
        </row>
        <row r="202">
          <cell r="C202">
            <v>39148</v>
          </cell>
          <cell r="D202" t="str">
            <v>S.29</v>
          </cell>
        </row>
        <row r="203">
          <cell r="C203">
            <v>39149</v>
          </cell>
          <cell r="D203" t="str">
            <v>S.29</v>
          </cell>
        </row>
        <row r="204">
          <cell r="C204">
            <v>39150</v>
          </cell>
          <cell r="D204" t="str">
            <v>S.29</v>
          </cell>
        </row>
        <row r="205">
          <cell r="C205">
            <v>39151</v>
          </cell>
          <cell r="D205" t="str">
            <v>S.29</v>
          </cell>
        </row>
        <row r="206">
          <cell r="C206">
            <v>39152</v>
          </cell>
          <cell r="D206" t="str">
            <v>S.29</v>
          </cell>
        </row>
        <row r="207">
          <cell r="C207">
            <v>39153</v>
          </cell>
          <cell r="D207" t="str">
            <v>S.30</v>
          </cell>
        </row>
        <row r="208">
          <cell r="C208">
            <v>39154</v>
          </cell>
          <cell r="D208" t="str">
            <v>S.30</v>
          </cell>
        </row>
        <row r="209">
          <cell r="C209">
            <v>39155</v>
          </cell>
          <cell r="D209" t="str">
            <v>S.30</v>
          </cell>
        </row>
        <row r="210">
          <cell r="C210">
            <v>39156</v>
          </cell>
          <cell r="D210" t="str">
            <v>S.30</v>
          </cell>
        </row>
        <row r="211">
          <cell r="C211">
            <v>39157</v>
          </cell>
          <cell r="D211" t="str">
            <v>S.30</v>
          </cell>
        </row>
        <row r="212">
          <cell r="C212">
            <v>39158</v>
          </cell>
          <cell r="D212" t="str">
            <v>S.30</v>
          </cell>
        </row>
        <row r="213">
          <cell r="C213">
            <v>39159</v>
          </cell>
          <cell r="D213" t="str">
            <v>S.30</v>
          </cell>
        </row>
        <row r="214">
          <cell r="C214">
            <v>39160</v>
          </cell>
          <cell r="D214" t="str">
            <v>S.31</v>
          </cell>
        </row>
        <row r="215">
          <cell r="C215">
            <v>39161</v>
          </cell>
          <cell r="D215" t="str">
            <v>S.31</v>
          </cell>
        </row>
        <row r="216">
          <cell r="C216">
            <v>39162</v>
          </cell>
          <cell r="D216" t="str">
            <v>S.31</v>
          </cell>
        </row>
        <row r="217">
          <cell r="C217">
            <v>39163</v>
          </cell>
          <cell r="D217" t="str">
            <v>S.31</v>
          </cell>
        </row>
        <row r="218">
          <cell r="C218">
            <v>39164</v>
          </cell>
          <cell r="D218" t="str">
            <v>S.31</v>
          </cell>
        </row>
        <row r="219">
          <cell r="C219">
            <v>39165</v>
          </cell>
          <cell r="D219" t="str">
            <v>S.31</v>
          </cell>
        </row>
        <row r="220">
          <cell r="C220">
            <v>39166</v>
          </cell>
          <cell r="D220" t="str">
            <v>S.31</v>
          </cell>
        </row>
        <row r="221">
          <cell r="C221">
            <v>39167</v>
          </cell>
          <cell r="D221" t="str">
            <v>S.32</v>
          </cell>
        </row>
        <row r="222">
          <cell r="C222">
            <v>39168</v>
          </cell>
          <cell r="D222" t="str">
            <v>S.32</v>
          </cell>
        </row>
        <row r="223">
          <cell r="C223">
            <v>39169</v>
          </cell>
          <cell r="D223" t="str">
            <v>S.32</v>
          </cell>
        </row>
        <row r="224">
          <cell r="C224">
            <v>39170</v>
          </cell>
          <cell r="D224" t="str">
            <v>S.32</v>
          </cell>
        </row>
        <row r="225">
          <cell r="C225">
            <v>39171</v>
          </cell>
          <cell r="D225" t="str">
            <v>S.32</v>
          </cell>
        </row>
        <row r="226">
          <cell r="C226">
            <v>39172</v>
          </cell>
          <cell r="D226" t="str">
            <v>S.32</v>
          </cell>
        </row>
        <row r="227">
          <cell r="C227">
            <v>39173</v>
          </cell>
          <cell r="D227" t="str">
            <v>S.32</v>
          </cell>
        </row>
        <row r="228">
          <cell r="C228">
            <v>39174</v>
          </cell>
          <cell r="D228" t="str">
            <v>S.33</v>
          </cell>
        </row>
        <row r="229">
          <cell r="C229">
            <v>39175</v>
          </cell>
          <cell r="D229" t="str">
            <v>S.33</v>
          </cell>
        </row>
        <row r="230">
          <cell r="C230">
            <v>39176</v>
          </cell>
          <cell r="D230" t="str">
            <v>S.33</v>
          </cell>
        </row>
        <row r="231">
          <cell r="C231">
            <v>39177</v>
          </cell>
          <cell r="D231" t="str">
            <v>S.33</v>
          </cell>
        </row>
        <row r="232">
          <cell r="C232">
            <v>39178</v>
          </cell>
          <cell r="D232" t="str">
            <v>S.33</v>
          </cell>
        </row>
        <row r="233">
          <cell r="C233">
            <v>39179</v>
          </cell>
          <cell r="D233" t="str">
            <v>S.33</v>
          </cell>
        </row>
        <row r="234">
          <cell r="C234">
            <v>39180</v>
          </cell>
          <cell r="D234" t="str">
            <v>S.33</v>
          </cell>
        </row>
        <row r="235">
          <cell r="C235">
            <v>39181</v>
          </cell>
          <cell r="D235" t="str">
            <v>S.34</v>
          </cell>
        </row>
        <row r="236">
          <cell r="C236">
            <v>39182</v>
          </cell>
          <cell r="D236" t="str">
            <v>S.34</v>
          </cell>
        </row>
        <row r="237">
          <cell r="C237">
            <v>39183</v>
          </cell>
          <cell r="D237" t="str">
            <v>S.34</v>
          </cell>
        </row>
        <row r="238">
          <cell r="C238">
            <v>39184</v>
          </cell>
          <cell r="D238" t="str">
            <v>S.34</v>
          </cell>
        </row>
        <row r="239">
          <cell r="C239">
            <v>39185</v>
          </cell>
          <cell r="D239" t="str">
            <v>S.34</v>
          </cell>
        </row>
        <row r="240">
          <cell r="C240">
            <v>39186</v>
          </cell>
          <cell r="D240" t="str">
            <v>S.34</v>
          </cell>
        </row>
        <row r="241">
          <cell r="C241">
            <v>39187</v>
          </cell>
          <cell r="D241" t="str">
            <v>S.34</v>
          </cell>
        </row>
        <row r="242">
          <cell r="C242">
            <v>39188</v>
          </cell>
          <cell r="D242" t="str">
            <v>S.35</v>
          </cell>
        </row>
        <row r="243">
          <cell r="C243">
            <v>39189</v>
          </cell>
          <cell r="D243" t="str">
            <v>S.35</v>
          </cell>
        </row>
        <row r="244">
          <cell r="C244">
            <v>39190</v>
          </cell>
          <cell r="D244" t="str">
            <v>S.35</v>
          </cell>
        </row>
        <row r="245">
          <cell r="C245">
            <v>39191</v>
          </cell>
          <cell r="D245" t="str">
            <v>S.35</v>
          </cell>
        </row>
        <row r="246">
          <cell r="C246">
            <v>39192</v>
          </cell>
          <cell r="D246" t="str">
            <v>S.35</v>
          </cell>
        </row>
        <row r="247">
          <cell r="C247">
            <v>39193</v>
          </cell>
          <cell r="D247" t="str">
            <v>S.35</v>
          </cell>
        </row>
        <row r="248">
          <cell r="C248">
            <v>39194</v>
          </cell>
          <cell r="D248" t="str">
            <v>S.35</v>
          </cell>
        </row>
        <row r="249">
          <cell r="C249">
            <v>39195</v>
          </cell>
          <cell r="D249" t="str">
            <v>S.36</v>
          </cell>
        </row>
        <row r="250">
          <cell r="C250">
            <v>39196</v>
          </cell>
          <cell r="D250" t="str">
            <v>S.36</v>
          </cell>
        </row>
        <row r="251">
          <cell r="C251">
            <v>39197</v>
          </cell>
          <cell r="D251" t="str">
            <v>S.36</v>
          </cell>
        </row>
        <row r="252">
          <cell r="C252">
            <v>39198</v>
          </cell>
          <cell r="D252" t="str">
            <v>S.36</v>
          </cell>
        </row>
        <row r="253">
          <cell r="C253">
            <v>39199</v>
          </cell>
          <cell r="D253" t="str">
            <v>S.36</v>
          </cell>
        </row>
        <row r="254">
          <cell r="C254">
            <v>39200</v>
          </cell>
          <cell r="D254" t="str">
            <v>S.36</v>
          </cell>
        </row>
        <row r="255">
          <cell r="C255">
            <v>39201</v>
          </cell>
          <cell r="D255" t="str">
            <v>S.36</v>
          </cell>
        </row>
        <row r="256">
          <cell r="C256">
            <v>39202</v>
          </cell>
          <cell r="D256" t="str">
            <v>S.37</v>
          </cell>
        </row>
        <row r="257">
          <cell r="C257">
            <v>39203</v>
          </cell>
          <cell r="D257" t="str">
            <v>S.37</v>
          </cell>
        </row>
        <row r="258">
          <cell r="C258">
            <v>39204</v>
          </cell>
          <cell r="D258" t="str">
            <v>S.37</v>
          </cell>
        </row>
        <row r="259">
          <cell r="C259">
            <v>39205</v>
          </cell>
          <cell r="D259" t="str">
            <v>S.37</v>
          </cell>
        </row>
        <row r="260">
          <cell r="C260">
            <v>39206</v>
          </cell>
          <cell r="D260" t="str">
            <v>S.37</v>
          </cell>
        </row>
        <row r="261">
          <cell r="C261">
            <v>39207</v>
          </cell>
          <cell r="D261" t="str">
            <v>S.37</v>
          </cell>
        </row>
        <row r="262">
          <cell r="C262">
            <v>39208</v>
          </cell>
          <cell r="D262" t="str">
            <v>S.37</v>
          </cell>
        </row>
        <row r="263">
          <cell r="C263">
            <v>39209</v>
          </cell>
          <cell r="D263" t="str">
            <v>S.38</v>
          </cell>
        </row>
        <row r="264">
          <cell r="C264">
            <v>39210</v>
          </cell>
          <cell r="D264" t="str">
            <v>S.38</v>
          </cell>
        </row>
        <row r="265">
          <cell r="C265">
            <v>39211</v>
          </cell>
          <cell r="D265" t="str">
            <v>S.38</v>
          </cell>
        </row>
        <row r="266">
          <cell r="C266">
            <v>39212</v>
          </cell>
          <cell r="D266" t="str">
            <v>S.38</v>
          </cell>
        </row>
        <row r="267">
          <cell r="C267">
            <v>39213</v>
          </cell>
          <cell r="D267" t="str">
            <v>S.38</v>
          </cell>
        </row>
        <row r="268">
          <cell r="C268">
            <v>39214</v>
          </cell>
          <cell r="D268" t="str">
            <v>S.38</v>
          </cell>
        </row>
        <row r="269">
          <cell r="C269">
            <v>39215</v>
          </cell>
          <cell r="D269" t="str">
            <v>S.38</v>
          </cell>
        </row>
        <row r="270">
          <cell r="C270">
            <v>39216</v>
          </cell>
          <cell r="D270" t="str">
            <v>S.39</v>
          </cell>
        </row>
        <row r="271">
          <cell r="C271">
            <v>39217</v>
          </cell>
          <cell r="D271" t="str">
            <v>S.39</v>
          </cell>
        </row>
        <row r="272">
          <cell r="C272">
            <v>39218</v>
          </cell>
          <cell r="D272" t="str">
            <v>S.39</v>
          </cell>
        </row>
        <row r="273">
          <cell r="C273">
            <v>39219</v>
          </cell>
          <cell r="D273" t="str">
            <v>S.39</v>
          </cell>
        </row>
        <row r="274">
          <cell r="C274">
            <v>39220</v>
          </cell>
          <cell r="D274" t="str">
            <v>S.39</v>
          </cell>
        </row>
        <row r="275">
          <cell r="C275">
            <v>39221</v>
          </cell>
          <cell r="D275" t="str">
            <v>S.39</v>
          </cell>
        </row>
        <row r="276">
          <cell r="C276">
            <v>39222</v>
          </cell>
          <cell r="D276" t="str">
            <v>S.39</v>
          </cell>
        </row>
        <row r="277">
          <cell r="C277">
            <v>39223</v>
          </cell>
          <cell r="D277" t="str">
            <v>S.40</v>
          </cell>
        </row>
        <row r="278">
          <cell r="C278">
            <v>39224</v>
          </cell>
          <cell r="D278" t="str">
            <v>S.40</v>
          </cell>
        </row>
        <row r="279">
          <cell r="C279">
            <v>39225</v>
          </cell>
          <cell r="D279" t="str">
            <v>S.40</v>
          </cell>
        </row>
        <row r="280">
          <cell r="C280">
            <v>39226</v>
          </cell>
          <cell r="D280" t="str">
            <v>S.40</v>
          </cell>
        </row>
        <row r="281">
          <cell r="C281">
            <v>39227</v>
          </cell>
          <cell r="D281" t="str">
            <v>S.40</v>
          </cell>
        </row>
        <row r="282">
          <cell r="C282">
            <v>39228</v>
          </cell>
          <cell r="D282" t="str">
            <v>S.40</v>
          </cell>
        </row>
        <row r="283">
          <cell r="C283">
            <v>39229</v>
          </cell>
          <cell r="D283" t="str">
            <v>S.40</v>
          </cell>
        </row>
        <row r="284">
          <cell r="C284">
            <v>39230</v>
          </cell>
          <cell r="D284" t="str">
            <v>S.41</v>
          </cell>
        </row>
        <row r="285">
          <cell r="C285">
            <v>39231</v>
          </cell>
          <cell r="D285" t="str">
            <v>S.41</v>
          </cell>
        </row>
        <row r="286">
          <cell r="C286">
            <v>39232</v>
          </cell>
          <cell r="D286" t="str">
            <v>S.41</v>
          </cell>
        </row>
        <row r="287">
          <cell r="C287">
            <v>39233</v>
          </cell>
          <cell r="D287" t="str">
            <v>S.41</v>
          </cell>
        </row>
        <row r="288">
          <cell r="C288">
            <v>39234</v>
          </cell>
          <cell r="D288" t="str">
            <v>S.41</v>
          </cell>
        </row>
        <row r="289">
          <cell r="C289">
            <v>39235</v>
          </cell>
          <cell r="D289" t="str">
            <v>S.41</v>
          </cell>
        </row>
        <row r="290">
          <cell r="C290">
            <v>39236</v>
          </cell>
          <cell r="D290" t="str">
            <v>S.41</v>
          </cell>
        </row>
        <row r="291">
          <cell r="C291">
            <v>39237</v>
          </cell>
          <cell r="D291" t="str">
            <v>S.42</v>
          </cell>
        </row>
        <row r="292">
          <cell r="C292">
            <v>39238</v>
          </cell>
          <cell r="D292" t="str">
            <v>S.42</v>
          </cell>
        </row>
        <row r="293">
          <cell r="C293">
            <v>39239</v>
          </cell>
          <cell r="D293" t="str">
            <v>S.42</v>
          </cell>
        </row>
        <row r="294">
          <cell r="C294">
            <v>39240</v>
          </cell>
          <cell r="D294" t="str">
            <v>S.42</v>
          </cell>
        </row>
        <row r="295">
          <cell r="C295">
            <v>39241</v>
          </cell>
          <cell r="D295" t="str">
            <v>S.42</v>
          </cell>
        </row>
        <row r="296">
          <cell r="C296">
            <v>39242</v>
          </cell>
          <cell r="D296" t="str">
            <v>S.42</v>
          </cell>
        </row>
        <row r="297">
          <cell r="C297">
            <v>39243</v>
          </cell>
          <cell r="D297" t="str">
            <v>S.42</v>
          </cell>
        </row>
        <row r="298">
          <cell r="C298">
            <v>39244</v>
          </cell>
          <cell r="D298" t="str">
            <v>S.43</v>
          </cell>
        </row>
        <row r="299">
          <cell r="C299">
            <v>39245</v>
          </cell>
          <cell r="D299" t="str">
            <v>S.43</v>
          </cell>
        </row>
        <row r="300">
          <cell r="C300">
            <v>39246</v>
          </cell>
          <cell r="D300" t="str">
            <v>S.43</v>
          </cell>
        </row>
        <row r="301">
          <cell r="C301">
            <v>39247</v>
          </cell>
          <cell r="D301" t="str">
            <v>S.43</v>
          </cell>
        </row>
        <row r="302">
          <cell r="C302">
            <v>39248</v>
          </cell>
          <cell r="D302" t="str">
            <v>S.43</v>
          </cell>
        </row>
        <row r="303">
          <cell r="C303">
            <v>39249</v>
          </cell>
          <cell r="D303" t="str">
            <v>S.43</v>
          </cell>
        </row>
        <row r="304">
          <cell r="C304">
            <v>39250</v>
          </cell>
          <cell r="D304" t="str">
            <v>S.43</v>
          </cell>
        </row>
        <row r="305">
          <cell r="C305">
            <v>39251</v>
          </cell>
          <cell r="D305" t="str">
            <v>S.44</v>
          </cell>
        </row>
        <row r="306">
          <cell r="C306">
            <v>39252</v>
          </cell>
          <cell r="D306" t="str">
            <v>S.44</v>
          </cell>
        </row>
        <row r="307">
          <cell r="C307">
            <v>39253</v>
          </cell>
          <cell r="D307" t="str">
            <v>S.44</v>
          </cell>
        </row>
        <row r="308">
          <cell r="C308">
            <v>39254</v>
          </cell>
          <cell r="D308" t="str">
            <v>S.44</v>
          </cell>
        </row>
        <row r="309">
          <cell r="C309">
            <v>39255</v>
          </cell>
          <cell r="D309" t="str">
            <v>S.44</v>
          </cell>
        </row>
        <row r="310">
          <cell r="C310">
            <v>39256</v>
          </cell>
          <cell r="D310" t="str">
            <v>S.44</v>
          </cell>
        </row>
        <row r="311">
          <cell r="C311">
            <v>39257</v>
          </cell>
          <cell r="D311" t="str">
            <v>S.44</v>
          </cell>
        </row>
        <row r="312">
          <cell r="C312">
            <v>39258</v>
          </cell>
          <cell r="D312" t="str">
            <v>S.45</v>
          </cell>
        </row>
        <row r="313">
          <cell r="C313">
            <v>39259</v>
          </cell>
          <cell r="D313" t="str">
            <v>S.45</v>
          </cell>
        </row>
        <row r="314">
          <cell r="C314">
            <v>39260</v>
          </cell>
          <cell r="D314" t="str">
            <v>S.45</v>
          </cell>
        </row>
        <row r="315">
          <cell r="C315">
            <v>39261</v>
          </cell>
          <cell r="D315" t="str">
            <v>S.45</v>
          </cell>
        </row>
        <row r="316">
          <cell r="C316">
            <v>39262</v>
          </cell>
          <cell r="D316" t="str">
            <v>S.45</v>
          </cell>
        </row>
        <row r="317">
          <cell r="C317">
            <v>39263</v>
          </cell>
          <cell r="D317" t="str">
            <v>S.45</v>
          </cell>
        </row>
        <row r="318">
          <cell r="C318">
            <v>39264</v>
          </cell>
          <cell r="D318" t="str">
            <v>S.45</v>
          </cell>
        </row>
        <row r="319">
          <cell r="C319">
            <v>39265</v>
          </cell>
          <cell r="D319" t="str">
            <v>S.46</v>
          </cell>
        </row>
        <row r="320">
          <cell r="C320">
            <v>39266</v>
          </cell>
          <cell r="D320" t="str">
            <v>S.46</v>
          </cell>
        </row>
        <row r="321">
          <cell r="C321">
            <v>39267</v>
          </cell>
          <cell r="D321" t="str">
            <v>S.46</v>
          </cell>
        </row>
        <row r="322">
          <cell r="C322">
            <v>39268</v>
          </cell>
          <cell r="D322" t="str">
            <v>S.46</v>
          </cell>
        </row>
        <row r="323">
          <cell r="C323">
            <v>39269</v>
          </cell>
          <cell r="D323" t="str">
            <v>S.46</v>
          </cell>
        </row>
        <row r="324">
          <cell r="C324">
            <v>39270</v>
          </cell>
          <cell r="D324" t="str">
            <v>S.46</v>
          </cell>
        </row>
        <row r="325">
          <cell r="C325">
            <v>39271</v>
          </cell>
          <cell r="D325" t="str">
            <v>S.46</v>
          </cell>
        </row>
        <row r="326">
          <cell r="C326">
            <v>39272</v>
          </cell>
          <cell r="D326" t="str">
            <v>S.47</v>
          </cell>
        </row>
        <row r="327">
          <cell r="C327">
            <v>39273</v>
          </cell>
          <cell r="D327" t="str">
            <v>S.47</v>
          </cell>
        </row>
        <row r="328">
          <cell r="C328">
            <v>39274</v>
          </cell>
          <cell r="D328" t="str">
            <v>S.47</v>
          </cell>
        </row>
        <row r="329">
          <cell r="C329">
            <v>39275</v>
          </cell>
          <cell r="D329" t="str">
            <v>S.47</v>
          </cell>
        </row>
        <row r="330">
          <cell r="C330">
            <v>39276</v>
          </cell>
          <cell r="D330" t="str">
            <v>S.47</v>
          </cell>
        </row>
        <row r="331">
          <cell r="C331">
            <v>39277</v>
          </cell>
          <cell r="D331" t="str">
            <v>S.47</v>
          </cell>
        </row>
        <row r="332">
          <cell r="C332">
            <v>39278</v>
          </cell>
          <cell r="D332" t="str">
            <v>S.47</v>
          </cell>
        </row>
        <row r="333">
          <cell r="C333">
            <v>39279</v>
          </cell>
          <cell r="D333" t="str">
            <v>S.48</v>
          </cell>
        </row>
        <row r="334">
          <cell r="C334">
            <v>39280</v>
          </cell>
          <cell r="D334" t="str">
            <v>S.48</v>
          </cell>
        </row>
        <row r="335">
          <cell r="C335">
            <v>39281</v>
          </cell>
          <cell r="D335" t="str">
            <v>S.48</v>
          </cell>
        </row>
        <row r="336">
          <cell r="C336">
            <v>39282</v>
          </cell>
          <cell r="D336" t="str">
            <v>S.48</v>
          </cell>
        </row>
        <row r="337">
          <cell r="C337">
            <v>39283</v>
          </cell>
          <cell r="D337" t="str">
            <v>S.48</v>
          </cell>
        </row>
        <row r="338">
          <cell r="C338">
            <v>39284</v>
          </cell>
          <cell r="D338" t="str">
            <v>S.48</v>
          </cell>
        </row>
        <row r="339">
          <cell r="C339">
            <v>39285</v>
          </cell>
          <cell r="D339" t="str">
            <v>S.48</v>
          </cell>
        </row>
        <row r="340">
          <cell r="C340">
            <v>39286</v>
          </cell>
          <cell r="D340" t="str">
            <v>S.49</v>
          </cell>
        </row>
        <row r="341">
          <cell r="C341">
            <v>39287</v>
          </cell>
          <cell r="D341" t="str">
            <v>S.49</v>
          </cell>
        </row>
        <row r="342">
          <cell r="C342">
            <v>39288</v>
          </cell>
          <cell r="D342" t="str">
            <v>S.49</v>
          </cell>
        </row>
        <row r="343">
          <cell r="C343">
            <v>39289</v>
          </cell>
          <cell r="D343" t="str">
            <v>S.49</v>
          </cell>
        </row>
        <row r="344">
          <cell r="C344">
            <v>39290</v>
          </cell>
          <cell r="D344" t="str">
            <v>S.49</v>
          </cell>
        </row>
        <row r="345">
          <cell r="C345">
            <v>39291</v>
          </cell>
          <cell r="D345" t="str">
            <v>S.49</v>
          </cell>
        </row>
        <row r="346">
          <cell r="C346">
            <v>39292</v>
          </cell>
          <cell r="D346" t="str">
            <v>S.49</v>
          </cell>
        </row>
        <row r="347">
          <cell r="C347">
            <v>39293</v>
          </cell>
          <cell r="D347" t="str">
            <v>S.50</v>
          </cell>
        </row>
        <row r="348">
          <cell r="C348">
            <v>39294</v>
          </cell>
          <cell r="D348" t="str">
            <v>S.50</v>
          </cell>
        </row>
        <row r="349">
          <cell r="C349">
            <v>39295</v>
          </cell>
          <cell r="D349" t="str">
            <v>S.50</v>
          </cell>
        </row>
        <row r="350">
          <cell r="C350">
            <v>39296</v>
          </cell>
          <cell r="D350" t="str">
            <v>S.50</v>
          </cell>
        </row>
        <row r="351">
          <cell r="C351">
            <v>39297</v>
          </cell>
          <cell r="D351" t="str">
            <v>S.50</v>
          </cell>
        </row>
        <row r="352">
          <cell r="C352">
            <v>39298</v>
          </cell>
          <cell r="D352" t="str">
            <v>S.50</v>
          </cell>
        </row>
        <row r="353">
          <cell r="C353">
            <v>39299</v>
          </cell>
          <cell r="D353" t="str">
            <v>S.50</v>
          </cell>
        </row>
        <row r="354">
          <cell r="C354">
            <v>39300</v>
          </cell>
          <cell r="D354" t="str">
            <v>S.51</v>
          </cell>
        </row>
        <row r="355">
          <cell r="C355">
            <v>39301</v>
          </cell>
          <cell r="D355" t="str">
            <v>S.51</v>
          </cell>
        </row>
        <row r="356">
          <cell r="C356">
            <v>39302</v>
          </cell>
          <cell r="D356" t="str">
            <v>S.51</v>
          </cell>
        </row>
        <row r="357">
          <cell r="C357">
            <v>39303</v>
          </cell>
          <cell r="D357" t="str">
            <v>S.51</v>
          </cell>
        </row>
        <row r="358">
          <cell r="C358">
            <v>39304</v>
          </cell>
          <cell r="D358" t="str">
            <v>S.51</v>
          </cell>
        </row>
        <row r="359">
          <cell r="C359">
            <v>39305</v>
          </cell>
          <cell r="D359" t="str">
            <v>S.51</v>
          </cell>
        </row>
        <row r="360">
          <cell r="C360">
            <v>39306</v>
          </cell>
          <cell r="D360" t="str">
            <v>S.51</v>
          </cell>
        </row>
        <row r="361">
          <cell r="C361">
            <v>39307</v>
          </cell>
          <cell r="D361" t="str">
            <v>S.52</v>
          </cell>
        </row>
        <row r="362">
          <cell r="C362">
            <v>39308</v>
          </cell>
          <cell r="D362" t="str">
            <v>S.52</v>
          </cell>
        </row>
        <row r="363">
          <cell r="C363">
            <v>39309</v>
          </cell>
          <cell r="D363" t="str">
            <v>S.52</v>
          </cell>
        </row>
        <row r="364">
          <cell r="C364">
            <v>39310</v>
          </cell>
          <cell r="D364" t="str">
            <v>S.52</v>
          </cell>
        </row>
        <row r="365">
          <cell r="C365">
            <v>39311</v>
          </cell>
          <cell r="D365" t="str">
            <v>S.52</v>
          </cell>
        </row>
        <row r="366">
          <cell r="C366">
            <v>39312</v>
          </cell>
          <cell r="D366" t="str">
            <v>S.52</v>
          </cell>
        </row>
        <row r="367">
          <cell r="C367">
            <v>39313</v>
          </cell>
          <cell r="D367" t="str">
            <v>S.52</v>
          </cell>
        </row>
        <row r="368">
          <cell r="C368">
            <v>39314</v>
          </cell>
          <cell r="D368" t="str">
            <v>S.53</v>
          </cell>
        </row>
        <row r="369">
          <cell r="C369">
            <v>39315</v>
          </cell>
          <cell r="D369" t="str">
            <v>S.53</v>
          </cell>
        </row>
        <row r="370">
          <cell r="C370">
            <v>39316</v>
          </cell>
          <cell r="D370" t="str">
            <v>S.53</v>
          </cell>
        </row>
        <row r="371">
          <cell r="C371">
            <v>39317</v>
          </cell>
          <cell r="D371" t="str">
            <v>S.53</v>
          </cell>
        </row>
        <row r="372">
          <cell r="C372">
            <v>39318</v>
          </cell>
          <cell r="D372" t="str">
            <v>S.53</v>
          </cell>
        </row>
        <row r="373">
          <cell r="C373">
            <v>39319</v>
          </cell>
          <cell r="D373" t="str">
            <v>S.53</v>
          </cell>
        </row>
        <row r="374">
          <cell r="C374">
            <v>39320</v>
          </cell>
          <cell r="D374" t="str">
            <v>S.53</v>
          </cell>
        </row>
        <row r="375">
          <cell r="C375">
            <v>39321</v>
          </cell>
          <cell r="D375" t="str">
            <v>S.54</v>
          </cell>
        </row>
        <row r="376">
          <cell r="C376">
            <v>39322</v>
          </cell>
          <cell r="D376" t="str">
            <v>S.54</v>
          </cell>
        </row>
        <row r="377">
          <cell r="C377">
            <v>39323</v>
          </cell>
          <cell r="D377" t="str">
            <v>S.54</v>
          </cell>
        </row>
        <row r="378">
          <cell r="C378">
            <v>39324</v>
          </cell>
          <cell r="D378" t="str">
            <v>S.54</v>
          </cell>
        </row>
        <row r="379">
          <cell r="C379">
            <v>39325</v>
          </cell>
          <cell r="D379" t="str">
            <v>S.54</v>
          </cell>
        </row>
        <row r="380">
          <cell r="C380">
            <v>39326</v>
          </cell>
          <cell r="D380" t="str">
            <v>S.54</v>
          </cell>
        </row>
        <row r="381">
          <cell r="C381">
            <v>39327</v>
          </cell>
          <cell r="D381" t="str">
            <v>S.54</v>
          </cell>
        </row>
        <row r="382">
          <cell r="C382">
            <v>39328</v>
          </cell>
          <cell r="D382" t="str">
            <v>S.55</v>
          </cell>
        </row>
        <row r="383">
          <cell r="C383">
            <v>39329</v>
          </cell>
          <cell r="D383" t="str">
            <v>S.55</v>
          </cell>
        </row>
        <row r="384">
          <cell r="C384">
            <v>39330</v>
          </cell>
          <cell r="D384" t="str">
            <v>S.55</v>
          </cell>
        </row>
        <row r="385">
          <cell r="C385">
            <v>39331</v>
          </cell>
          <cell r="D385" t="str">
            <v>S.55</v>
          </cell>
        </row>
        <row r="386">
          <cell r="C386">
            <v>39332</v>
          </cell>
          <cell r="D386" t="str">
            <v>S.55</v>
          </cell>
        </row>
        <row r="387">
          <cell r="C387">
            <v>39333</v>
          </cell>
          <cell r="D387" t="str">
            <v>S.55</v>
          </cell>
        </row>
        <row r="388">
          <cell r="C388">
            <v>39334</v>
          </cell>
          <cell r="D388" t="str">
            <v>S.55</v>
          </cell>
        </row>
        <row r="389">
          <cell r="C389">
            <v>39335</v>
          </cell>
          <cell r="D389" t="str">
            <v>S.56</v>
          </cell>
        </row>
        <row r="390">
          <cell r="C390">
            <v>39336</v>
          </cell>
          <cell r="D390" t="str">
            <v>S.56</v>
          </cell>
        </row>
        <row r="391">
          <cell r="C391">
            <v>39337</v>
          </cell>
          <cell r="D391" t="str">
            <v>S.56</v>
          </cell>
        </row>
        <row r="392">
          <cell r="C392">
            <v>39338</v>
          </cell>
          <cell r="D392" t="str">
            <v>S.56</v>
          </cell>
        </row>
        <row r="393">
          <cell r="C393">
            <v>39339</v>
          </cell>
          <cell r="D393" t="str">
            <v>S.56</v>
          </cell>
        </row>
        <row r="394">
          <cell r="C394">
            <v>39340</v>
          </cell>
          <cell r="D394" t="str">
            <v>S.56</v>
          </cell>
        </row>
        <row r="395">
          <cell r="C395">
            <v>39341</v>
          </cell>
          <cell r="D395" t="str">
            <v>S.56</v>
          </cell>
        </row>
        <row r="396">
          <cell r="C396">
            <v>39342</v>
          </cell>
          <cell r="D396" t="str">
            <v>S.57</v>
          </cell>
        </row>
        <row r="397">
          <cell r="C397">
            <v>39343</v>
          </cell>
          <cell r="D397" t="str">
            <v>S.57</v>
          </cell>
        </row>
        <row r="398">
          <cell r="C398">
            <v>39344</v>
          </cell>
          <cell r="D398" t="str">
            <v>S.57</v>
          </cell>
        </row>
        <row r="399">
          <cell r="C399">
            <v>39345</v>
          </cell>
          <cell r="D399" t="str">
            <v>S.57</v>
          </cell>
        </row>
        <row r="400">
          <cell r="C400">
            <v>39346</v>
          </cell>
          <cell r="D400" t="str">
            <v>S.57</v>
          </cell>
        </row>
        <row r="401">
          <cell r="C401">
            <v>39347</v>
          </cell>
          <cell r="D401" t="str">
            <v>S.57</v>
          </cell>
        </row>
        <row r="402">
          <cell r="C402">
            <v>39348</v>
          </cell>
          <cell r="D402" t="str">
            <v>S.57</v>
          </cell>
        </row>
        <row r="403">
          <cell r="C403">
            <v>39349</v>
          </cell>
          <cell r="D403" t="str">
            <v>S.58</v>
          </cell>
        </row>
        <row r="404">
          <cell r="C404">
            <v>39350</v>
          </cell>
          <cell r="D404" t="str">
            <v>S.58</v>
          </cell>
        </row>
        <row r="405">
          <cell r="C405">
            <v>39351</v>
          </cell>
          <cell r="D405" t="str">
            <v>S.58</v>
          </cell>
        </row>
        <row r="406">
          <cell r="C406">
            <v>39352</v>
          </cell>
          <cell r="D406" t="str">
            <v>S.58</v>
          </cell>
        </row>
        <row r="407">
          <cell r="C407">
            <v>39353</v>
          </cell>
          <cell r="D407" t="str">
            <v>S.58</v>
          </cell>
        </row>
        <row r="408">
          <cell r="C408">
            <v>39354</v>
          </cell>
          <cell r="D408" t="str">
            <v>S.58</v>
          </cell>
        </row>
        <row r="409">
          <cell r="C409">
            <v>39355</v>
          </cell>
          <cell r="D409" t="str">
            <v>S.58</v>
          </cell>
        </row>
        <row r="410">
          <cell r="C410">
            <v>39356</v>
          </cell>
          <cell r="D410" t="str">
            <v>S.59</v>
          </cell>
        </row>
        <row r="411">
          <cell r="C411">
            <v>39357</v>
          </cell>
          <cell r="D411" t="str">
            <v>S.59</v>
          </cell>
        </row>
        <row r="412">
          <cell r="C412">
            <v>39358</v>
          </cell>
          <cell r="D412" t="str">
            <v>S.59</v>
          </cell>
        </row>
        <row r="413">
          <cell r="C413">
            <v>39359</v>
          </cell>
          <cell r="D413" t="str">
            <v>S.59</v>
          </cell>
        </row>
        <row r="414">
          <cell r="C414">
            <v>39360</v>
          </cell>
          <cell r="D414" t="str">
            <v>S.59</v>
          </cell>
        </row>
        <row r="415">
          <cell r="C415">
            <v>39361</v>
          </cell>
          <cell r="D415" t="str">
            <v>S.59</v>
          </cell>
        </row>
        <row r="416">
          <cell r="C416">
            <v>39362</v>
          </cell>
          <cell r="D416" t="str">
            <v>S.59</v>
          </cell>
        </row>
        <row r="417">
          <cell r="C417">
            <v>39363</v>
          </cell>
          <cell r="D417" t="str">
            <v>S.60</v>
          </cell>
        </row>
        <row r="418">
          <cell r="C418">
            <v>39364</v>
          </cell>
          <cell r="D418" t="str">
            <v>S.60</v>
          </cell>
        </row>
        <row r="419">
          <cell r="C419">
            <v>39365</v>
          </cell>
          <cell r="D419" t="str">
            <v>S.60</v>
          </cell>
        </row>
        <row r="420">
          <cell r="C420">
            <v>39366</v>
          </cell>
          <cell r="D420" t="str">
            <v>S.60</v>
          </cell>
        </row>
        <row r="421">
          <cell r="C421">
            <v>39367</v>
          </cell>
          <cell r="D421" t="str">
            <v>S.60</v>
          </cell>
        </row>
        <row r="422">
          <cell r="C422">
            <v>39368</v>
          </cell>
          <cell r="D422" t="str">
            <v>S.60</v>
          </cell>
        </row>
        <row r="423">
          <cell r="C423">
            <v>39369</v>
          </cell>
          <cell r="D423" t="str">
            <v>S.60</v>
          </cell>
        </row>
        <row r="424">
          <cell r="C424">
            <v>39370</v>
          </cell>
          <cell r="D424" t="str">
            <v>S.61</v>
          </cell>
        </row>
        <row r="425">
          <cell r="C425">
            <v>39371</v>
          </cell>
          <cell r="D425" t="str">
            <v>S.61</v>
          </cell>
        </row>
        <row r="426">
          <cell r="C426">
            <v>39372</v>
          </cell>
          <cell r="D426" t="str">
            <v>S.61</v>
          </cell>
        </row>
        <row r="427">
          <cell r="C427">
            <v>39373</v>
          </cell>
          <cell r="D427" t="str">
            <v>S.61</v>
          </cell>
        </row>
        <row r="428">
          <cell r="C428">
            <v>39374</v>
          </cell>
          <cell r="D428" t="str">
            <v>S.61</v>
          </cell>
        </row>
        <row r="429">
          <cell r="C429">
            <v>39375</v>
          </cell>
          <cell r="D429" t="str">
            <v>S.61</v>
          </cell>
        </row>
        <row r="430">
          <cell r="C430">
            <v>39376</v>
          </cell>
          <cell r="D430" t="str">
            <v>S.61</v>
          </cell>
        </row>
        <row r="431">
          <cell r="C431">
            <v>39377</v>
          </cell>
          <cell r="D431" t="str">
            <v>S.62</v>
          </cell>
        </row>
        <row r="432">
          <cell r="C432">
            <v>39378</v>
          </cell>
          <cell r="D432" t="str">
            <v>S.62</v>
          </cell>
        </row>
        <row r="433">
          <cell r="C433">
            <v>39379</v>
          </cell>
          <cell r="D433" t="str">
            <v>S.62</v>
          </cell>
        </row>
        <row r="434">
          <cell r="C434">
            <v>39380</v>
          </cell>
          <cell r="D434" t="str">
            <v>S.62</v>
          </cell>
        </row>
        <row r="435">
          <cell r="C435">
            <v>39381</v>
          </cell>
          <cell r="D435" t="str">
            <v>S.62</v>
          </cell>
        </row>
        <row r="436">
          <cell r="C436">
            <v>39382</v>
          </cell>
          <cell r="D436" t="str">
            <v>S.62</v>
          </cell>
        </row>
        <row r="437">
          <cell r="C437">
            <v>39383</v>
          </cell>
          <cell r="D437" t="str">
            <v>S.62</v>
          </cell>
        </row>
        <row r="438">
          <cell r="C438">
            <v>39384</v>
          </cell>
          <cell r="D438" t="str">
            <v>S.63</v>
          </cell>
        </row>
        <row r="439">
          <cell r="C439">
            <v>39385</v>
          </cell>
          <cell r="D439" t="str">
            <v>S.63</v>
          </cell>
        </row>
        <row r="440">
          <cell r="C440">
            <v>39386</v>
          </cell>
          <cell r="D440" t="str">
            <v>S.63</v>
          </cell>
        </row>
        <row r="441">
          <cell r="C441">
            <v>39387</v>
          </cell>
          <cell r="D441" t="str">
            <v>S.63</v>
          </cell>
        </row>
        <row r="442">
          <cell r="C442">
            <v>39388</v>
          </cell>
          <cell r="D442" t="str">
            <v>S.63</v>
          </cell>
        </row>
        <row r="443">
          <cell r="C443">
            <v>39389</v>
          </cell>
          <cell r="D443" t="str">
            <v>S.63</v>
          </cell>
        </row>
        <row r="444">
          <cell r="C444">
            <v>39390</v>
          </cell>
          <cell r="D444" t="str">
            <v>S.63</v>
          </cell>
        </row>
        <row r="445">
          <cell r="C445">
            <v>39391</v>
          </cell>
          <cell r="D445" t="str">
            <v>S.64</v>
          </cell>
        </row>
        <row r="446">
          <cell r="C446">
            <v>39392</v>
          </cell>
          <cell r="D446" t="str">
            <v>S.64</v>
          </cell>
        </row>
        <row r="447">
          <cell r="C447">
            <v>39393</v>
          </cell>
          <cell r="D447" t="str">
            <v>S.64</v>
          </cell>
        </row>
        <row r="448">
          <cell r="C448">
            <v>39394</v>
          </cell>
          <cell r="D448" t="str">
            <v>S.64</v>
          </cell>
        </row>
        <row r="449">
          <cell r="C449">
            <v>39395</v>
          </cell>
          <cell r="D449" t="str">
            <v>S.64</v>
          </cell>
        </row>
        <row r="450">
          <cell r="C450">
            <v>39396</v>
          </cell>
          <cell r="D450" t="str">
            <v>S.64</v>
          </cell>
        </row>
        <row r="451">
          <cell r="C451">
            <v>39397</v>
          </cell>
          <cell r="D451" t="str">
            <v>S.64</v>
          </cell>
        </row>
        <row r="452">
          <cell r="C452">
            <v>39398</v>
          </cell>
          <cell r="D452" t="str">
            <v>S.65</v>
          </cell>
        </row>
        <row r="453">
          <cell r="C453">
            <v>39399</v>
          </cell>
          <cell r="D453" t="str">
            <v>S.65</v>
          </cell>
        </row>
        <row r="454">
          <cell r="C454">
            <v>39400</v>
          </cell>
          <cell r="D454" t="str">
            <v>S.65</v>
          </cell>
        </row>
        <row r="455">
          <cell r="C455">
            <v>39401</v>
          </cell>
          <cell r="D455" t="str">
            <v>S.65</v>
          </cell>
        </row>
        <row r="456">
          <cell r="C456">
            <v>39402</v>
          </cell>
          <cell r="D456" t="str">
            <v>S.65</v>
          </cell>
        </row>
        <row r="457">
          <cell r="C457">
            <v>39403</v>
          </cell>
          <cell r="D457" t="str">
            <v>S.65</v>
          </cell>
        </row>
        <row r="458">
          <cell r="C458">
            <v>39404</v>
          </cell>
          <cell r="D458" t="str">
            <v>S.65</v>
          </cell>
        </row>
        <row r="459">
          <cell r="C459">
            <v>39405</v>
          </cell>
          <cell r="D459" t="str">
            <v>S.66</v>
          </cell>
        </row>
        <row r="460">
          <cell r="C460">
            <v>39406</v>
          </cell>
          <cell r="D460" t="str">
            <v>S.66</v>
          </cell>
        </row>
        <row r="461">
          <cell r="C461">
            <v>39407</v>
          </cell>
          <cell r="D461" t="str">
            <v>S.66</v>
          </cell>
        </row>
        <row r="462">
          <cell r="C462">
            <v>39408</v>
          </cell>
          <cell r="D462" t="str">
            <v>S.66</v>
          </cell>
        </row>
        <row r="463">
          <cell r="C463">
            <v>39409</v>
          </cell>
          <cell r="D463" t="str">
            <v>S.66</v>
          </cell>
        </row>
        <row r="464">
          <cell r="C464">
            <v>39410</v>
          </cell>
          <cell r="D464" t="str">
            <v>S.66</v>
          </cell>
        </row>
        <row r="465">
          <cell r="C465">
            <v>39411</v>
          </cell>
          <cell r="D465" t="str">
            <v>S.66</v>
          </cell>
        </row>
        <row r="466">
          <cell r="C466">
            <v>39412</v>
          </cell>
          <cell r="D466" t="str">
            <v>S.67</v>
          </cell>
        </row>
        <row r="467">
          <cell r="C467">
            <v>39413</v>
          </cell>
          <cell r="D467" t="str">
            <v>S.67</v>
          </cell>
        </row>
        <row r="468">
          <cell r="C468">
            <v>39414</v>
          </cell>
          <cell r="D468" t="str">
            <v>S.67</v>
          </cell>
        </row>
        <row r="469">
          <cell r="C469">
            <v>39415</v>
          </cell>
          <cell r="D469" t="str">
            <v>S.67</v>
          </cell>
        </row>
        <row r="470">
          <cell r="C470">
            <v>39416</v>
          </cell>
          <cell r="D470" t="str">
            <v>S.67</v>
          </cell>
        </row>
        <row r="471">
          <cell r="C471">
            <v>39417</v>
          </cell>
          <cell r="D471" t="str">
            <v>S.67</v>
          </cell>
        </row>
        <row r="472">
          <cell r="C472">
            <v>39418</v>
          </cell>
          <cell r="D472" t="str">
            <v>S.67</v>
          </cell>
        </row>
        <row r="473">
          <cell r="C473">
            <v>39419</v>
          </cell>
          <cell r="D473" t="str">
            <v>S.68</v>
          </cell>
        </row>
        <row r="474">
          <cell r="C474">
            <v>39420</v>
          </cell>
          <cell r="D474" t="str">
            <v>S.68</v>
          </cell>
        </row>
        <row r="475">
          <cell r="C475">
            <v>39421</v>
          </cell>
          <cell r="D475" t="str">
            <v>S.68</v>
          </cell>
        </row>
        <row r="476">
          <cell r="C476">
            <v>39422</v>
          </cell>
          <cell r="D476" t="str">
            <v>S.68</v>
          </cell>
        </row>
        <row r="477">
          <cell r="C477">
            <v>39423</v>
          </cell>
          <cell r="D477" t="str">
            <v>S.68</v>
          </cell>
        </row>
        <row r="478">
          <cell r="C478">
            <v>39424</v>
          </cell>
          <cell r="D478" t="str">
            <v>S.68</v>
          </cell>
        </row>
        <row r="479">
          <cell r="C479">
            <v>39425</v>
          </cell>
          <cell r="D479" t="str">
            <v>S.68</v>
          </cell>
        </row>
        <row r="480">
          <cell r="C480">
            <v>39426</v>
          </cell>
          <cell r="D480" t="str">
            <v>S.69</v>
          </cell>
        </row>
        <row r="481">
          <cell r="C481">
            <v>39427</v>
          </cell>
          <cell r="D481" t="str">
            <v>S.69</v>
          </cell>
        </row>
        <row r="482">
          <cell r="C482">
            <v>39428</v>
          </cell>
          <cell r="D482" t="str">
            <v>S.69</v>
          </cell>
        </row>
        <row r="483">
          <cell r="C483">
            <v>39429</v>
          </cell>
          <cell r="D483" t="str">
            <v>S.69</v>
          </cell>
        </row>
        <row r="484">
          <cell r="C484">
            <v>39430</v>
          </cell>
          <cell r="D484" t="str">
            <v>S.69</v>
          </cell>
        </row>
        <row r="485">
          <cell r="C485">
            <v>39431</v>
          </cell>
          <cell r="D485" t="str">
            <v>S.69</v>
          </cell>
        </row>
        <row r="486">
          <cell r="C486">
            <v>39432</v>
          </cell>
          <cell r="D486" t="str">
            <v>S.69</v>
          </cell>
        </row>
        <row r="487">
          <cell r="C487">
            <v>39433</v>
          </cell>
          <cell r="D487" t="str">
            <v>S.70</v>
          </cell>
        </row>
        <row r="488">
          <cell r="C488">
            <v>39434</v>
          </cell>
          <cell r="D488" t="str">
            <v>S.70</v>
          </cell>
        </row>
        <row r="489">
          <cell r="C489">
            <v>39435</v>
          </cell>
          <cell r="D489" t="str">
            <v>S.70</v>
          </cell>
        </row>
        <row r="490">
          <cell r="C490">
            <v>39436</v>
          </cell>
          <cell r="D490" t="str">
            <v>S.70</v>
          </cell>
        </row>
        <row r="491">
          <cell r="C491">
            <v>39437</v>
          </cell>
          <cell r="D491" t="str">
            <v>S.70</v>
          </cell>
        </row>
        <row r="492">
          <cell r="C492">
            <v>39438</v>
          </cell>
          <cell r="D492" t="str">
            <v>S.70</v>
          </cell>
        </row>
        <row r="493">
          <cell r="C493">
            <v>39439</v>
          </cell>
          <cell r="D493" t="str">
            <v>S.70</v>
          </cell>
        </row>
        <row r="494">
          <cell r="C494">
            <v>39440</v>
          </cell>
          <cell r="D494" t="str">
            <v>S.71</v>
          </cell>
        </row>
        <row r="495">
          <cell r="C495">
            <v>39441</v>
          </cell>
          <cell r="D495" t="str">
            <v>S.71</v>
          </cell>
        </row>
        <row r="496">
          <cell r="C496">
            <v>39442</v>
          </cell>
          <cell r="D496" t="str">
            <v>S.71</v>
          </cell>
        </row>
        <row r="497">
          <cell r="C497">
            <v>39443</v>
          </cell>
          <cell r="D497" t="str">
            <v>S.71</v>
          </cell>
        </row>
        <row r="498">
          <cell r="C498">
            <v>39444</v>
          </cell>
          <cell r="D498" t="str">
            <v>S.71</v>
          </cell>
        </row>
        <row r="499">
          <cell r="C499">
            <v>39445</v>
          </cell>
          <cell r="D499" t="str">
            <v>S.71</v>
          </cell>
        </row>
        <row r="500">
          <cell r="C500">
            <v>39446</v>
          </cell>
          <cell r="D500" t="str">
            <v>S.71</v>
          </cell>
        </row>
        <row r="501">
          <cell r="C501">
            <v>39447</v>
          </cell>
          <cell r="D501" t="str">
            <v>S.72</v>
          </cell>
        </row>
        <row r="502">
          <cell r="C502">
            <v>39448</v>
          </cell>
          <cell r="D502" t="str">
            <v>S.72</v>
          </cell>
        </row>
        <row r="503">
          <cell r="C503">
            <v>39449</v>
          </cell>
          <cell r="D503" t="str">
            <v>S.72</v>
          </cell>
        </row>
        <row r="504">
          <cell r="C504">
            <v>39450</v>
          </cell>
          <cell r="D504" t="str">
            <v>S.72</v>
          </cell>
        </row>
        <row r="505">
          <cell r="C505">
            <v>39451</v>
          </cell>
          <cell r="D505" t="str">
            <v>S.72</v>
          </cell>
        </row>
        <row r="506">
          <cell r="C506">
            <v>39452</v>
          </cell>
          <cell r="D506" t="str">
            <v>S.72</v>
          </cell>
        </row>
        <row r="507">
          <cell r="C507">
            <v>39453</v>
          </cell>
          <cell r="D507" t="str">
            <v>S.72</v>
          </cell>
        </row>
        <row r="508">
          <cell r="C508">
            <v>39454</v>
          </cell>
          <cell r="D508" t="str">
            <v>S.73</v>
          </cell>
        </row>
        <row r="509">
          <cell r="C509">
            <v>39455</v>
          </cell>
          <cell r="D509" t="str">
            <v>S.73</v>
          </cell>
        </row>
        <row r="510">
          <cell r="C510">
            <v>39456</v>
          </cell>
          <cell r="D510" t="str">
            <v>S.73</v>
          </cell>
        </row>
        <row r="511">
          <cell r="C511">
            <v>39457</v>
          </cell>
          <cell r="D511" t="str">
            <v>S.73</v>
          </cell>
        </row>
        <row r="512">
          <cell r="C512">
            <v>39458</v>
          </cell>
          <cell r="D512" t="str">
            <v>S.73</v>
          </cell>
        </row>
        <row r="513">
          <cell r="C513">
            <v>39459</v>
          </cell>
          <cell r="D513" t="str">
            <v>S.73</v>
          </cell>
        </row>
        <row r="514">
          <cell r="C514">
            <v>39460</v>
          </cell>
          <cell r="D514" t="str">
            <v>S.73</v>
          </cell>
        </row>
        <row r="515">
          <cell r="C515">
            <v>39461</v>
          </cell>
          <cell r="D515" t="str">
            <v>S.74</v>
          </cell>
        </row>
        <row r="516">
          <cell r="C516">
            <v>39462</v>
          </cell>
          <cell r="D516" t="str">
            <v>S.74</v>
          </cell>
        </row>
        <row r="517">
          <cell r="C517">
            <v>39463</v>
          </cell>
          <cell r="D517" t="str">
            <v>S.74</v>
          </cell>
        </row>
        <row r="518">
          <cell r="C518">
            <v>39464</v>
          </cell>
          <cell r="D518" t="str">
            <v>S.74</v>
          </cell>
        </row>
        <row r="519">
          <cell r="C519">
            <v>39465</v>
          </cell>
          <cell r="D519" t="str">
            <v>S.74</v>
          </cell>
        </row>
        <row r="520">
          <cell r="C520">
            <v>39466</v>
          </cell>
          <cell r="D520" t="str">
            <v>S.74</v>
          </cell>
        </row>
        <row r="521">
          <cell r="C521">
            <v>39467</v>
          </cell>
          <cell r="D521" t="str">
            <v>S.74</v>
          </cell>
        </row>
        <row r="522">
          <cell r="C522">
            <v>39468</v>
          </cell>
          <cell r="D522" t="str">
            <v>S.75</v>
          </cell>
        </row>
        <row r="523">
          <cell r="C523">
            <v>39469</v>
          </cell>
          <cell r="D523" t="str">
            <v>S.75</v>
          </cell>
        </row>
        <row r="524">
          <cell r="C524">
            <v>39470</v>
          </cell>
          <cell r="D524" t="str">
            <v>S.75</v>
          </cell>
        </row>
        <row r="525">
          <cell r="C525">
            <v>39471</v>
          </cell>
          <cell r="D525" t="str">
            <v>S.75</v>
          </cell>
        </row>
        <row r="526">
          <cell r="C526">
            <v>39472</v>
          </cell>
          <cell r="D526" t="str">
            <v>S.75</v>
          </cell>
        </row>
        <row r="527">
          <cell r="C527">
            <v>39473</v>
          </cell>
          <cell r="D527" t="str">
            <v>S.75</v>
          </cell>
        </row>
        <row r="528">
          <cell r="C528">
            <v>39474</v>
          </cell>
          <cell r="D528" t="str">
            <v>S.75</v>
          </cell>
        </row>
        <row r="529">
          <cell r="C529">
            <v>39475</v>
          </cell>
          <cell r="D529" t="str">
            <v>S.76</v>
          </cell>
        </row>
        <row r="530">
          <cell r="C530">
            <v>39476</v>
          </cell>
          <cell r="D530" t="str">
            <v>S.76</v>
          </cell>
        </row>
        <row r="531">
          <cell r="C531">
            <v>39477</v>
          </cell>
          <cell r="D531" t="str">
            <v>S.76</v>
          </cell>
        </row>
        <row r="532">
          <cell r="C532">
            <v>39478</v>
          </cell>
          <cell r="D532" t="str">
            <v>S.76</v>
          </cell>
        </row>
        <row r="533">
          <cell r="C533">
            <v>39479</v>
          </cell>
          <cell r="D533" t="str">
            <v>S.76</v>
          </cell>
        </row>
        <row r="534">
          <cell r="C534">
            <v>39480</v>
          </cell>
          <cell r="D534" t="str">
            <v>S.76</v>
          </cell>
        </row>
        <row r="535">
          <cell r="C535">
            <v>39481</v>
          </cell>
          <cell r="D535" t="str">
            <v>S.76</v>
          </cell>
        </row>
      </sheetData>
      <sheetData sheetId="14" refreshError="1">
        <row r="3">
          <cell r="B3" t="str">
            <v>DATA</v>
          </cell>
          <cell r="C3" t="str">
            <v>MÊS</v>
          </cell>
        </row>
        <row r="4">
          <cell r="B4">
            <v>38353</v>
          </cell>
          <cell r="C4">
            <v>1</v>
          </cell>
        </row>
        <row r="5">
          <cell r="B5">
            <v>38354</v>
          </cell>
          <cell r="C5">
            <v>1</v>
          </cell>
        </row>
        <row r="6">
          <cell r="B6">
            <v>38355</v>
          </cell>
          <cell r="C6">
            <v>1</v>
          </cell>
        </row>
        <row r="7">
          <cell r="B7">
            <v>38356</v>
          </cell>
          <cell r="C7">
            <v>1</v>
          </cell>
        </row>
        <row r="8">
          <cell r="B8">
            <v>38357</v>
          </cell>
          <cell r="C8">
            <v>1</v>
          </cell>
        </row>
        <row r="9">
          <cell r="B9">
            <v>38358</v>
          </cell>
          <cell r="C9">
            <v>1</v>
          </cell>
        </row>
        <row r="10">
          <cell r="B10">
            <v>38359</v>
          </cell>
          <cell r="C10">
            <v>1</v>
          </cell>
        </row>
        <row r="11">
          <cell r="B11">
            <v>38360</v>
          </cell>
          <cell r="C11">
            <v>1</v>
          </cell>
        </row>
        <row r="12">
          <cell r="B12">
            <v>38361</v>
          </cell>
          <cell r="C12">
            <v>1</v>
          </cell>
        </row>
        <row r="13">
          <cell r="B13">
            <v>38362</v>
          </cell>
          <cell r="C13">
            <v>1</v>
          </cell>
        </row>
        <row r="14">
          <cell r="B14">
            <v>38363</v>
          </cell>
          <cell r="C14">
            <v>1</v>
          </cell>
        </row>
        <row r="15">
          <cell r="B15">
            <v>38364</v>
          </cell>
          <cell r="C15">
            <v>1</v>
          </cell>
        </row>
        <row r="16">
          <cell r="B16">
            <v>38365</v>
          </cell>
          <cell r="C16">
            <v>1</v>
          </cell>
        </row>
        <row r="17">
          <cell r="B17">
            <v>38366</v>
          </cell>
          <cell r="C17">
            <v>1</v>
          </cell>
        </row>
        <row r="18">
          <cell r="B18">
            <v>38367</v>
          </cell>
          <cell r="C18">
            <v>1</v>
          </cell>
        </row>
        <row r="19">
          <cell r="B19">
            <v>38368</v>
          </cell>
          <cell r="C19">
            <v>1</v>
          </cell>
        </row>
        <row r="20">
          <cell r="B20">
            <v>38369</v>
          </cell>
          <cell r="C20">
            <v>1</v>
          </cell>
        </row>
        <row r="21">
          <cell r="B21">
            <v>38370</v>
          </cell>
          <cell r="C21">
            <v>1</v>
          </cell>
        </row>
        <row r="22">
          <cell r="B22">
            <v>38371</v>
          </cell>
          <cell r="C22">
            <v>1</v>
          </cell>
        </row>
        <row r="23">
          <cell r="B23">
            <v>38372</v>
          </cell>
          <cell r="C23">
            <v>1</v>
          </cell>
        </row>
        <row r="24">
          <cell r="B24">
            <v>38373</v>
          </cell>
          <cell r="C24">
            <v>1</v>
          </cell>
        </row>
        <row r="25">
          <cell r="B25">
            <v>38374</v>
          </cell>
          <cell r="C25">
            <v>1</v>
          </cell>
        </row>
        <row r="26">
          <cell r="B26">
            <v>38375</v>
          </cell>
          <cell r="C26">
            <v>1</v>
          </cell>
        </row>
        <row r="27">
          <cell r="B27">
            <v>38376</v>
          </cell>
          <cell r="C27">
            <v>1</v>
          </cell>
        </row>
        <row r="28">
          <cell r="B28">
            <v>38377</v>
          </cell>
          <cell r="C28">
            <v>1</v>
          </cell>
        </row>
        <row r="29">
          <cell r="B29">
            <v>38378</v>
          </cell>
          <cell r="C29">
            <v>1</v>
          </cell>
        </row>
        <row r="30">
          <cell r="B30">
            <v>38379</v>
          </cell>
          <cell r="C30">
            <v>1</v>
          </cell>
        </row>
        <row r="31">
          <cell r="B31">
            <v>38380</v>
          </cell>
          <cell r="C31">
            <v>1</v>
          </cell>
        </row>
        <row r="32">
          <cell r="B32">
            <v>38381</v>
          </cell>
          <cell r="C32">
            <v>1</v>
          </cell>
        </row>
        <row r="33">
          <cell r="B33">
            <v>38382</v>
          </cell>
          <cell r="C33">
            <v>1</v>
          </cell>
        </row>
        <row r="34">
          <cell r="B34">
            <v>38383</v>
          </cell>
          <cell r="C34">
            <v>1</v>
          </cell>
        </row>
        <row r="35">
          <cell r="B35">
            <v>38384</v>
          </cell>
          <cell r="C35">
            <v>2</v>
          </cell>
        </row>
        <row r="36">
          <cell r="B36">
            <v>38385</v>
          </cell>
          <cell r="C36">
            <v>2</v>
          </cell>
        </row>
        <row r="37">
          <cell r="B37">
            <v>38386</v>
          </cell>
          <cell r="C37">
            <v>2</v>
          </cell>
        </row>
        <row r="38">
          <cell r="B38">
            <v>38387</v>
          </cell>
          <cell r="C38">
            <v>2</v>
          </cell>
        </row>
        <row r="39">
          <cell r="B39">
            <v>38388</v>
          </cell>
          <cell r="C39">
            <v>2</v>
          </cell>
        </row>
        <row r="40">
          <cell r="B40">
            <v>38389</v>
          </cell>
          <cell r="C40">
            <v>2</v>
          </cell>
        </row>
        <row r="41">
          <cell r="B41">
            <v>38390</v>
          </cell>
          <cell r="C41">
            <v>2</v>
          </cell>
        </row>
        <row r="42">
          <cell r="B42">
            <v>38391</v>
          </cell>
          <cell r="C42">
            <v>2</v>
          </cell>
        </row>
        <row r="43">
          <cell r="B43">
            <v>38392</v>
          </cell>
          <cell r="C43">
            <v>2</v>
          </cell>
        </row>
        <row r="44">
          <cell r="B44">
            <v>38393</v>
          </cell>
          <cell r="C44">
            <v>2</v>
          </cell>
        </row>
        <row r="45">
          <cell r="B45">
            <v>38394</v>
          </cell>
          <cell r="C45">
            <v>2</v>
          </cell>
        </row>
        <row r="46">
          <cell r="B46">
            <v>38395</v>
          </cell>
          <cell r="C46">
            <v>2</v>
          </cell>
        </row>
        <row r="47">
          <cell r="B47">
            <v>38396</v>
          </cell>
          <cell r="C47">
            <v>2</v>
          </cell>
        </row>
        <row r="48">
          <cell r="B48">
            <v>38397</v>
          </cell>
          <cell r="C48">
            <v>2</v>
          </cell>
        </row>
        <row r="49">
          <cell r="B49">
            <v>38398</v>
          </cell>
          <cell r="C49">
            <v>2</v>
          </cell>
        </row>
        <row r="50">
          <cell r="B50">
            <v>38399</v>
          </cell>
          <cell r="C50">
            <v>2</v>
          </cell>
        </row>
        <row r="51">
          <cell r="B51">
            <v>38400</v>
          </cell>
          <cell r="C51">
            <v>2</v>
          </cell>
        </row>
        <row r="52">
          <cell r="B52">
            <v>38401</v>
          </cell>
          <cell r="C52">
            <v>2</v>
          </cell>
        </row>
        <row r="53">
          <cell r="B53">
            <v>38402</v>
          </cell>
          <cell r="C53">
            <v>2</v>
          </cell>
        </row>
        <row r="54">
          <cell r="B54">
            <v>38403</v>
          </cell>
          <cell r="C54">
            <v>2</v>
          </cell>
        </row>
        <row r="55">
          <cell r="B55">
            <v>38404</v>
          </cell>
          <cell r="C55">
            <v>2</v>
          </cell>
        </row>
        <row r="56">
          <cell r="B56">
            <v>38405</v>
          </cell>
          <cell r="C56">
            <v>2</v>
          </cell>
        </row>
        <row r="57">
          <cell r="B57">
            <v>38406</v>
          </cell>
          <cell r="C57">
            <v>2</v>
          </cell>
        </row>
        <row r="58">
          <cell r="B58">
            <v>38407</v>
          </cell>
          <cell r="C58">
            <v>2</v>
          </cell>
        </row>
        <row r="59">
          <cell r="B59">
            <v>38408</v>
          </cell>
          <cell r="C59">
            <v>2</v>
          </cell>
        </row>
        <row r="60">
          <cell r="B60">
            <v>38409</v>
          </cell>
          <cell r="C60">
            <v>2</v>
          </cell>
        </row>
        <row r="61">
          <cell r="B61">
            <v>38410</v>
          </cell>
          <cell r="C61">
            <v>2</v>
          </cell>
        </row>
        <row r="62">
          <cell r="B62">
            <v>38411</v>
          </cell>
          <cell r="C62">
            <v>2</v>
          </cell>
        </row>
        <row r="63">
          <cell r="B63">
            <v>38412</v>
          </cell>
          <cell r="C63">
            <v>3</v>
          </cell>
        </row>
        <row r="64">
          <cell r="B64">
            <v>38413</v>
          </cell>
          <cell r="C64">
            <v>3</v>
          </cell>
        </row>
        <row r="65">
          <cell r="B65">
            <v>38414</v>
          </cell>
          <cell r="C65">
            <v>3</v>
          </cell>
        </row>
        <row r="66">
          <cell r="B66">
            <v>38415</v>
          </cell>
          <cell r="C66">
            <v>3</v>
          </cell>
        </row>
        <row r="67">
          <cell r="B67">
            <v>38416</v>
          </cell>
          <cell r="C67">
            <v>3</v>
          </cell>
        </row>
        <row r="68">
          <cell r="B68">
            <v>38417</v>
          </cell>
          <cell r="C68">
            <v>3</v>
          </cell>
        </row>
        <row r="69">
          <cell r="B69">
            <v>38418</v>
          </cell>
          <cell r="C69">
            <v>3</v>
          </cell>
        </row>
        <row r="70">
          <cell r="B70">
            <v>38419</v>
          </cell>
          <cell r="C70">
            <v>3</v>
          </cell>
        </row>
        <row r="71">
          <cell r="B71">
            <v>38420</v>
          </cell>
          <cell r="C71">
            <v>3</v>
          </cell>
        </row>
        <row r="72">
          <cell r="B72">
            <v>38421</v>
          </cell>
          <cell r="C72">
            <v>3</v>
          </cell>
        </row>
        <row r="73">
          <cell r="B73">
            <v>38422</v>
          </cell>
          <cell r="C73">
            <v>3</v>
          </cell>
        </row>
        <row r="74">
          <cell r="B74">
            <v>38423</v>
          </cell>
          <cell r="C74">
            <v>3</v>
          </cell>
        </row>
        <row r="75">
          <cell r="B75">
            <v>38424</v>
          </cell>
          <cell r="C75">
            <v>3</v>
          </cell>
        </row>
        <row r="76">
          <cell r="B76">
            <v>38425</v>
          </cell>
          <cell r="C76">
            <v>3</v>
          </cell>
        </row>
        <row r="77">
          <cell r="B77">
            <v>38426</v>
          </cell>
          <cell r="C77">
            <v>3</v>
          </cell>
        </row>
        <row r="78">
          <cell r="B78">
            <v>38427</v>
          </cell>
          <cell r="C78">
            <v>3</v>
          </cell>
        </row>
        <row r="79">
          <cell r="B79">
            <v>38428</v>
          </cell>
          <cell r="C79">
            <v>3</v>
          </cell>
        </row>
        <row r="80">
          <cell r="B80">
            <v>38429</v>
          </cell>
          <cell r="C80">
            <v>3</v>
          </cell>
        </row>
        <row r="81">
          <cell r="B81">
            <v>38430</v>
          </cell>
          <cell r="C81">
            <v>3</v>
          </cell>
        </row>
        <row r="82">
          <cell r="B82">
            <v>38431</v>
          </cell>
          <cell r="C82">
            <v>3</v>
          </cell>
        </row>
        <row r="83">
          <cell r="B83">
            <v>38432</v>
          </cell>
          <cell r="C83">
            <v>3</v>
          </cell>
        </row>
        <row r="84">
          <cell r="B84">
            <v>38433</v>
          </cell>
          <cell r="C84">
            <v>3</v>
          </cell>
        </row>
        <row r="85">
          <cell r="B85">
            <v>38434</v>
          </cell>
          <cell r="C85">
            <v>3</v>
          </cell>
        </row>
        <row r="86">
          <cell r="B86">
            <v>38435</v>
          </cell>
          <cell r="C86">
            <v>3</v>
          </cell>
        </row>
        <row r="87">
          <cell r="B87">
            <v>38436</v>
          </cell>
          <cell r="C87">
            <v>3</v>
          </cell>
        </row>
        <row r="88">
          <cell r="B88">
            <v>38437</v>
          </cell>
          <cell r="C88">
            <v>3</v>
          </cell>
        </row>
        <row r="89">
          <cell r="B89">
            <v>38438</v>
          </cell>
          <cell r="C89">
            <v>3</v>
          </cell>
        </row>
        <row r="90">
          <cell r="B90">
            <v>38439</v>
          </cell>
          <cell r="C90">
            <v>3</v>
          </cell>
        </row>
        <row r="91">
          <cell r="B91">
            <v>38440</v>
          </cell>
          <cell r="C91">
            <v>3</v>
          </cell>
        </row>
        <row r="92">
          <cell r="B92">
            <v>38441</v>
          </cell>
          <cell r="C92">
            <v>3</v>
          </cell>
        </row>
        <row r="93">
          <cell r="B93">
            <v>38442</v>
          </cell>
          <cell r="C93">
            <v>3</v>
          </cell>
        </row>
        <row r="94">
          <cell r="B94">
            <v>38443</v>
          </cell>
          <cell r="C94">
            <v>4</v>
          </cell>
        </row>
        <row r="95">
          <cell r="B95">
            <v>38444</v>
          </cell>
          <cell r="C95">
            <v>4</v>
          </cell>
        </row>
        <row r="96">
          <cell r="B96">
            <v>38445</v>
          </cell>
          <cell r="C96">
            <v>4</v>
          </cell>
        </row>
        <row r="97">
          <cell r="B97">
            <v>38446</v>
          </cell>
          <cell r="C97">
            <v>4</v>
          </cell>
        </row>
        <row r="98">
          <cell r="B98">
            <v>38447</v>
          </cell>
          <cell r="C98">
            <v>4</v>
          </cell>
        </row>
        <row r="99">
          <cell r="B99">
            <v>38448</v>
          </cell>
          <cell r="C99">
            <v>4</v>
          </cell>
        </row>
        <row r="100">
          <cell r="B100">
            <v>38449</v>
          </cell>
          <cell r="C100">
            <v>4</v>
          </cell>
        </row>
        <row r="101">
          <cell r="B101">
            <v>38450</v>
          </cell>
          <cell r="C101">
            <v>4</v>
          </cell>
        </row>
        <row r="102">
          <cell r="B102">
            <v>38451</v>
          </cell>
          <cell r="C102">
            <v>4</v>
          </cell>
        </row>
        <row r="103">
          <cell r="B103">
            <v>38452</v>
          </cell>
          <cell r="C103">
            <v>4</v>
          </cell>
        </row>
        <row r="104">
          <cell r="B104">
            <v>38453</v>
          </cell>
          <cell r="C104">
            <v>4</v>
          </cell>
        </row>
        <row r="105">
          <cell r="B105">
            <v>38454</v>
          </cell>
          <cell r="C105">
            <v>4</v>
          </cell>
        </row>
        <row r="106">
          <cell r="B106">
            <v>38455</v>
          </cell>
          <cell r="C106">
            <v>4</v>
          </cell>
        </row>
        <row r="107">
          <cell r="B107">
            <v>38456</v>
          </cell>
          <cell r="C107">
            <v>4</v>
          </cell>
        </row>
        <row r="108">
          <cell r="B108">
            <v>38457</v>
          </cell>
          <cell r="C108">
            <v>4</v>
          </cell>
        </row>
        <row r="109">
          <cell r="B109">
            <v>38458</v>
          </cell>
          <cell r="C109">
            <v>4</v>
          </cell>
        </row>
        <row r="110">
          <cell r="B110">
            <v>38459</v>
          </cell>
          <cell r="C110">
            <v>4</v>
          </cell>
        </row>
        <row r="111">
          <cell r="B111">
            <v>38460</v>
          </cell>
          <cell r="C111">
            <v>4</v>
          </cell>
        </row>
        <row r="112">
          <cell r="B112">
            <v>38461</v>
          </cell>
          <cell r="C112">
            <v>4</v>
          </cell>
        </row>
        <row r="113">
          <cell r="B113">
            <v>38462</v>
          </cell>
          <cell r="C113">
            <v>4</v>
          </cell>
        </row>
        <row r="114">
          <cell r="B114">
            <v>38463</v>
          </cell>
          <cell r="C114">
            <v>4</v>
          </cell>
        </row>
        <row r="115">
          <cell r="B115">
            <v>38464</v>
          </cell>
          <cell r="C115">
            <v>4</v>
          </cell>
        </row>
        <row r="116">
          <cell r="B116">
            <v>38465</v>
          </cell>
          <cell r="C116">
            <v>4</v>
          </cell>
        </row>
        <row r="117">
          <cell r="B117">
            <v>38466</v>
          </cell>
          <cell r="C117">
            <v>4</v>
          </cell>
        </row>
        <row r="118">
          <cell r="B118">
            <v>38467</v>
          </cell>
          <cell r="C118">
            <v>4</v>
          </cell>
        </row>
        <row r="119">
          <cell r="B119">
            <v>38468</v>
          </cell>
          <cell r="C119">
            <v>4</v>
          </cell>
        </row>
        <row r="120">
          <cell r="B120">
            <v>38469</v>
          </cell>
          <cell r="C120">
            <v>4</v>
          </cell>
        </row>
        <row r="121">
          <cell r="B121">
            <v>38470</v>
          </cell>
          <cell r="C121">
            <v>4</v>
          </cell>
        </row>
        <row r="122">
          <cell r="B122">
            <v>38471</v>
          </cell>
          <cell r="C122">
            <v>4</v>
          </cell>
        </row>
        <row r="123">
          <cell r="B123">
            <v>38472</v>
          </cell>
          <cell r="C123">
            <v>4</v>
          </cell>
        </row>
        <row r="124">
          <cell r="B124">
            <v>38473</v>
          </cell>
          <cell r="C124">
            <v>5</v>
          </cell>
        </row>
        <row r="125">
          <cell r="B125">
            <v>38474</v>
          </cell>
          <cell r="C125">
            <v>5</v>
          </cell>
        </row>
        <row r="126">
          <cell r="B126">
            <v>38475</v>
          </cell>
          <cell r="C126">
            <v>5</v>
          </cell>
        </row>
        <row r="127">
          <cell r="B127">
            <v>38476</v>
          </cell>
          <cell r="C127">
            <v>5</v>
          </cell>
        </row>
        <row r="128">
          <cell r="B128">
            <v>38477</v>
          </cell>
          <cell r="C128">
            <v>5</v>
          </cell>
        </row>
        <row r="129">
          <cell r="B129">
            <v>38478</v>
          </cell>
          <cell r="C129">
            <v>5</v>
          </cell>
        </row>
        <row r="130">
          <cell r="B130">
            <v>38479</v>
          </cell>
          <cell r="C130">
            <v>5</v>
          </cell>
        </row>
        <row r="131">
          <cell r="B131">
            <v>38480</v>
          </cell>
          <cell r="C131">
            <v>5</v>
          </cell>
        </row>
        <row r="132">
          <cell r="B132">
            <v>38481</v>
          </cell>
          <cell r="C132">
            <v>5</v>
          </cell>
        </row>
        <row r="133">
          <cell r="B133">
            <v>38482</v>
          </cell>
          <cell r="C133">
            <v>5</v>
          </cell>
        </row>
        <row r="134">
          <cell r="B134">
            <v>38483</v>
          </cell>
          <cell r="C134">
            <v>5</v>
          </cell>
        </row>
        <row r="135">
          <cell r="B135">
            <v>38484</v>
          </cell>
          <cell r="C135">
            <v>5</v>
          </cell>
        </row>
        <row r="136">
          <cell r="B136">
            <v>38485</v>
          </cell>
          <cell r="C136">
            <v>5</v>
          </cell>
        </row>
        <row r="137">
          <cell r="B137">
            <v>38486</v>
          </cell>
          <cell r="C137">
            <v>5</v>
          </cell>
        </row>
        <row r="138">
          <cell r="B138">
            <v>38487</v>
          </cell>
          <cell r="C138">
            <v>5</v>
          </cell>
        </row>
        <row r="139">
          <cell r="B139">
            <v>38488</v>
          </cell>
          <cell r="C139">
            <v>5</v>
          </cell>
        </row>
        <row r="140">
          <cell r="B140">
            <v>38489</v>
          </cell>
          <cell r="C140">
            <v>5</v>
          </cell>
        </row>
        <row r="141">
          <cell r="B141">
            <v>38490</v>
          </cell>
          <cell r="C141">
            <v>5</v>
          </cell>
        </row>
        <row r="142">
          <cell r="B142">
            <v>38491</v>
          </cell>
          <cell r="C142">
            <v>5</v>
          </cell>
        </row>
        <row r="143">
          <cell r="B143">
            <v>38492</v>
          </cell>
          <cell r="C143">
            <v>5</v>
          </cell>
        </row>
        <row r="144">
          <cell r="B144">
            <v>38493</v>
          </cell>
          <cell r="C144">
            <v>5</v>
          </cell>
        </row>
        <row r="145">
          <cell r="B145">
            <v>38494</v>
          </cell>
          <cell r="C145">
            <v>5</v>
          </cell>
        </row>
        <row r="146">
          <cell r="B146">
            <v>38495</v>
          </cell>
          <cell r="C146">
            <v>5</v>
          </cell>
        </row>
        <row r="147">
          <cell r="B147">
            <v>38496</v>
          </cell>
          <cell r="C147">
            <v>5</v>
          </cell>
        </row>
        <row r="148">
          <cell r="B148">
            <v>38497</v>
          </cell>
          <cell r="C148">
            <v>5</v>
          </cell>
        </row>
        <row r="149">
          <cell r="B149">
            <v>38498</v>
          </cell>
          <cell r="C149">
            <v>5</v>
          </cell>
        </row>
        <row r="150">
          <cell r="B150">
            <v>38499</v>
          </cell>
          <cell r="C150">
            <v>5</v>
          </cell>
        </row>
        <row r="151">
          <cell r="B151">
            <v>38500</v>
          </cell>
          <cell r="C151">
            <v>5</v>
          </cell>
        </row>
        <row r="152">
          <cell r="B152">
            <v>38501</v>
          </cell>
          <cell r="C152">
            <v>5</v>
          </cell>
        </row>
        <row r="153">
          <cell r="B153">
            <v>38502</v>
          </cell>
          <cell r="C153">
            <v>5</v>
          </cell>
        </row>
        <row r="154">
          <cell r="B154">
            <v>38503</v>
          </cell>
          <cell r="C154">
            <v>5</v>
          </cell>
        </row>
        <row r="155">
          <cell r="B155">
            <v>38504</v>
          </cell>
          <cell r="C155">
            <v>6</v>
          </cell>
        </row>
        <row r="156">
          <cell r="B156">
            <v>38505</v>
          </cell>
          <cell r="C156">
            <v>6</v>
          </cell>
        </row>
        <row r="157">
          <cell r="B157">
            <v>38506</v>
          </cell>
          <cell r="C157">
            <v>6</v>
          </cell>
        </row>
        <row r="158">
          <cell r="B158">
            <v>38507</v>
          </cell>
          <cell r="C158">
            <v>6</v>
          </cell>
        </row>
        <row r="159">
          <cell r="B159">
            <v>38508</v>
          </cell>
          <cell r="C159">
            <v>6</v>
          </cell>
        </row>
        <row r="160">
          <cell r="B160">
            <v>38509</v>
          </cell>
          <cell r="C160">
            <v>6</v>
          </cell>
        </row>
        <row r="161">
          <cell r="B161">
            <v>38510</v>
          </cell>
          <cell r="C161">
            <v>6</v>
          </cell>
        </row>
        <row r="162">
          <cell r="B162">
            <v>38511</v>
          </cell>
          <cell r="C162">
            <v>6</v>
          </cell>
        </row>
        <row r="163">
          <cell r="B163">
            <v>38512</v>
          </cell>
          <cell r="C163">
            <v>6</v>
          </cell>
        </row>
        <row r="164">
          <cell r="B164">
            <v>38513</v>
          </cell>
          <cell r="C164">
            <v>6</v>
          </cell>
        </row>
        <row r="165">
          <cell r="B165">
            <v>38514</v>
          </cell>
          <cell r="C165">
            <v>6</v>
          </cell>
        </row>
        <row r="166">
          <cell r="B166">
            <v>38515</v>
          </cell>
          <cell r="C166">
            <v>6</v>
          </cell>
        </row>
        <row r="167">
          <cell r="B167">
            <v>38516</v>
          </cell>
          <cell r="C167">
            <v>6</v>
          </cell>
        </row>
        <row r="168">
          <cell r="B168">
            <v>38517</v>
          </cell>
          <cell r="C168">
            <v>6</v>
          </cell>
        </row>
        <row r="169">
          <cell r="B169">
            <v>38518</v>
          </cell>
          <cell r="C169">
            <v>6</v>
          </cell>
        </row>
        <row r="170">
          <cell r="B170">
            <v>38519</v>
          </cell>
          <cell r="C170">
            <v>6</v>
          </cell>
        </row>
        <row r="171">
          <cell r="B171">
            <v>38520</v>
          </cell>
          <cell r="C171">
            <v>6</v>
          </cell>
        </row>
        <row r="172">
          <cell r="B172">
            <v>38521</v>
          </cell>
          <cell r="C172">
            <v>6</v>
          </cell>
        </row>
        <row r="173">
          <cell r="B173">
            <v>38522</v>
          </cell>
          <cell r="C173">
            <v>6</v>
          </cell>
        </row>
        <row r="174">
          <cell r="B174">
            <v>38523</v>
          </cell>
          <cell r="C174">
            <v>6</v>
          </cell>
        </row>
        <row r="175">
          <cell r="B175">
            <v>38524</v>
          </cell>
          <cell r="C175">
            <v>6</v>
          </cell>
        </row>
        <row r="176">
          <cell r="B176">
            <v>38525</v>
          </cell>
          <cell r="C176">
            <v>6</v>
          </cell>
        </row>
        <row r="177">
          <cell r="B177">
            <v>38526</v>
          </cell>
          <cell r="C177">
            <v>6</v>
          </cell>
        </row>
        <row r="178">
          <cell r="B178">
            <v>38527</v>
          </cell>
          <cell r="C178">
            <v>6</v>
          </cell>
        </row>
        <row r="179">
          <cell r="B179">
            <v>38528</v>
          </cell>
          <cell r="C179">
            <v>6</v>
          </cell>
        </row>
        <row r="180">
          <cell r="B180">
            <v>38529</v>
          </cell>
          <cell r="C180">
            <v>6</v>
          </cell>
        </row>
        <row r="181">
          <cell r="B181">
            <v>38530</v>
          </cell>
          <cell r="C181">
            <v>6</v>
          </cell>
        </row>
        <row r="182">
          <cell r="B182">
            <v>38531</v>
          </cell>
          <cell r="C182">
            <v>6</v>
          </cell>
        </row>
        <row r="183">
          <cell r="B183">
            <v>38532</v>
          </cell>
          <cell r="C183">
            <v>6</v>
          </cell>
        </row>
        <row r="184">
          <cell r="B184">
            <v>38533</v>
          </cell>
          <cell r="C184">
            <v>6</v>
          </cell>
        </row>
        <row r="185">
          <cell r="B185">
            <v>38534</v>
          </cell>
          <cell r="C185">
            <v>7</v>
          </cell>
        </row>
        <row r="186">
          <cell r="B186">
            <v>38535</v>
          </cell>
          <cell r="C186">
            <v>7</v>
          </cell>
        </row>
        <row r="187">
          <cell r="B187">
            <v>38536</v>
          </cell>
          <cell r="C187">
            <v>7</v>
          </cell>
        </row>
        <row r="188">
          <cell r="B188">
            <v>38537</v>
          </cell>
          <cell r="C188">
            <v>7</v>
          </cell>
        </row>
        <row r="189">
          <cell r="B189">
            <v>38538</v>
          </cell>
          <cell r="C189">
            <v>7</v>
          </cell>
        </row>
        <row r="190">
          <cell r="B190">
            <v>38539</v>
          </cell>
          <cell r="C190">
            <v>7</v>
          </cell>
        </row>
        <row r="191">
          <cell r="B191">
            <v>38540</v>
          </cell>
          <cell r="C191">
            <v>7</v>
          </cell>
        </row>
        <row r="192">
          <cell r="B192">
            <v>38541</v>
          </cell>
          <cell r="C192">
            <v>7</v>
          </cell>
        </row>
        <row r="193">
          <cell r="B193">
            <v>38542</v>
          </cell>
          <cell r="C193">
            <v>7</v>
          </cell>
        </row>
        <row r="194">
          <cell r="B194">
            <v>38543</v>
          </cell>
          <cell r="C194">
            <v>7</v>
          </cell>
        </row>
        <row r="195">
          <cell r="B195">
            <v>38544</v>
          </cell>
          <cell r="C195">
            <v>7</v>
          </cell>
        </row>
        <row r="196">
          <cell r="B196">
            <v>38545</v>
          </cell>
          <cell r="C196">
            <v>7</v>
          </cell>
        </row>
        <row r="197">
          <cell r="B197">
            <v>38546</v>
          </cell>
          <cell r="C197">
            <v>7</v>
          </cell>
        </row>
        <row r="198">
          <cell r="B198">
            <v>38547</v>
          </cell>
          <cell r="C198">
            <v>7</v>
          </cell>
        </row>
        <row r="199">
          <cell r="B199">
            <v>38548</v>
          </cell>
          <cell r="C199">
            <v>7</v>
          </cell>
        </row>
        <row r="200">
          <cell r="B200">
            <v>38549</v>
          </cell>
          <cell r="C200">
            <v>7</v>
          </cell>
        </row>
        <row r="201">
          <cell r="B201">
            <v>38550</v>
          </cell>
          <cell r="C201">
            <v>7</v>
          </cell>
        </row>
        <row r="202">
          <cell r="B202">
            <v>38551</v>
          </cell>
          <cell r="C202">
            <v>7</v>
          </cell>
        </row>
        <row r="203">
          <cell r="B203">
            <v>38552</v>
          </cell>
          <cell r="C203">
            <v>7</v>
          </cell>
        </row>
        <row r="204">
          <cell r="B204">
            <v>38553</v>
          </cell>
          <cell r="C204">
            <v>7</v>
          </cell>
        </row>
        <row r="205">
          <cell r="B205">
            <v>38554</v>
          </cell>
          <cell r="C205">
            <v>7</v>
          </cell>
        </row>
        <row r="206">
          <cell r="B206">
            <v>38555</v>
          </cell>
          <cell r="C206">
            <v>7</v>
          </cell>
        </row>
        <row r="207">
          <cell r="B207">
            <v>38556</v>
          </cell>
          <cell r="C207">
            <v>7</v>
          </cell>
        </row>
        <row r="208">
          <cell r="B208">
            <v>38557</v>
          </cell>
          <cell r="C208">
            <v>7</v>
          </cell>
        </row>
        <row r="209">
          <cell r="B209">
            <v>38558</v>
          </cell>
          <cell r="C209">
            <v>7</v>
          </cell>
        </row>
        <row r="210">
          <cell r="B210">
            <v>38559</v>
          </cell>
          <cell r="C210">
            <v>7</v>
          </cell>
        </row>
        <row r="211">
          <cell r="B211">
            <v>38560</v>
          </cell>
          <cell r="C211">
            <v>7</v>
          </cell>
        </row>
        <row r="212">
          <cell r="B212">
            <v>38561</v>
          </cell>
          <cell r="C212">
            <v>7</v>
          </cell>
        </row>
        <row r="213">
          <cell r="B213">
            <v>38562</v>
          </cell>
          <cell r="C213">
            <v>7</v>
          </cell>
        </row>
        <row r="214">
          <cell r="B214">
            <v>38563</v>
          </cell>
          <cell r="C214">
            <v>7</v>
          </cell>
        </row>
        <row r="215">
          <cell r="B215">
            <v>38564</v>
          </cell>
          <cell r="C215">
            <v>7</v>
          </cell>
        </row>
        <row r="216">
          <cell r="B216">
            <v>38565</v>
          </cell>
          <cell r="C216">
            <v>8</v>
          </cell>
        </row>
        <row r="217">
          <cell r="B217">
            <v>38566</v>
          </cell>
          <cell r="C217">
            <v>8</v>
          </cell>
        </row>
        <row r="218">
          <cell r="B218">
            <v>38567</v>
          </cell>
          <cell r="C218">
            <v>8</v>
          </cell>
        </row>
        <row r="219">
          <cell r="B219">
            <v>38568</v>
          </cell>
          <cell r="C219">
            <v>8</v>
          </cell>
        </row>
        <row r="220">
          <cell r="B220">
            <v>38569</v>
          </cell>
          <cell r="C220">
            <v>8</v>
          </cell>
        </row>
        <row r="221">
          <cell r="B221">
            <v>38570</v>
          </cell>
          <cell r="C221">
            <v>8</v>
          </cell>
        </row>
        <row r="222">
          <cell r="B222">
            <v>38571</v>
          </cell>
          <cell r="C222">
            <v>8</v>
          </cell>
        </row>
        <row r="223">
          <cell r="B223">
            <v>38572</v>
          </cell>
          <cell r="C223">
            <v>8</v>
          </cell>
        </row>
        <row r="224">
          <cell r="B224">
            <v>38573</v>
          </cell>
          <cell r="C224">
            <v>8</v>
          </cell>
        </row>
        <row r="225">
          <cell r="B225">
            <v>38574</v>
          </cell>
          <cell r="C225">
            <v>8</v>
          </cell>
        </row>
        <row r="226">
          <cell r="B226">
            <v>38575</v>
          </cell>
          <cell r="C226">
            <v>8</v>
          </cell>
        </row>
        <row r="227">
          <cell r="B227">
            <v>38576</v>
          </cell>
          <cell r="C227">
            <v>8</v>
          </cell>
        </row>
        <row r="228">
          <cell r="B228">
            <v>38577</v>
          </cell>
          <cell r="C228">
            <v>8</v>
          </cell>
        </row>
        <row r="229">
          <cell r="B229">
            <v>38578</v>
          </cell>
          <cell r="C229">
            <v>8</v>
          </cell>
        </row>
        <row r="230">
          <cell r="B230">
            <v>38579</v>
          </cell>
          <cell r="C230">
            <v>8</v>
          </cell>
        </row>
        <row r="231">
          <cell r="B231">
            <v>38580</v>
          </cell>
          <cell r="C231">
            <v>8</v>
          </cell>
        </row>
        <row r="232">
          <cell r="B232">
            <v>38581</v>
          </cell>
          <cell r="C232">
            <v>8</v>
          </cell>
        </row>
        <row r="233">
          <cell r="B233">
            <v>38582</v>
          </cell>
          <cell r="C233">
            <v>8</v>
          </cell>
        </row>
        <row r="234">
          <cell r="B234">
            <v>38583</v>
          </cell>
          <cell r="C234">
            <v>8</v>
          </cell>
        </row>
        <row r="235">
          <cell r="B235">
            <v>38584</v>
          </cell>
          <cell r="C235">
            <v>8</v>
          </cell>
        </row>
        <row r="236">
          <cell r="B236">
            <v>38585</v>
          </cell>
          <cell r="C236">
            <v>8</v>
          </cell>
        </row>
        <row r="237">
          <cell r="B237">
            <v>38586</v>
          </cell>
          <cell r="C237">
            <v>8</v>
          </cell>
        </row>
        <row r="238">
          <cell r="B238">
            <v>38587</v>
          </cell>
          <cell r="C238">
            <v>8</v>
          </cell>
        </row>
        <row r="239">
          <cell r="B239">
            <v>38588</v>
          </cell>
          <cell r="C239">
            <v>8</v>
          </cell>
        </row>
        <row r="240">
          <cell r="B240">
            <v>38589</v>
          </cell>
          <cell r="C240">
            <v>8</v>
          </cell>
        </row>
        <row r="241">
          <cell r="B241">
            <v>38590</v>
          </cell>
          <cell r="C241">
            <v>8</v>
          </cell>
        </row>
        <row r="242">
          <cell r="B242">
            <v>38591</v>
          </cell>
          <cell r="C242">
            <v>8</v>
          </cell>
        </row>
        <row r="243">
          <cell r="B243">
            <v>38592</v>
          </cell>
          <cell r="C243">
            <v>8</v>
          </cell>
        </row>
        <row r="244">
          <cell r="B244">
            <v>38593</v>
          </cell>
          <cell r="C244">
            <v>8</v>
          </cell>
        </row>
        <row r="245">
          <cell r="B245">
            <v>38594</v>
          </cell>
          <cell r="C245">
            <v>8</v>
          </cell>
        </row>
        <row r="246">
          <cell r="B246">
            <v>38595</v>
          </cell>
          <cell r="C246">
            <v>8</v>
          </cell>
        </row>
        <row r="247">
          <cell r="B247">
            <v>38596</v>
          </cell>
          <cell r="C247">
            <v>9</v>
          </cell>
        </row>
        <row r="248">
          <cell r="B248">
            <v>38597</v>
          </cell>
          <cell r="C248">
            <v>9</v>
          </cell>
        </row>
        <row r="249">
          <cell r="B249">
            <v>38598</v>
          </cell>
          <cell r="C249">
            <v>9</v>
          </cell>
        </row>
        <row r="250">
          <cell r="B250">
            <v>38599</v>
          </cell>
          <cell r="C250">
            <v>9</v>
          </cell>
        </row>
        <row r="251">
          <cell r="B251">
            <v>38600</v>
          </cell>
          <cell r="C251">
            <v>9</v>
          </cell>
        </row>
        <row r="252">
          <cell r="B252">
            <v>38601</v>
          </cell>
          <cell r="C252">
            <v>9</v>
          </cell>
        </row>
        <row r="253">
          <cell r="B253">
            <v>38602</v>
          </cell>
          <cell r="C253">
            <v>9</v>
          </cell>
        </row>
        <row r="254">
          <cell r="B254">
            <v>38603</v>
          </cell>
          <cell r="C254">
            <v>9</v>
          </cell>
        </row>
        <row r="255">
          <cell r="B255">
            <v>38604</v>
          </cell>
          <cell r="C255">
            <v>9</v>
          </cell>
        </row>
        <row r="256">
          <cell r="B256">
            <v>38605</v>
          </cell>
          <cell r="C256">
            <v>9</v>
          </cell>
        </row>
        <row r="257">
          <cell r="B257">
            <v>38606</v>
          </cell>
          <cell r="C257">
            <v>9</v>
          </cell>
        </row>
        <row r="258">
          <cell r="B258">
            <v>38607</v>
          </cell>
          <cell r="C258">
            <v>9</v>
          </cell>
        </row>
        <row r="259">
          <cell r="B259">
            <v>38608</v>
          </cell>
          <cell r="C259">
            <v>9</v>
          </cell>
        </row>
        <row r="260">
          <cell r="B260">
            <v>38609</v>
          </cell>
          <cell r="C260">
            <v>9</v>
          </cell>
        </row>
        <row r="261">
          <cell r="B261">
            <v>38610</v>
          </cell>
          <cell r="C261">
            <v>9</v>
          </cell>
        </row>
        <row r="262">
          <cell r="B262">
            <v>38611</v>
          </cell>
          <cell r="C262">
            <v>9</v>
          </cell>
        </row>
        <row r="263">
          <cell r="B263">
            <v>38612</v>
          </cell>
          <cell r="C263">
            <v>9</v>
          </cell>
        </row>
        <row r="264">
          <cell r="B264">
            <v>38613</v>
          </cell>
          <cell r="C264">
            <v>9</v>
          </cell>
        </row>
        <row r="265">
          <cell r="B265">
            <v>38614</v>
          </cell>
          <cell r="C265">
            <v>9</v>
          </cell>
        </row>
        <row r="266">
          <cell r="B266">
            <v>38615</v>
          </cell>
          <cell r="C266">
            <v>9</v>
          </cell>
        </row>
        <row r="267">
          <cell r="B267">
            <v>38616</v>
          </cell>
          <cell r="C267">
            <v>9</v>
          </cell>
        </row>
        <row r="268">
          <cell r="B268">
            <v>38617</v>
          </cell>
          <cell r="C268">
            <v>9</v>
          </cell>
        </row>
        <row r="269">
          <cell r="B269">
            <v>38618</v>
          </cell>
          <cell r="C269">
            <v>9</v>
          </cell>
        </row>
        <row r="270">
          <cell r="B270">
            <v>38619</v>
          </cell>
          <cell r="C270">
            <v>9</v>
          </cell>
        </row>
        <row r="271">
          <cell r="B271">
            <v>38620</v>
          </cell>
          <cell r="C271">
            <v>9</v>
          </cell>
        </row>
        <row r="272">
          <cell r="B272">
            <v>38621</v>
          </cell>
          <cell r="C272">
            <v>9</v>
          </cell>
        </row>
        <row r="273">
          <cell r="B273">
            <v>38622</v>
          </cell>
          <cell r="C273">
            <v>9</v>
          </cell>
        </row>
        <row r="274">
          <cell r="B274">
            <v>38623</v>
          </cell>
          <cell r="C274">
            <v>9</v>
          </cell>
        </row>
        <row r="275">
          <cell r="B275">
            <v>38624</v>
          </cell>
          <cell r="C275">
            <v>9</v>
          </cell>
        </row>
        <row r="276">
          <cell r="B276">
            <v>38625</v>
          </cell>
          <cell r="C276">
            <v>9</v>
          </cell>
        </row>
        <row r="277">
          <cell r="B277">
            <v>38626</v>
          </cell>
          <cell r="C277">
            <v>10</v>
          </cell>
        </row>
        <row r="278">
          <cell r="B278">
            <v>38627</v>
          </cell>
          <cell r="C278">
            <v>10</v>
          </cell>
        </row>
        <row r="279">
          <cell r="B279">
            <v>38628</v>
          </cell>
          <cell r="C279">
            <v>10</v>
          </cell>
        </row>
        <row r="280">
          <cell r="B280">
            <v>38629</v>
          </cell>
          <cell r="C280">
            <v>10</v>
          </cell>
        </row>
        <row r="281">
          <cell r="B281">
            <v>38630</v>
          </cell>
          <cell r="C281">
            <v>10</v>
          </cell>
        </row>
        <row r="282">
          <cell r="B282">
            <v>38631</v>
          </cell>
          <cell r="C282">
            <v>10</v>
          </cell>
        </row>
        <row r="283">
          <cell r="B283">
            <v>38632</v>
          </cell>
          <cell r="C283">
            <v>10</v>
          </cell>
        </row>
        <row r="284">
          <cell r="B284">
            <v>38633</v>
          </cell>
          <cell r="C284">
            <v>10</v>
          </cell>
        </row>
        <row r="285">
          <cell r="B285">
            <v>38634</v>
          </cell>
          <cell r="C285">
            <v>10</v>
          </cell>
        </row>
        <row r="286">
          <cell r="B286">
            <v>38635</v>
          </cell>
          <cell r="C286">
            <v>10</v>
          </cell>
        </row>
        <row r="287">
          <cell r="B287">
            <v>38636</v>
          </cell>
          <cell r="C287">
            <v>10</v>
          </cell>
        </row>
        <row r="288">
          <cell r="B288">
            <v>38637</v>
          </cell>
          <cell r="C288">
            <v>10</v>
          </cell>
        </row>
        <row r="289">
          <cell r="B289">
            <v>38638</v>
          </cell>
          <cell r="C289">
            <v>10</v>
          </cell>
        </row>
        <row r="290">
          <cell r="B290">
            <v>38639</v>
          </cell>
          <cell r="C290">
            <v>10</v>
          </cell>
        </row>
        <row r="291">
          <cell r="B291">
            <v>38640</v>
          </cell>
          <cell r="C291">
            <v>10</v>
          </cell>
        </row>
        <row r="292">
          <cell r="B292">
            <v>38641</v>
          </cell>
          <cell r="C292">
            <v>10</v>
          </cell>
        </row>
        <row r="293">
          <cell r="B293">
            <v>38642</v>
          </cell>
          <cell r="C293">
            <v>10</v>
          </cell>
        </row>
        <row r="294">
          <cell r="B294">
            <v>38643</v>
          </cell>
          <cell r="C294">
            <v>10</v>
          </cell>
        </row>
        <row r="295">
          <cell r="B295">
            <v>38644</v>
          </cell>
          <cell r="C295">
            <v>10</v>
          </cell>
        </row>
        <row r="296">
          <cell r="B296">
            <v>38645</v>
          </cell>
          <cell r="C296">
            <v>10</v>
          </cell>
        </row>
        <row r="297">
          <cell r="B297">
            <v>38646</v>
          </cell>
          <cell r="C297">
            <v>10</v>
          </cell>
        </row>
        <row r="298">
          <cell r="B298">
            <v>38647</v>
          </cell>
          <cell r="C298">
            <v>10</v>
          </cell>
        </row>
        <row r="299">
          <cell r="B299">
            <v>38648</v>
          </cell>
          <cell r="C299">
            <v>10</v>
          </cell>
        </row>
        <row r="300">
          <cell r="B300">
            <v>38649</v>
          </cell>
          <cell r="C300">
            <v>10</v>
          </cell>
        </row>
        <row r="301">
          <cell r="B301">
            <v>38650</v>
          </cell>
          <cell r="C301">
            <v>10</v>
          </cell>
        </row>
        <row r="302">
          <cell r="B302">
            <v>38651</v>
          </cell>
          <cell r="C302">
            <v>10</v>
          </cell>
        </row>
        <row r="303">
          <cell r="B303">
            <v>38652</v>
          </cell>
          <cell r="C303">
            <v>10</v>
          </cell>
        </row>
        <row r="304">
          <cell r="B304">
            <v>38653</v>
          </cell>
          <cell r="C304">
            <v>10</v>
          </cell>
        </row>
        <row r="305">
          <cell r="B305">
            <v>38654</v>
          </cell>
          <cell r="C305">
            <v>10</v>
          </cell>
        </row>
        <row r="306">
          <cell r="B306">
            <v>38655</v>
          </cell>
          <cell r="C306">
            <v>10</v>
          </cell>
        </row>
        <row r="307">
          <cell r="B307">
            <v>38656</v>
          </cell>
          <cell r="C307">
            <v>10</v>
          </cell>
        </row>
        <row r="308">
          <cell r="B308">
            <v>38657</v>
          </cell>
          <cell r="C308">
            <v>11</v>
          </cell>
        </row>
        <row r="309">
          <cell r="B309">
            <v>38658</v>
          </cell>
          <cell r="C309">
            <v>11</v>
          </cell>
        </row>
        <row r="310">
          <cell r="B310">
            <v>38659</v>
          </cell>
          <cell r="C310">
            <v>11</v>
          </cell>
        </row>
        <row r="311">
          <cell r="B311">
            <v>38660</v>
          </cell>
          <cell r="C311">
            <v>11</v>
          </cell>
        </row>
        <row r="312">
          <cell r="B312">
            <v>38661</v>
          </cell>
          <cell r="C312">
            <v>11</v>
          </cell>
        </row>
        <row r="313">
          <cell r="B313">
            <v>38662</v>
          </cell>
          <cell r="C313">
            <v>11</v>
          </cell>
        </row>
        <row r="314">
          <cell r="B314">
            <v>38663</v>
          </cell>
          <cell r="C314">
            <v>11</v>
          </cell>
        </row>
        <row r="315">
          <cell r="B315">
            <v>38664</v>
          </cell>
          <cell r="C315">
            <v>11</v>
          </cell>
        </row>
        <row r="316">
          <cell r="B316">
            <v>38665</v>
          </cell>
          <cell r="C316">
            <v>11</v>
          </cell>
        </row>
        <row r="317">
          <cell r="B317">
            <v>38666</v>
          </cell>
          <cell r="C317">
            <v>11</v>
          </cell>
        </row>
        <row r="318">
          <cell r="B318">
            <v>38667</v>
          </cell>
          <cell r="C318">
            <v>11</v>
          </cell>
        </row>
        <row r="319">
          <cell r="B319">
            <v>38668</v>
          </cell>
          <cell r="C319">
            <v>11</v>
          </cell>
        </row>
        <row r="320">
          <cell r="B320">
            <v>38669</v>
          </cell>
          <cell r="C320">
            <v>11</v>
          </cell>
        </row>
        <row r="321">
          <cell r="B321">
            <v>38670</v>
          </cell>
          <cell r="C321">
            <v>11</v>
          </cell>
        </row>
        <row r="322">
          <cell r="B322">
            <v>38671</v>
          </cell>
          <cell r="C322">
            <v>11</v>
          </cell>
        </row>
        <row r="323">
          <cell r="B323">
            <v>38672</v>
          </cell>
          <cell r="C323">
            <v>11</v>
          </cell>
        </row>
        <row r="324">
          <cell r="B324">
            <v>38673</v>
          </cell>
          <cell r="C324">
            <v>11</v>
          </cell>
        </row>
        <row r="325">
          <cell r="B325">
            <v>38674</v>
          </cell>
          <cell r="C325">
            <v>11</v>
          </cell>
        </row>
        <row r="326">
          <cell r="B326">
            <v>38675</v>
          </cell>
          <cell r="C326">
            <v>11</v>
          </cell>
        </row>
        <row r="327">
          <cell r="B327">
            <v>38676</v>
          </cell>
          <cell r="C327">
            <v>11</v>
          </cell>
        </row>
        <row r="328">
          <cell r="B328">
            <v>38677</v>
          </cell>
          <cell r="C328">
            <v>11</v>
          </cell>
        </row>
        <row r="329">
          <cell r="B329">
            <v>38678</v>
          </cell>
          <cell r="C329">
            <v>11</v>
          </cell>
        </row>
        <row r="330">
          <cell r="B330">
            <v>38679</v>
          </cell>
          <cell r="C330">
            <v>11</v>
          </cell>
        </row>
        <row r="331">
          <cell r="B331">
            <v>38680</v>
          </cell>
          <cell r="C331">
            <v>11</v>
          </cell>
        </row>
        <row r="332">
          <cell r="B332">
            <v>38681</v>
          </cell>
          <cell r="C332">
            <v>11</v>
          </cell>
        </row>
        <row r="333">
          <cell r="B333">
            <v>38682</v>
          </cell>
          <cell r="C333">
            <v>11</v>
          </cell>
        </row>
        <row r="334">
          <cell r="B334">
            <v>38683</v>
          </cell>
          <cell r="C334">
            <v>11</v>
          </cell>
        </row>
        <row r="335">
          <cell r="B335">
            <v>38684</v>
          </cell>
          <cell r="C335">
            <v>11</v>
          </cell>
        </row>
        <row r="336">
          <cell r="B336">
            <v>38685</v>
          </cell>
          <cell r="C336">
            <v>11</v>
          </cell>
        </row>
        <row r="337">
          <cell r="B337">
            <v>38686</v>
          </cell>
          <cell r="C337">
            <v>11</v>
          </cell>
        </row>
        <row r="338">
          <cell r="B338">
            <v>38687</v>
          </cell>
          <cell r="C338">
            <v>12</v>
          </cell>
        </row>
        <row r="339">
          <cell r="B339">
            <v>38688</v>
          </cell>
          <cell r="C339">
            <v>12</v>
          </cell>
        </row>
        <row r="340">
          <cell r="B340">
            <v>38689</v>
          </cell>
          <cell r="C340">
            <v>12</v>
          </cell>
        </row>
        <row r="341">
          <cell r="B341">
            <v>38690</v>
          </cell>
          <cell r="C341">
            <v>12</v>
          </cell>
        </row>
        <row r="342">
          <cell r="B342">
            <v>38691</v>
          </cell>
          <cell r="C342">
            <v>12</v>
          </cell>
        </row>
        <row r="343">
          <cell r="B343">
            <v>38692</v>
          </cell>
          <cell r="C343">
            <v>12</v>
          </cell>
        </row>
        <row r="344">
          <cell r="B344">
            <v>38693</v>
          </cell>
          <cell r="C344">
            <v>12</v>
          </cell>
        </row>
        <row r="345">
          <cell r="B345">
            <v>38694</v>
          </cell>
          <cell r="C345">
            <v>12</v>
          </cell>
        </row>
        <row r="346">
          <cell r="B346">
            <v>38695</v>
          </cell>
          <cell r="C346">
            <v>12</v>
          </cell>
        </row>
        <row r="347">
          <cell r="B347">
            <v>38696</v>
          </cell>
          <cell r="C347">
            <v>12</v>
          </cell>
        </row>
        <row r="348">
          <cell r="B348">
            <v>38697</v>
          </cell>
          <cell r="C348">
            <v>12</v>
          </cell>
        </row>
        <row r="349">
          <cell r="B349">
            <v>38698</v>
          </cell>
          <cell r="C349">
            <v>12</v>
          </cell>
        </row>
        <row r="350">
          <cell r="B350">
            <v>38699</v>
          </cell>
          <cell r="C350">
            <v>12</v>
          </cell>
        </row>
        <row r="351">
          <cell r="B351">
            <v>38700</v>
          </cell>
          <cell r="C351">
            <v>12</v>
          </cell>
        </row>
        <row r="352">
          <cell r="B352">
            <v>38701</v>
          </cell>
          <cell r="C352">
            <v>12</v>
          </cell>
        </row>
        <row r="353">
          <cell r="B353">
            <v>38702</v>
          </cell>
          <cell r="C353">
            <v>12</v>
          </cell>
        </row>
        <row r="354">
          <cell r="B354">
            <v>38703</v>
          </cell>
          <cell r="C354">
            <v>12</v>
          </cell>
        </row>
        <row r="355">
          <cell r="B355">
            <v>38704</v>
          </cell>
          <cell r="C355">
            <v>12</v>
          </cell>
        </row>
        <row r="356">
          <cell r="B356">
            <v>38705</v>
          </cell>
          <cell r="C356">
            <v>12</v>
          </cell>
        </row>
        <row r="357">
          <cell r="B357">
            <v>38706</v>
          </cell>
          <cell r="C357">
            <v>12</v>
          </cell>
        </row>
        <row r="358">
          <cell r="B358">
            <v>38707</v>
          </cell>
          <cell r="C358">
            <v>12</v>
          </cell>
        </row>
        <row r="359">
          <cell r="B359">
            <v>38708</v>
          </cell>
          <cell r="C359">
            <v>12</v>
          </cell>
        </row>
        <row r="360">
          <cell r="B360">
            <v>38709</v>
          </cell>
          <cell r="C360">
            <v>12</v>
          </cell>
        </row>
        <row r="361">
          <cell r="B361">
            <v>38710</v>
          </cell>
          <cell r="C361">
            <v>12</v>
          </cell>
        </row>
        <row r="362">
          <cell r="B362">
            <v>38711</v>
          </cell>
          <cell r="C362">
            <v>12</v>
          </cell>
        </row>
        <row r="363">
          <cell r="B363">
            <v>38712</v>
          </cell>
          <cell r="C363">
            <v>12</v>
          </cell>
        </row>
        <row r="364">
          <cell r="B364">
            <v>38713</v>
          </cell>
          <cell r="C364">
            <v>12</v>
          </cell>
        </row>
        <row r="365">
          <cell r="B365">
            <v>38714</v>
          </cell>
          <cell r="C365">
            <v>12</v>
          </cell>
        </row>
        <row r="366">
          <cell r="B366">
            <v>38715</v>
          </cell>
          <cell r="C366">
            <v>12</v>
          </cell>
        </row>
        <row r="367">
          <cell r="B367">
            <v>38716</v>
          </cell>
          <cell r="C367">
            <v>12</v>
          </cell>
        </row>
        <row r="368">
          <cell r="B368">
            <v>38717</v>
          </cell>
          <cell r="C368">
            <v>12</v>
          </cell>
        </row>
        <row r="369">
          <cell r="B369">
            <v>38718</v>
          </cell>
          <cell r="C369">
            <v>1</v>
          </cell>
        </row>
        <row r="370">
          <cell r="B370">
            <v>38719</v>
          </cell>
          <cell r="C370">
            <v>1</v>
          </cell>
        </row>
        <row r="371">
          <cell r="B371">
            <v>38720</v>
          </cell>
          <cell r="C371">
            <v>1</v>
          </cell>
        </row>
        <row r="372">
          <cell r="B372">
            <v>38721</v>
          </cell>
          <cell r="C372">
            <v>1</v>
          </cell>
        </row>
        <row r="373">
          <cell r="B373">
            <v>38722</v>
          </cell>
          <cell r="C373">
            <v>1</v>
          </cell>
        </row>
        <row r="374">
          <cell r="B374">
            <v>38723</v>
          </cell>
          <cell r="C374">
            <v>1</v>
          </cell>
        </row>
        <row r="375">
          <cell r="B375">
            <v>38724</v>
          </cell>
          <cell r="C375">
            <v>1</v>
          </cell>
        </row>
        <row r="376">
          <cell r="B376">
            <v>38725</v>
          </cell>
          <cell r="C376">
            <v>1</v>
          </cell>
        </row>
        <row r="377">
          <cell r="B377">
            <v>38726</v>
          </cell>
          <cell r="C377">
            <v>1</v>
          </cell>
        </row>
        <row r="378">
          <cell r="B378">
            <v>38727</v>
          </cell>
          <cell r="C378">
            <v>1</v>
          </cell>
        </row>
        <row r="379">
          <cell r="B379">
            <v>38728</v>
          </cell>
          <cell r="C379">
            <v>1</v>
          </cell>
        </row>
        <row r="380">
          <cell r="B380">
            <v>38729</v>
          </cell>
          <cell r="C380">
            <v>1</v>
          </cell>
        </row>
        <row r="381">
          <cell r="B381">
            <v>38730</v>
          </cell>
          <cell r="C381">
            <v>1</v>
          </cell>
        </row>
        <row r="382">
          <cell r="B382">
            <v>38731</v>
          </cell>
          <cell r="C382">
            <v>1</v>
          </cell>
        </row>
        <row r="383">
          <cell r="B383">
            <v>38732</v>
          </cell>
          <cell r="C383">
            <v>1</v>
          </cell>
        </row>
        <row r="384">
          <cell r="B384">
            <v>38733</v>
          </cell>
          <cell r="C384">
            <v>1</v>
          </cell>
        </row>
        <row r="385">
          <cell r="B385">
            <v>38734</v>
          </cell>
          <cell r="C385">
            <v>1</v>
          </cell>
        </row>
        <row r="386">
          <cell r="B386">
            <v>38735</v>
          </cell>
          <cell r="C386">
            <v>1</v>
          </cell>
        </row>
        <row r="387">
          <cell r="B387">
            <v>38736</v>
          </cell>
          <cell r="C387">
            <v>1</v>
          </cell>
        </row>
        <row r="388">
          <cell r="B388">
            <v>38737</v>
          </cell>
          <cell r="C388">
            <v>1</v>
          </cell>
        </row>
        <row r="389">
          <cell r="B389">
            <v>38738</v>
          </cell>
          <cell r="C389">
            <v>1</v>
          </cell>
        </row>
        <row r="390">
          <cell r="B390">
            <v>38739</v>
          </cell>
          <cell r="C390">
            <v>1</v>
          </cell>
        </row>
        <row r="391">
          <cell r="B391">
            <v>38740</v>
          </cell>
          <cell r="C391">
            <v>1</v>
          </cell>
        </row>
        <row r="392">
          <cell r="B392">
            <v>38741</v>
          </cell>
          <cell r="C392">
            <v>1</v>
          </cell>
        </row>
        <row r="393">
          <cell r="B393">
            <v>38742</v>
          </cell>
          <cell r="C393">
            <v>1</v>
          </cell>
        </row>
        <row r="394">
          <cell r="B394">
            <v>38743</v>
          </cell>
          <cell r="C394">
            <v>1</v>
          </cell>
        </row>
        <row r="395">
          <cell r="B395">
            <v>38744</v>
          </cell>
          <cell r="C395">
            <v>1</v>
          </cell>
        </row>
        <row r="396">
          <cell r="B396">
            <v>38745</v>
          </cell>
          <cell r="C396">
            <v>1</v>
          </cell>
        </row>
        <row r="397">
          <cell r="B397">
            <v>38746</v>
          </cell>
          <cell r="C397">
            <v>1</v>
          </cell>
        </row>
        <row r="398">
          <cell r="B398">
            <v>38747</v>
          </cell>
          <cell r="C398">
            <v>1</v>
          </cell>
        </row>
        <row r="399">
          <cell r="B399">
            <v>38748</v>
          </cell>
          <cell r="C399">
            <v>1</v>
          </cell>
        </row>
        <row r="400">
          <cell r="B400">
            <v>38749</v>
          </cell>
          <cell r="C400">
            <v>2</v>
          </cell>
        </row>
        <row r="401">
          <cell r="B401">
            <v>38750</v>
          </cell>
          <cell r="C401">
            <v>2</v>
          </cell>
        </row>
        <row r="402">
          <cell r="B402">
            <v>38751</v>
          </cell>
          <cell r="C402">
            <v>2</v>
          </cell>
        </row>
        <row r="403">
          <cell r="B403">
            <v>38752</v>
          </cell>
          <cell r="C403">
            <v>2</v>
          </cell>
        </row>
        <row r="404">
          <cell r="B404">
            <v>38753</v>
          </cell>
          <cell r="C404">
            <v>2</v>
          </cell>
        </row>
        <row r="405">
          <cell r="B405">
            <v>38754</v>
          </cell>
          <cell r="C405">
            <v>2</v>
          </cell>
        </row>
        <row r="406">
          <cell r="B406">
            <v>38755</v>
          </cell>
          <cell r="C406">
            <v>2</v>
          </cell>
        </row>
        <row r="407">
          <cell r="B407">
            <v>38756</v>
          </cell>
          <cell r="C407">
            <v>2</v>
          </cell>
        </row>
        <row r="408">
          <cell r="B408">
            <v>38757</v>
          </cell>
          <cell r="C408">
            <v>2</v>
          </cell>
        </row>
        <row r="409">
          <cell r="B409">
            <v>38758</v>
          </cell>
          <cell r="C409">
            <v>2</v>
          </cell>
        </row>
        <row r="410">
          <cell r="B410">
            <v>38759</v>
          </cell>
          <cell r="C410">
            <v>2</v>
          </cell>
        </row>
        <row r="411">
          <cell r="B411">
            <v>38760</v>
          </cell>
          <cell r="C411">
            <v>2</v>
          </cell>
        </row>
        <row r="412">
          <cell r="B412">
            <v>38761</v>
          </cell>
          <cell r="C412">
            <v>2</v>
          </cell>
        </row>
        <row r="413">
          <cell r="B413">
            <v>38762</v>
          </cell>
          <cell r="C413">
            <v>2</v>
          </cell>
        </row>
        <row r="414">
          <cell r="B414">
            <v>38763</v>
          </cell>
          <cell r="C414">
            <v>2</v>
          </cell>
        </row>
        <row r="415">
          <cell r="B415">
            <v>38764</v>
          </cell>
          <cell r="C415">
            <v>2</v>
          </cell>
        </row>
        <row r="416">
          <cell r="B416">
            <v>38765</v>
          </cell>
          <cell r="C416">
            <v>2</v>
          </cell>
        </row>
        <row r="417">
          <cell r="B417">
            <v>38766</v>
          </cell>
          <cell r="C417">
            <v>2</v>
          </cell>
        </row>
        <row r="418">
          <cell r="B418">
            <v>38767</v>
          </cell>
          <cell r="C418">
            <v>2</v>
          </cell>
        </row>
        <row r="419">
          <cell r="B419">
            <v>38768</v>
          </cell>
          <cell r="C419">
            <v>2</v>
          </cell>
        </row>
        <row r="420">
          <cell r="B420">
            <v>38769</v>
          </cell>
          <cell r="C420">
            <v>2</v>
          </cell>
        </row>
        <row r="421">
          <cell r="B421">
            <v>38770</v>
          </cell>
          <cell r="C421">
            <v>2</v>
          </cell>
        </row>
        <row r="422">
          <cell r="B422">
            <v>38771</v>
          </cell>
          <cell r="C422">
            <v>2</v>
          </cell>
        </row>
        <row r="423">
          <cell r="B423">
            <v>38772</v>
          </cell>
          <cell r="C423">
            <v>2</v>
          </cell>
        </row>
        <row r="424">
          <cell r="B424">
            <v>38773</v>
          </cell>
          <cell r="C424">
            <v>2</v>
          </cell>
        </row>
        <row r="425">
          <cell r="B425">
            <v>38774</v>
          </cell>
          <cell r="C425">
            <v>2</v>
          </cell>
        </row>
        <row r="426">
          <cell r="B426">
            <v>38775</v>
          </cell>
          <cell r="C426">
            <v>2</v>
          </cell>
        </row>
        <row r="427">
          <cell r="B427">
            <v>38776</v>
          </cell>
          <cell r="C427">
            <v>2</v>
          </cell>
        </row>
        <row r="428">
          <cell r="B428">
            <v>38777</v>
          </cell>
          <cell r="C428">
            <v>3</v>
          </cell>
        </row>
        <row r="429">
          <cell r="B429">
            <v>38778</v>
          </cell>
          <cell r="C429">
            <v>3</v>
          </cell>
        </row>
        <row r="430">
          <cell r="B430">
            <v>38779</v>
          </cell>
          <cell r="C430">
            <v>3</v>
          </cell>
        </row>
        <row r="431">
          <cell r="B431">
            <v>38780</v>
          </cell>
          <cell r="C431">
            <v>3</v>
          </cell>
        </row>
        <row r="432">
          <cell r="B432">
            <v>38781</v>
          </cell>
          <cell r="C432">
            <v>3</v>
          </cell>
        </row>
        <row r="433">
          <cell r="B433">
            <v>38782</v>
          </cell>
          <cell r="C433">
            <v>3</v>
          </cell>
        </row>
        <row r="434">
          <cell r="B434">
            <v>38783</v>
          </cell>
          <cell r="C434">
            <v>3</v>
          </cell>
        </row>
        <row r="435">
          <cell r="B435">
            <v>38784</v>
          </cell>
          <cell r="C435">
            <v>3</v>
          </cell>
        </row>
        <row r="436">
          <cell r="B436">
            <v>38785</v>
          </cell>
          <cell r="C436">
            <v>3</v>
          </cell>
        </row>
        <row r="437">
          <cell r="B437">
            <v>38786</v>
          </cell>
          <cell r="C437">
            <v>3</v>
          </cell>
        </row>
        <row r="438">
          <cell r="B438">
            <v>38787</v>
          </cell>
          <cell r="C438">
            <v>3</v>
          </cell>
        </row>
        <row r="439">
          <cell r="B439">
            <v>38788</v>
          </cell>
          <cell r="C439">
            <v>3</v>
          </cell>
        </row>
        <row r="440">
          <cell r="B440">
            <v>38789</v>
          </cell>
          <cell r="C440">
            <v>3</v>
          </cell>
        </row>
        <row r="441">
          <cell r="B441">
            <v>38790</v>
          </cell>
          <cell r="C441">
            <v>3</v>
          </cell>
        </row>
        <row r="442">
          <cell r="B442">
            <v>38791</v>
          </cell>
          <cell r="C442">
            <v>3</v>
          </cell>
        </row>
        <row r="443">
          <cell r="B443">
            <v>38792</v>
          </cell>
          <cell r="C443">
            <v>3</v>
          </cell>
        </row>
        <row r="444">
          <cell r="B444">
            <v>38793</v>
          </cell>
          <cell r="C444">
            <v>3</v>
          </cell>
        </row>
        <row r="445">
          <cell r="B445">
            <v>38794</v>
          </cell>
          <cell r="C445">
            <v>3</v>
          </cell>
        </row>
        <row r="446">
          <cell r="B446">
            <v>38795</v>
          </cell>
          <cell r="C446">
            <v>3</v>
          </cell>
        </row>
        <row r="447">
          <cell r="B447">
            <v>38796</v>
          </cell>
          <cell r="C447">
            <v>3</v>
          </cell>
        </row>
        <row r="448">
          <cell r="B448">
            <v>38797</v>
          </cell>
          <cell r="C448">
            <v>3</v>
          </cell>
        </row>
        <row r="449">
          <cell r="B449">
            <v>38798</v>
          </cell>
          <cell r="C449">
            <v>3</v>
          </cell>
        </row>
        <row r="450">
          <cell r="B450">
            <v>38799</v>
          </cell>
          <cell r="C450">
            <v>3</v>
          </cell>
        </row>
        <row r="451">
          <cell r="B451">
            <v>38800</v>
          </cell>
          <cell r="C451">
            <v>3</v>
          </cell>
        </row>
        <row r="452">
          <cell r="B452">
            <v>38801</v>
          </cell>
          <cell r="C452">
            <v>3</v>
          </cell>
        </row>
        <row r="453">
          <cell r="B453">
            <v>38802</v>
          </cell>
          <cell r="C453">
            <v>3</v>
          </cell>
        </row>
        <row r="454">
          <cell r="B454">
            <v>38803</v>
          </cell>
          <cell r="C454">
            <v>3</v>
          </cell>
        </row>
        <row r="455">
          <cell r="B455">
            <v>38804</v>
          </cell>
          <cell r="C455">
            <v>3</v>
          </cell>
        </row>
        <row r="456">
          <cell r="B456">
            <v>38805</v>
          </cell>
          <cell r="C456">
            <v>3</v>
          </cell>
        </row>
        <row r="457">
          <cell r="B457">
            <v>38806</v>
          </cell>
          <cell r="C457">
            <v>3</v>
          </cell>
        </row>
        <row r="458">
          <cell r="B458">
            <v>38807</v>
          </cell>
          <cell r="C458">
            <v>3</v>
          </cell>
        </row>
        <row r="459">
          <cell r="B459">
            <v>38808</v>
          </cell>
          <cell r="C459">
            <v>4</v>
          </cell>
        </row>
        <row r="460">
          <cell r="B460">
            <v>38809</v>
          </cell>
          <cell r="C460">
            <v>4</v>
          </cell>
        </row>
        <row r="461">
          <cell r="B461">
            <v>38810</v>
          </cell>
          <cell r="C461">
            <v>4</v>
          </cell>
        </row>
        <row r="462">
          <cell r="B462">
            <v>38811</v>
          </cell>
          <cell r="C462">
            <v>4</v>
          </cell>
        </row>
        <row r="463">
          <cell r="B463">
            <v>38812</v>
          </cell>
          <cell r="C463">
            <v>4</v>
          </cell>
        </row>
        <row r="464">
          <cell r="B464">
            <v>38813</v>
          </cell>
          <cell r="C464">
            <v>4</v>
          </cell>
        </row>
        <row r="465">
          <cell r="B465">
            <v>38814</v>
          </cell>
          <cell r="C465">
            <v>4</v>
          </cell>
        </row>
        <row r="466">
          <cell r="B466">
            <v>38815</v>
          </cell>
          <cell r="C466">
            <v>4</v>
          </cell>
        </row>
        <row r="467">
          <cell r="B467">
            <v>38816</v>
          </cell>
          <cell r="C467">
            <v>4</v>
          </cell>
        </row>
        <row r="468">
          <cell r="B468">
            <v>38817</v>
          </cell>
          <cell r="C468">
            <v>4</v>
          </cell>
        </row>
        <row r="469">
          <cell r="B469">
            <v>38818</v>
          </cell>
          <cell r="C469">
            <v>4</v>
          </cell>
        </row>
        <row r="470">
          <cell r="B470">
            <v>38819</v>
          </cell>
          <cell r="C470">
            <v>4</v>
          </cell>
        </row>
        <row r="471">
          <cell r="B471">
            <v>38820</v>
          </cell>
          <cell r="C471">
            <v>4</v>
          </cell>
        </row>
        <row r="472">
          <cell r="B472">
            <v>38821</v>
          </cell>
          <cell r="C472">
            <v>4</v>
          </cell>
        </row>
        <row r="473">
          <cell r="B473">
            <v>38822</v>
          </cell>
          <cell r="C473">
            <v>4</v>
          </cell>
        </row>
        <row r="474">
          <cell r="B474">
            <v>38823</v>
          </cell>
          <cell r="C474">
            <v>4</v>
          </cell>
        </row>
        <row r="475">
          <cell r="B475">
            <v>38824</v>
          </cell>
          <cell r="C475">
            <v>4</v>
          </cell>
        </row>
        <row r="476">
          <cell r="B476">
            <v>38825</v>
          </cell>
          <cell r="C476">
            <v>4</v>
          </cell>
        </row>
        <row r="477">
          <cell r="B477">
            <v>38826</v>
          </cell>
          <cell r="C477">
            <v>4</v>
          </cell>
        </row>
        <row r="478">
          <cell r="B478">
            <v>38827</v>
          </cell>
          <cell r="C478">
            <v>4</v>
          </cell>
        </row>
        <row r="479">
          <cell r="B479">
            <v>38828</v>
          </cell>
          <cell r="C479">
            <v>4</v>
          </cell>
        </row>
        <row r="480">
          <cell r="B480">
            <v>38829</v>
          </cell>
          <cell r="C480">
            <v>4</v>
          </cell>
        </row>
        <row r="481">
          <cell r="B481">
            <v>38830</v>
          </cell>
          <cell r="C481">
            <v>4</v>
          </cell>
        </row>
        <row r="482">
          <cell r="B482">
            <v>38831</v>
          </cell>
          <cell r="C482">
            <v>4</v>
          </cell>
        </row>
        <row r="483">
          <cell r="B483">
            <v>38832</v>
          </cell>
          <cell r="C483">
            <v>4</v>
          </cell>
        </row>
        <row r="484">
          <cell r="B484">
            <v>38833</v>
          </cell>
          <cell r="C484">
            <v>4</v>
          </cell>
        </row>
        <row r="485">
          <cell r="B485">
            <v>38834</v>
          </cell>
          <cell r="C485">
            <v>4</v>
          </cell>
        </row>
        <row r="486">
          <cell r="B486">
            <v>38835</v>
          </cell>
          <cell r="C486">
            <v>4</v>
          </cell>
        </row>
        <row r="487">
          <cell r="B487">
            <v>38836</v>
          </cell>
          <cell r="C487">
            <v>4</v>
          </cell>
        </row>
        <row r="488">
          <cell r="B488">
            <v>38837</v>
          </cell>
          <cell r="C488">
            <v>4</v>
          </cell>
        </row>
        <row r="489">
          <cell r="B489">
            <v>38838</v>
          </cell>
          <cell r="C489">
            <v>5</v>
          </cell>
        </row>
        <row r="490">
          <cell r="B490">
            <v>38839</v>
          </cell>
          <cell r="C490">
            <v>5</v>
          </cell>
        </row>
        <row r="491">
          <cell r="B491">
            <v>38840</v>
          </cell>
          <cell r="C491">
            <v>5</v>
          </cell>
        </row>
        <row r="492">
          <cell r="B492">
            <v>38841</v>
          </cell>
          <cell r="C492">
            <v>5</v>
          </cell>
        </row>
        <row r="493">
          <cell r="B493">
            <v>38842</v>
          </cell>
          <cell r="C493">
            <v>5</v>
          </cell>
        </row>
        <row r="494">
          <cell r="B494">
            <v>38843</v>
          </cell>
          <cell r="C494">
            <v>5</v>
          </cell>
        </row>
        <row r="495">
          <cell r="B495">
            <v>38844</v>
          </cell>
          <cell r="C495">
            <v>5</v>
          </cell>
        </row>
        <row r="496">
          <cell r="B496">
            <v>38845</v>
          </cell>
          <cell r="C496">
            <v>5</v>
          </cell>
        </row>
        <row r="497">
          <cell r="B497">
            <v>38846</v>
          </cell>
          <cell r="C497">
            <v>5</v>
          </cell>
        </row>
        <row r="498">
          <cell r="B498">
            <v>38847</v>
          </cell>
          <cell r="C498">
            <v>5</v>
          </cell>
        </row>
        <row r="499">
          <cell r="B499">
            <v>38848</v>
          </cell>
          <cell r="C499">
            <v>5</v>
          </cell>
        </row>
        <row r="500">
          <cell r="B500">
            <v>38849</v>
          </cell>
          <cell r="C500">
            <v>5</v>
          </cell>
        </row>
        <row r="501">
          <cell r="B501">
            <v>38850</v>
          </cell>
          <cell r="C501">
            <v>5</v>
          </cell>
        </row>
        <row r="502">
          <cell r="B502">
            <v>38851</v>
          </cell>
          <cell r="C502">
            <v>5</v>
          </cell>
        </row>
        <row r="503">
          <cell r="B503">
            <v>38852</v>
          </cell>
          <cell r="C503">
            <v>5</v>
          </cell>
        </row>
        <row r="504">
          <cell r="B504">
            <v>38853</v>
          </cell>
          <cell r="C504">
            <v>5</v>
          </cell>
        </row>
        <row r="505">
          <cell r="B505">
            <v>38854</v>
          </cell>
          <cell r="C505">
            <v>5</v>
          </cell>
        </row>
        <row r="506">
          <cell r="B506">
            <v>38855</v>
          </cell>
          <cell r="C506">
            <v>5</v>
          </cell>
        </row>
        <row r="507">
          <cell r="B507">
            <v>38856</v>
          </cell>
          <cell r="C507">
            <v>5</v>
          </cell>
        </row>
        <row r="508">
          <cell r="B508">
            <v>38857</v>
          </cell>
          <cell r="C508">
            <v>5</v>
          </cell>
        </row>
        <row r="509">
          <cell r="B509">
            <v>38858</v>
          </cell>
          <cell r="C509">
            <v>5</v>
          </cell>
        </row>
        <row r="510">
          <cell r="B510">
            <v>38859</v>
          </cell>
          <cell r="C510">
            <v>5</v>
          </cell>
        </row>
        <row r="511">
          <cell r="B511">
            <v>38860</v>
          </cell>
          <cell r="C511">
            <v>5</v>
          </cell>
        </row>
        <row r="512">
          <cell r="B512">
            <v>38861</v>
          </cell>
          <cell r="C512">
            <v>5</v>
          </cell>
        </row>
        <row r="513">
          <cell r="B513">
            <v>38862</v>
          </cell>
          <cell r="C513">
            <v>5</v>
          </cell>
        </row>
        <row r="514">
          <cell r="B514">
            <v>38863</v>
          </cell>
          <cell r="C514">
            <v>5</v>
          </cell>
        </row>
        <row r="515">
          <cell r="B515">
            <v>38864</v>
          </cell>
          <cell r="C515">
            <v>5</v>
          </cell>
        </row>
        <row r="516">
          <cell r="B516">
            <v>38865</v>
          </cell>
          <cell r="C516">
            <v>5</v>
          </cell>
        </row>
        <row r="517">
          <cell r="B517">
            <v>38866</v>
          </cell>
          <cell r="C517">
            <v>5</v>
          </cell>
        </row>
        <row r="518">
          <cell r="B518">
            <v>38867</v>
          </cell>
          <cell r="C518">
            <v>5</v>
          </cell>
        </row>
        <row r="519">
          <cell r="B519">
            <v>38868</v>
          </cell>
          <cell r="C519">
            <v>5</v>
          </cell>
        </row>
        <row r="520">
          <cell r="B520">
            <v>38869</v>
          </cell>
          <cell r="C520">
            <v>6</v>
          </cell>
        </row>
        <row r="521">
          <cell r="B521">
            <v>38870</v>
          </cell>
          <cell r="C521">
            <v>6</v>
          </cell>
        </row>
        <row r="522">
          <cell r="B522">
            <v>38871</v>
          </cell>
          <cell r="C522">
            <v>6</v>
          </cell>
        </row>
        <row r="523">
          <cell r="B523">
            <v>38872</v>
          </cell>
          <cell r="C523">
            <v>6</v>
          </cell>
        </row>
        <row r="524">
          <cell r="B524">
            <v>38873</v>
          </cell>
          <cell r="C524">
            <v>6</v>
          </cell>
        </row>
        <row r="525">
          <cell r="B525">
            <v>38874</v>
          </cell>
          <cell r="C525">
            <v>6</v>
          </cell>
        </row>
        <row r="526">
          <cell r="B526">
            <v>38875</v>
          </cell>
          <cell r="C526">
            <v>6</v>
          </cell>
        </row>
        <row r="527">
          <cell r="B527">
            <v>38876</v>
          </cell>
          <cell r="C527">
            <v>6</v>
          </cell>
        </row>
        <row r="528">
          <cell r="B528">
            <v>38877</v>
          </cell>
          <cell r="C528">
            <v>6</v>
          </cell>
        </row>
        <row r="529">
          <cell r="B529">
            <v>38878</v>
          </cell>
          <cell r="C529">
            <v>6</v>
          </cell>
        </row>
        <row r="530">
          <cell r="B530">
            <v>38879</v>
          </cell>
          <cell r="C530">
            <v>6</v>
          </cell>
        </row>
        <row r="531">
          <cell r="B531">
            <v>38880</v>
          </cell>
          <cell r="C531">
            <v>6</v>
          </cell>
        </row>
        <row r="532">
          <cell r="B532">
            <v>38881</v>
          </cell>
          <cell r="C532">
            <v>6</v>
          </cell>
        </row>
        <row r="533">
          <cell r="B533">
            <v>38882</v>
          </cell>
          <cell r="C533">
            <v>6</v>
          </cell>
        </row>
        <row r="534">
          <cell r="B534">
            <v>38883</v>
          </cell>
          <cell r="C534">
            <v>6</v>
          </cell>
        </row>
        <row r="535">
          <cell r="B535">
            <v>38884</v>
          </cell>
          <cell r="C535">
            <v>6</v>
          </cell>
        </row>
        <row r="536">
          <cell r="B536">
            <v>38885</v>
          </cell>
          <cell r="C536">
            <v>6</v>
          </cell>
        </row>
        <row r="537">
          <cell r="B537">
            <v>38886</v>
          </cell>
          <cell r="C537">
            <v>6</v>
          </cell>
        </row>
        <row r="538">
          <cell r="B538">
            <v>38887</v>
          </cell>
          <cell r="C538">
            <v>6</v>
          </cell>
        </row>
        <row r="539">
          <cell r="B539">
            <v>38888</v>
          </cell>
          <cell r="C539">
            <v>6</v>
          </cell>
        </row>
        <row r="540">
          <cell r="B540">
            <v>38889</v>
          </cell>
          <cell r="C540">
            <v>6</v>
          </cell>
        </row>
        <row r="541">
          <cell r="B541">
            <v>38890</v>
          </cell>
          <cell r="C541">
            <v>6</v>
          </cell>
        </row>
        <row r="542">
          <cell r="B542">
            <v>38891</v>
          </cell>
          <cell r="C542">
            <v>6</v>
          </cell>
        </row>
        <row r="543">
          <cell r="B543">
            <v>38892</v>
          </cell>
          <cell r="C543">
            <v>6</v>
          </cell>
        </row>
        <row r="544">
          <cell r="B544">
            <v>38893</v>
          </cell>
          <cell r="C544">
            <v>6</v>
          </cell>
        </row>
        <row r="545">
          <cell r="B545">
            <v>38894</v>
          </cell>
          <cell r="C545">
            <v>6</v>
          </cell>
        </row>
        <row r="546">
          <cell r="B546">
            <v>38895</v>
          </cell>
          <cell r="C546">
            <v>6</v>
          </cell>
        </row>
        <row r="547">
          <cell r="B547">
            <v>38896</v>
          </cell>
          <cell r="C547">
            <v>6</v>
          </cell>
        </row>
        <row r="548">
          <cell r="B548">
            <v>38897</v>
          </cell>
          <cell r="C548">
            <v>6</v>
          </cell>
        </row>
        <row r="549">
          <cell r="B549">
            <v>38898</v>
          </cell>
          <cell r="C549">
            <v>6</v>
          </cell>
        </row>
        <row r="550">
          <cell r="B550">
            <v>38899</v>
          </cell>
          <cell r="C550">
            <v>7</v>
          </cell>
        </row>
        <row r="551">
          <cell r="B551">
            <v>38900</v>
          </cell>
          <cell r="C551">
            <v>7</v>
          </cell>
        </row>
        <row r="552">
          <cell r="B552">
            <v>38901</v>
          </cell>
          <cell r="C552">
            <v>7</v>
          </cell>
        </row>
        <row r="553">
          <cell r="B553">
            <v>38902</v>
          </cell>
          <cell r="C553">
            <v>7</v>
          </cell>
        </row>
        <row r="554">
          <cell r="B554">
            <v>38903</v>
          </cell>
          <cell r="C554">
            <v>7</v>
          </cell>
        </row>
        <row r="555">
          <cell r="B555">
            <v>38904</v>
          </cell>
          <cell r="C555">
            <v>7</v>
          </cell>
        </row>
        <row r="556">
          <cell r="B556">
            <v>38905</v>
          </cell>
          <cell r="C556">
            <v>7</v>
          </cell>
        </row>
        <row r="557">
          <cell r="B557">
            <v>38906</v>
          </cell>
          <cell r="C557">
            <v>7</v>
          </cell>
        </row>
        <row r="558">
          <cell r="B558">
            <v>38907</v>
          </cell>
          <cell r="C558">
            <v>7</v>
          </cell>
        </row>
        <row r="559">
          <cell r="B559">
            <v>38908</v>
          </cell>
          <cell r="C559">
            <v>7</v>
          </cell>
        </row>
        <row r="560">
          <cell r="B560">
            <v>38909</v>
          </cell>
          <cell r="C560">
            <v>7</v>
          </cell>
        </row>
        <row r="561">
          <cell r="B561">
            <v>38910</v>
          </cell>
          <cell r="C561">
            <v>7</v>
          </cell>
        </row>
        <row r="562">
          <cell r="B562">
            <v>38911</v>
          </cell>
          <cell r="C562">
            <v>7</v>
          </cell>
        </row>
        <row r="563">
          <cell r="B563">
            <v>38912</v>
          </cell>
          <cell r="C563">
            <v>7</v>
          </cell>
        </row>
        <row r="564">
          <cell r="B564">
            <v>38913</v>
          </cell>
          <cell r="C564">
            <v>7</v>
          </cell>
        </row>
        <row r="565">
          <cell r="B565">
            <v>38914</v>
          </cell>
          <cell r="C565">
            <v>7</v>
          </cell>
        </row>
        <row r="566">
          <cell r="B566">
            <v>38915</v>
          </cell>
          <cell r="C566">
            <v>7</v>
          </cell>
        </row>
        <row r="567">
          <cell r="B567">
            <v>38916</v>
          </cell>
          <cell r="C567">
            <v>7</v>
          </cell>
        </row>
        <row r="568">
          <cell r="B568">
            <v>38917</v>
          </cell>
          <cell r="C568">
            <v>7</v>
          </cell>
        </row>
        <row r="569">
          <cell r="B569">
            <v>38918</v>
          </cell>
          <cell r="C569">
            <v>7</v>
          </cell>
        </row>
        <row r="570">
          <cell r="B570">
            <v>38919</v>
          </cell>
          <cell r="C570">
            <v>7</v>
          </cell>
        </row>
        <row r="571">
          <cell r="B571">
            <v>38920</v>
          </cell>
          <cell r="C571">
            <v>7</v>
          </cell>
        </row>
        <row r="572">
          <cell r="B572">
            <v>38921</v>
          </cell>
          <cell r="C572">
            <v>7</v>
          </cell>
        </row>
        <row r="573">
          <cell r="B573">
            <v>38922</v>
          </cell>
          <cell r="C573">
            <v>7</v>
          </cell>
        </row>
        <row r="574">
          <cell r="B574">
            <v>38923</v>
          </cell>
          <cell r="C574">
            <v>7</v>
          </cell>
        </row>
        <row r="575">
          <cell r="B575">
            <v>38924</v>
          </cell>
          <cell r="C575">
            <v>7</v>
          </cell>
        </row>
        <row r="576">
          <cell r="B576">
            <v>38925</v>
          </cell>
          <cell r="C576">
            <v>7</v>
          </cell>
        </row>
        <row r="577">
          <cell r="B577">
            <v>38926</v>
          </cell>
          <cell r="C577">
            <v>7</v>
          </cell>
        </row>
        <row r="578">
          <cell r="B578">
            <v>38927</v>
          </cell>
          <cell r="C578">
            <v>7</v>
          </cell>
        </row>
        <row r="579">
          <cell r="B579">
            <v>38928</v>
          </cell>
          <cell r="C579">
            <v>7</v>
          </cell>
        </row>
        <row r="580">
          <cell r="B580">
            <v>38929</v>
          </cell>
          <cell r="C580">
            <v>7</v>
          </cell>
        </row>
        <row r="581">
          <cell r="B581">
            <v>38930</v>
          </cell>
          <cell r="C581">
            <v>8</v>
          </cell>
        </row>
        <row r="582">
          <cell r="B582">
            <v>38931</v>
          </cell>
          <cell r="C582">
            <v>8</v>
          </cell>
        </row>
        <row r="583">
          <cell r="B583">
            <v>38932</v>
          </cell>
          <cell r="C583">
            <v>8</v>
          </cell>
        </row>
        <row r="584">
          <cell r="B584">
            <v>38933</v>
          </cell>
          <cell r="C584">
            <v>8</v>
          </cell>
        </row>
        <row r="585">
          <cell r="B585">
            <v>38934</v>
          </cell>
          <cell r="C585">
            <v>8</v>
          </cell>
        </row>
        <row r="586">
          <cell r="B586">
            <v>38935</v>
          </cell>
          <cell r="C586">
            <v>8</v>
          </cell>
        </row>
        <row r="587">
          <cell r="B587">
            <v>38936</v>
          </cell>
          <cell r="C587">
            <v>8</v>
          </cell>
        </row>
        <row r="588">
          <cell r="B588">
            <v>38937</v>
          </cell>
          <cell r="C588">
            <v>8</v>
          </cell>
        </row>
        <row r="589">
          <cell r="B589">
            <v>38938</v>
          </cell>
          <cell r="C589">
            <v>8</v>
          </cell>
        </row>
        <row r="590">
          <cell r="B590">
            <v>38939</v>
          </cell>
          <cell r="C590">
            <v>8</v>
          </cell>
        </row>
        <row r="591">
          <cell r="B591">
            <v>38940</v>
          </cell>
          <cell r="C591">
            <v>8</v>
          </cell>
        </row>
        <row r="592">
          <cell r="B592">
            <v>38941</v>
          </cell>
          <cell r="C592">
            <v>8</v>
          </cell>
        </row>
        <row r="593">
          <cell r="B593">
            <v>38942</v>
          </cell>
          <cell r="C593">
            <v>8</v>
          </cell>
        </row>
        <row r="594">
          <cell r="B594">
            <v>38943</v>
          </cell>
          <cell r="C594">
            <v>8</v>
          </cell>
        </row>
        <row r="595">
          <cell r="B595">
            <v>38944</v>
          </cell>
          <cell r="C595">
            <v>8</v>
          </cell>
        </row>
        <row r="596">
          <cell r="B596">
            <v>38945</v>
          </cell>
          <cell r="C596">
            <v>8</v>
          </cell>
        </row>
        <row r="597">
          <cell r="B597">
            <v>38946</v>
          </cell>
          <cell r="C597">
            <v>8</v>
          </cell>
        </row>
        <row r="598">
          <cell r="B598">
            <v>38947</v>
          </cell>
          <cell r="C598">
            <v>8</v>
          </cell>
        </row>
        <row r="599">
          <cell r="B599">
            <v>38948</v>
          </cell>
          <cell r="C599">
            <v>8</v>
          </cell>
        </row>
        <row r="600">
          <cell r="B600">
            <v>38949</v>
          </cell>
          <cell r="C600">
            <v>8</v>
          </cell>
        </row>
        <row r="601">
          <cell r="B601">
            <v>38950</v>
          </cell>
          <cell r="C601">
            <v>8</v>
          </cell>
        </row>
        <row r="602">
          <cell r="B602">
            <v>38951</v>
          </cell>
          <cell r="C602">
            <v>8</v>
          </cell>
        </row>
        <row r="603">
          <cell r="B603">
            <v>38952</v>
          </cell>
          <cell r="C603">
            <v>8</v>
          </cell>
        </row>
        <row r="604">
          <cell r="B604">
            <v>38953</v>
          </cell>
          <cell r="C604">
            <v>8</v>
          </cell>
        </row>
        <row r="605">
          <cell r="B605">
            <v>38954</v>
          </cell>
          <cell r="C605">
            <v>8</v>
          </cell>
        </row>
        <row r="606">
          <cell r="B606">
            <v>38955</v>
          </cell>
          <cell r="C606">
            <v>8</v>
          </cell>
        </row>
        <row r="607">
          <cell r="B607">
            <v>38956</v>
          </cell>
          <cell r="C607">
            <v>8</v>
          </cell>
        </row>
        <row r="608">
          <cell r="B608">
            <v>38957</v>
          </cell>
          <cell r="C608">
            <v>8</v>
          </cell>
        </row>
        <row r="609">
          <cell r="B609">
            <v>38958</v>
          </cell>
          <cell r="C609">
            <v>8</v>
          </cell>
        </row>
        <row r="610">
          <cell r="B610">
            <v>38959</v>
          </cell>
          <cell r="C610">
            <v>8</v>
          </cell>
        </row>
        <row r="611">
          <cell r="B611">
            <v>38960</v>
          </cell>
          <cell r="C611">
            <v>8</v>
          </cell>
        </row>
        <row r="612">
          <cell r="B612">
            <v>38961</v>
          </cell>
          <cell r="C612">
            <v>9</v>
          </cell>
        </row>
        <row r="613">
          <cell r="B613">
            <v>38962</v>
          </cell>
          <cell r="C613">
            <v>9</v>
          </cell>
        </row>
        <row r="614">
          <cell r="B614">
            <v>38963</v>
          </cell>
          <cell r="C614">
            <v>9</v>
          </cell>
        </row>
        <row r="615">
          <cell r="B615">
            <v>38964</v>
          </cell>
          <cell r="C615">
            <v>9</v>
          </cell>
        </row>
        <row r="616">
          <cell r="B616">
            <v>38965</v>
          </cell>
          <cell r="C616">
            <v>9</v>
          </cell>
        </row>
        <row r="617">
          <cell r="B617">
            <v>38966</v>
          </cell>
          <cell r="C617">
            <v>9</v>
          </cell>
        </row>
        <row r="618">
          <cell r="B618">
            <v>38967</v>
          </cell>
          <cell r="C618">
            <v>9</v>
          </cell>
        </row>
        <row r="619">
          <cell r="B619">
            <v>38968</v>
          </cell>
          <cell r="C619">
            <v>9</v>
          </cell>
        </row>
        <row r="620">
          <cell r="B620">
            <v>38969</v>
          </cell>
          <cell r="C620">
            <v>9</v>
          </cell>
        </row>
        <row r="621">
          <cell r="B621">
            <v>38970</v>
          </cell>
          <cell r="C621">
            <v>9</v>
          </cell>
        </row>
        <row r="622">
          <cell r="B622">
            <v>38971</v>
          </cell>
          <cell r="C622">
            <v>9</v>
          </cell>
        </row>
        <row r="623">
          <cell r="B623">
            <v>38972</v>
          </cell>
          <cell r="C623">
            <v>9</v>
          </cell>
        </row>
        <row r="624">
          <cell r="B624">
            <v>38973</v>
          </cell>
          <cell r="C624">
            <v>9</v>
          </cell>
        </row>
        <row r="625">
          <cell r="B625">
            <v>38974</v>
          </cell>
          <cell r="C625">
            <v>9</v>
          </cell>
        </row>
        <row r="626">
          <cell r="B626">
            <v>38975</v>
          </cell>
          <cell r="C626">
            <v>9</v>
          </cell>
        </row>
        <row r="627">
          <cell r="B627">
            <v>38976</v>
          </cell>
          <cell r="C627">
            <v>9</v>
          </cell>
        </row>
        <row r="628">
          <cell r="B628">
            <v>38977</v>
          </cell>
          <cell r="C628">
            <v>9</v>
          </cell>
        </row>
        <row r="629">
          <cell r="B629">
            <v>38978</v>
          </cell>
          <cell r="C629">
            <v>9</v>
          </cell>
        </row>
        <row r="630">
          <cell r="B630">
            <v>38979</v>
          </cell>
          <cell r="C630">
            <v>9</v>
          </cell>
        </row>
        <row r="631">
          <cell r="B631">
            <v>38980</v>
          </cell>
          <cell r="C631">
            <v>9</v>
          </cell>
        </row>
        <row r="632">
          <cell r="B632">
            <v>38981</v>
          </cell>
          <cell r="C632">
            <v>9</v>
          </cell>
        </row>
        <row r="633">
          <cell r="B633">
            <v>38982</v>
          </cell>
          <cell r="C633">
            <v>9</v>
          </cell>
        </row>
        <row r="634">
          <cell r="B634">
            <v>38983</v>
          </cell>
          <cell r="C634">
            <v>9</v>
          </cell>
        </row>
        <row r="635">
          <cell r="B635">
            <v>38984</v>
          </cell>
          <cell r="C635">
            <v>9</v>
          </cell>
        </row>
        <row r="636">
          <cell r="B636">
            <v>38985</v>
          </cell>
          <cell r="C636">
            <v>9</v>
          </cell>
        </row>
        <row r="637">
          <cell r="B637">
            <v>38986</v>
          </cell>
          <cell r="C637">
            <v>9</v>
          </cell>
        </row>
        <row r="638">
          <cell r="B638">
            <v>38987</v>
          </cell>
          <cell r="C638">
            <v>9</v>
          </cell>
        </row>
        <row r="639">
          <cell r="B639">
            <v>38988</v>
          </cell>
          <cell r="C639">
            <v>9</v>
          </cell>
        </row>
        <row r="640">
          <cell r="B640">
            <v>38989</v>
          </cell>
          <cell r="C640">
            <v>9</v>
          </cell>
        </row>
        <row r="641">
          <cell r="B641">
            <v>38990</v>
          </cell>
          <cell r="C641">
            <v>9</v>
          </cell>
        </row>
        <row r="642">
          <cell r="B642">
            <v>38991</v>
          </cell>
          <cell r="C642">
            <v>10</v>
          </cell>
        </row>
        <row r="643">
          <cell r="B643">
            <v>38992</v>
          </cell>
          <cell r="C643">
            <v>10</v>
          </cell>
        </row>
        <row r="644">
          <cell r="B644">
            <v>38993</v>
          </cell>
          <cell r="C644">
            <v>10</v>
          </cell>
        </row>
        <row r="645">
          <cell r="B645">
            <v>38994</v>
          </cell>
          <cell r="C645">
            <v>10</v>
          </cell>
        </row>
        <row r="646">
          <cell r="B646">
            <v>38995</v>
          </cell>
          <cell r="C646">
            <v>10</v>
          </cell>
        </row>
        <row r="647">
          <cell r="B647">
            <v>38996</v>
          </cell>
          <cell r="C647">
            <v>10</v>
          </cell>
        </row>
        <row r="648">
          <cell r="B648">
            <v>38997</v>
          </cell>
          <cell r="C648">
            <v>10</v>
          </cell>
        </row>
        <row r="649">
          <cell r="B649">
            <v>38998</v>
          </cell>
          <cell r="C649">
            <v>10</v>
          </cell>
        </row>
        <row r="650">
          <cell r="B650">
            <v>38999</v>
          </cell>
          <cell r="C650">
            <v>10</v>
          </cell>
        </row>
        <row r="651">
          <cell r="B651">
            <v>39000</v>
          </cell>
          <cell r="C651">
            <v>10</v>
          </cell>
        </row>
        <row r="652">
          <cell r="B652">
            <v>39001</v>
          </cell>
          <cell r="C652">
            <v>10</v>
          </cell>
        </row>
        <row r="653">
          <cell r="B653">
            <v>39002</v>
          </cell>
          <cell r="C653">
            <v>10</v>
          </cell>
        </row>
        <row r="654">
          <cell r="B654">
            <v>39003</v>
          </cell>
          <cell r="C654">
            <v>10</v>
          </cell>
        </row>
        <row r="655">
          <cell r="B655">
            <v>39004</v>
          </cell>
          <cell r="C655">
            <v>10</v>
          </cell>
        </row>
        <row r="656">
          <cell r="B656">
            <v>39005</v>
          </cell>
          <cell r="C656">
            <v>10</v>
          </cell>
        </row>
        <row r="657">
          <cell r="B657">
            <v>39006</v>
          </cell>
          <cell r="C657">
            <v>10</v>
          </cell>
        </row>
        <row r="658">
          <cell r="B658">
            <v>39007</v>
          </cell>
          <cell r="C658">
            <v>10</v>
          </cell>
        </row>
        <row r="659">
          <cell r="B659">
            <v>39008</v>
          </cell>
          <cell r="C659">
            <v>10</v>
          </cell>
        </row>
        <row r="660">
          <cell r="B660">
            <v>39009</v>
          </cell>
          <cell r="C660">
            <v>10</v>
          </cell>
        </row>
        <row r="661">
          <cell r="B661">
            <v>39010</v>
          </cell>
          <cell r="C661">
            <v>10</v>
          </cell>
        </row>
        <row r="662">
          <cell r="B662">
            <v>39011</v>
          </cell>
          <cell r="C662">
            <v>10</v>
          </cell>
        </row>
        <row r="663">
          <cell r="B663">
            <v>39012</v>
          </cell>
          <cell r="C663">
            <v>10</v>
          </cell>
        </row>
        <row r="664">
          <cell r="B664">
            <v>39013</v>
          </cell>
          <cell r="C664">
            <v>10</v>
          </cell>
        </row>
        <row r="665">
          <cell r="B665">
            <v>39014</v>
          </cell>
          <cell r="C665">
            <v>10</v>
          </cell>
        </row>
        <row r="666">
          <cell r="B666">
            <v>39015</v>
          </cell>
          <cell r="C666">
            <v>10</v>
          </cell>
        </row>
        <row r="667">
          <cell r="B667">
            <v>39016</v>
          </cell>
          <cell r="C667">
            <v>10</v>
          </cell>
        </row>
        <row r="668">
          <cell r="B668">
            <v>39017</v>
          </cell>
          <cell r="C668">
            <v>10</v>
          </cell>
        </row>
        <row r="669">
          <cell r="B669">
            <v>39018</v>
          </cell>
          <cell r="C669">
            <v>10</v>
          </cell>
        </row>
        <row r="670">
          <cell r="B670">
            <v>39019</v>
          </cell>
          <cell r="C670">
            <v>10</v>
          </cell>
        </row>
        <row r="671">
          <cell r="B671">
            <v>39020</v>
          </cell>
          <cell r="C671">
            <v>10</v>
          </cell>
        </row>
        <row r="672">
          <cell r="B672">
            <v>39021</v>
          </cell>
          <cell r="C672">
            <v>10</v>
          </cell>
        </row>
        <row r="673">
          <cell r="B673">
            <v>39022</v>
          </cell>
          <cell r="C673">
            <v>11</v>
          </cell>
        </row>
        <row r="674">
          <cell r="B674">
            <v>39023</v>
          </cell>
          <cell r="C674">
            <v>11</v>
          </cell>
        </row>
        <row r="675">
          <cell r="B675">
            <v>39024</v>
          </cell>
          <cell r="C675">
            <v>11</v>
          </cell>
        </row>
        <row r="676">
          <cell r="B676">
            <v>39025</v>
          </cell>
          <cell r="C676">
            <v>11</v>
          </cell>
        </row>
        <row r="677">
          <cell r="B677">
            <v>39026</v>
          </cell>
          <cell r="C677">
            <v>11</v>
          </cell>
        </row>
        <row r="678">
          <cell r="B678">
            <v>39027</v>
          </cell>
          <cell r="C678">
            <v>11</v>
          </cell>
        </row>
        <row r="679">
          <cell r="B679">
            <v>39028</v>
          </cell>
          <cell r="C679">
            <v>11</v>
          </cell>
        </row>
        <row r="680">
          <cell r="B680">
            <v>39029</v>
          </cell>
          <cell r="C680">
            <v>11</v>
          </cell>
        </row>
        <row r="681">
          <cell r="B681">
            <v>39030</v>
          </cell>
          <cell r="C681">
            <v>11</v>
          </cell>
        </row>
        <row r="682">
          <cell r="B682">
            <v>39031</v>
          </cell>
          <cell r="C682">
            <v>11</v>
          </cell>
        </row>
        <row r="683">
          <cell r="B683">
            <v>39032</v>
          </cell>
          <cell r="C683">
            <v>11</v>
          </cell>
        </row>
        <row r="684">
          <cell r="B684">
            <v>39033</v>
          </cell>
          <cell r="C684">
            <v>11</v>
          </cell>
        </row>
        <row r="685">
          <cell r="B685">
            <v>39034</v>
          </cell>
          <cell r="C685">
            <v>11</v>
          </cell>
        </row>
        <row r="686">
          <cell r="B686">
            <v>39035</v>
          </cell>
          <cell r="C686">
            <v>11</v>
          </cell>
        </row>
        <row r="687">
          <cell r="B687">
            <v>39036</v>
          </cell>
          <cell r="C687">
            <v>11</v>
          </cell>
        </row>
        <row r="688">
          <cell r="B688">
            <v>39037</v>
          </cell>
          <cell r="C688">
            <v>11</v>
          </cell>
        </row>
        <row r="689">
          <cell r="B689">
            <v>39038</v>
          </cell>
          <cell r="C689">
            <v>11</v>
          </cell>
        </row>
        <row r="690">
          <cell r="B690">
            <v>39039</v>
          </cell>
          <cell r="C690">
            <v>11</v>
          </cell>
        </row>
        <row r="691">
          <cell r="B691">
            <v>39040</v>
          </cell>
          <cell r="C691">
            <v>11</v>
          </cell>
        </row>
        <row r="692">
          <cell r="B692">
            <v>39041</v>
          </cell>
          <cell r="C692">
            <v>11</v>
          </cell>
        </row>
        <row r="693">
          <cell r="B693">
            <v>39042</v>
          </cell>
          <cell r="C693">
            <v>11</v>
          </cell>
        </row>
        <row r="694">
          <cell r="B694">
            <v>39043</v>
          </cell>
          <cell r="C694">
            <v>11</v>
          </cell>
        </row>
        <row r="695">
          <cell r="B695">
            <v>39044</v>
          </cell>
          <cell r="C695">
            <v>11</v>
          </cell>
        </row>
        <row r="696">
          <cell r="B696">
            <v>39045</v>
          </cell>
          <cell r="C696">
            <v>11</v>
          </cell>
        </row>
        <row r="697">
          <cell r="B697">
            <v>39046</v>
          </cell>
          <cell r="C697">
            <v>11</v>
          </cell>
        </row>
        <row r="698">
          <cell r="B698">
            <v>39047</v>
          </cell>
          <cell r="C698">
            <v>11</v>
          </cell>
        </row>
        <row r="699">
          <cell r="B699">
            <v>39048</v>
          </cell>
          <cell r="C699">
            <v>11</v>
          </cell>
        </row>
        <row r="700">
          <cell r="B700">
            <v>39049</v>
          </cell>
          <cell r="C700">
            <v>11</v>
          </cell>
        </row>
        <row r="701">
          <cell r="B701">
            <v>39050</v>
          </cell>
          <cell r="C701">
            <v>11</v>
          </cell>
        </row>
        <row r="702">
          <cell r="B702">
            <v>39051</v>
          </cell>
          <cell r="C702">
            <v>11</v>
          </cell>
        </row>
        <row r="703">
          <cell r="B703">
            <v>39052</v>
          </cell>
          <cell r="C703">
            <v>12</v>
          </cell>
        </row>
        <row r="704">
          <cell r="B704">
            <v>39053</v>
          </cell>
          <cell r="C704">
            <v>12</v>
          </cell>
        </row>
        <row r="705">
          <cell r="B705">
            <v>39054</v>
          </cell>
          <cell r="C705">
            <v>12</v>
          </cell>
        </row>
        <row r="706">
          <cell r="B706">
            <v>39055</v>
          </cell>
          <cell r="C706">
            <v>12</v>
          </cell>
        </row>
        <row r="707">
          <cell r="B707">
            <v>39056</v>
          </cell>
          <cell r="C707">
            <v>12</v>
          </cell>
        </row>
        <row r="708">
          <cell r="B708">
            <v>39057</v>
          </cell>
          <cell r="C708">
            <v>12</v>
          </cell>
        </row>
        <row r="709">
          <cell r="B709">
            <v>39058</v>
          </cell>
          <cell r="C709">
            <v>12</v>
          </cell>
        </row>
        <row r="710">
          <cell r="B710">
            <v>39059</v>
          </cell>
          <cell r="C710">
            <v>12</v>
          </cell>
        </row>
        <row r="711">
          <cell r="B711">
            <v>39060</v>
          </cell>
          <cell r="C711">
            <v>12</v>
          </cell>
        </row>
        <row r="712">
          <cell r="B712">
            <v>39061</v>
          </cell>
          <cell r="C712">
            <v>12</v>
          </cell>
        </row>
        <row r="713">
          <cell r="B713">
            <v>39062</v>
          </cell>
          <cell r="C713">
            <v>12</v>
          </cell>
        </row>
        <row r="714">
          <cell r="B714">
            <v>39063</v>
          </cell>
          <cell r="C714">
            <v>12</v>
          </cell>
        </row>
        <row r="715">
          <cell r="B715">
            <v>39064</v>
          </cell>
          <cell r="C715">
            <v>12</v>
          </cell>
        </row>
        <row r="716">
          <cell r="B716">
            <v>39065</v>
          </cell>
          <cell r="C716">
            <v>12</v>
          </cell>
        </row>
        <row r="717">
          <cell r="B717">
            <v>39066</v>
          </cell>
          <cell r="C717">
            <v>12</v>
          </cell>
        </row>
        <row r="718">
          <cell r="B718">
            <v>39067</v>
          </cell>
          <cell r="C718">
            <v>12</v>
          </cell>
        </row>
        <row r="719">
          <cell r="B719">
            <v>39068</v>
          </cell>
          <cell r="C719">
            <v>12</v>
          </cell>
        </row>
        <row r="720">
          <cell r="B720">
            <v>39069</v>
          </cell>
          <cell r="C720">
            <v>12</v>
          </cell>
        </row>
        <row r="721">
          <cell r="B721">
            <v>39070</v>
          </cell>
          <cell r="C721">
            <v>12</v>
          </cell>
        </row>
        <row r="722">
          <cell r="B722">
            <v>39071</v>
          </cell>
          <cell r="C722">
            <v>12</v>
          </cell>
        </row>
        <row r="723">
          <cell r="B723">
            <v>39072</v>
          </cell>
          <cell r="C723">
            <v>12</v>
          </cell>
        </row>
        <row r="724">
          <cell r="B724">
            <v>39073</v>
          </cell>
          <cell r="C724">
            <v>12</v>
          </cell>
        </row>
        <row r="725">
          <cell r="B725">
            <v>39074</v>
          </cell>
          <cell r="C725">
            <v>12</v>
          </cell>
        </row>
        <row r="726">
          <cell r="B726">
            <v>39075</v>
          </cell>
          <cell r="C726">
            <v>12</v>
          </cell>
        </row>
        <row r="727">
          <cell r="B727">
            <v>39076</v>
          </cell>
          <cell r="C727">
            <v>12</v>
          </cell>
        </row>
        <row r="728">
          <cell r="B728">
            <v>39077</v>
          </cell>
          <cell r="C728">
            <v>12</v>
          </cell>
        </row>
        <row r="729">
          <cell r="B729">
            <v>39078</v>
          </cell>
          <cell r="C729">
            <v>12</v>
          </cell>
        </row>
        <row r="730">
          <cell r="B730">
            <v>39079</v>
          </cell>
          <cell r="C730">
            <v>12</v>
          </cell>
        </row>
        <row r="731">
          <cell r="B731">
            <v>39080</v>
          </cell>
          <cell r="C731">
            <v>12</v>
          </cell>
        </row>
        <row r="732">
          <cell r="B732">
            <v>39081</v>
          </cell>
          <cell r="C732">
            <v>12</v>
          </cell>
        </row>
        <row r="733">
          <cell r="B733">
            <v>39082</v>
          </cell>
          <cell r="C733">
            <v>12</v>
          </cell>
        </row>
        <row r="734">
          <cell r="B734">
            <v>39083</v>
          </cell>
          <cell r="C734">
            <v>1</v>
          </cell>
        </row>
        <row r="735">
          <cell r="B735">
            <v>39084</v>
          </cell>
          <cell r="C735">
            <v>1</v>
          </cell>
        </row>
        <row r="736">
          <cell r="B736">
            <v>39085</v>
          </cell>
          <cell r="C736">
            <v>1</v>
          </cell>
        </row>
        <row r="737">
          <cell r="B737">
            <v>39086</v>
          </cell>
          <cell r="C737">
            <v>1</v>
          </cell>
        </row>
        <row r="738">
          <cell r="B738">
            <v>39087</v>
          </cell>
          <cell r="C738">
            <v>1</v>
          </cell>
        </row>
        <row r="739">
          <cell r="B739">
            <v>39088</v>
          </cell>
          <cell r="C739">
            <v>1</v>
          </cell>
        </row>
        <row r="740">
          <cell r="B740">
            <v>39089</v>
          </cell>
          <cell r="C740">
            <v>1</v>
          </cell>
        </row>
        <row r="741">
          <cell r="B741">
            <v>39090</v>
          </cell>
          <cell r="C741">
            <v>1</v>
          </cell>
        </row>
        <row r="742">
          <cell r="B742">
            <v>39091</v>
          </cell>
          <cell r="C742">
            <v>1</v>
          </cell>
        </row>
        <row r="743">
          <cell r="B743">
            <v>39092</v>
          </cell>
          <cell r="C743">
            <v>1</v>
          </cell>
        </row>
        <row r="744">
          <cell r="B744">
            <v>39093</v>
          </cell>
          <cell r="C744">
            <v>1</v>
          </cell>
        </row>
        <row r="745">
          <cell r="B745">
            <v>39094</v>
          </cell>
          <cell r="C745">
            <v>1</v>
          </cell>
        </row>
        <row r="746">
          <cell r="B746">
            <v>39095</v>
          </cell>
          <cell r="C746">
            <v>1</v>
          </cell>
        </row>
        <row r="747">
          <cell r="B747">
            <v>39096</v>
          </cell>
          <cell r="C747">
            <v>1</v>
          </cell>
        </row>
        <row r="748">
          <cell r="B748">
            <v>39097</v>
          </cell>
          <cell r="C748">
            <v>1</v>
          </cell>
        </row>
        <row r="749">
          <cell r="B749">
            <v>39098</v>
          </cell>
          <cell r="C749">
            <v>1</v>
          </cell>
        </row>
        <row r="750">
          <cell r="B750">
            <v>39099</v>
          </cell>
          <cell r="C750">
            <v>1</v>
          </cell>
        </row>
        <row r="751">
          <cell r="B751">
            <v>39100</v>
          </cell>
          <cell r="C751">
            <v>1</v>
          </cell>
        </row>
        <row r="752">
          <cell r="B752">
            <v>39101</v>
          </cell>
          <cell r="C752">
            <v>1</v>
          </cell>
        </row>
        <row r="753">
          <cell r="B753">
            <v>39102</v>
          </cell>
          <cell r="C753">
            <v>1</v>
          </cell>
        </row>
        <row r="754">
          <cell r="B754">
            <v>39103</v>
          </cell>
          <cell r="C754">
            <v>1</v>
          </cell>
        </row>
        <row r="755">
          <cell r="B755">
            <v>39104</v>
          </cell>
          <cell r="C755">
            <v>1</v>
          </cell>
        </row>
        <row r="756">
          <cell r="B756">
            <v>39105</v>
          </cell>
          <cell r="C756">
            <v>1</v>
          </cell>
        </row>
        <row r="757">
          <cell r="B757">
            <v>39106</v>
          </cell>
          <cell r="C757">
            <v>1</v>
          </cell>
        </row>
        <row r="758">
          <cell r="B758">
            <v>39107</v>
          </cell>
          <cell r="C758">
            <v>1</v>
          </cell>
        </row>
        <row r="759">
          <cell r="B759">
            <v>39108</v>
          </cell>
          <cell r="C759">
            <v>1</v>
          </cell>
        </row>
        <row r="760">
          <cell r="B760">
            <v>39109</v>
          </cell>
          <cell r="C760">
            <v>1</v>
          </cell>
        </row>
        <row r="761">
          <cell r="B761">
            <v>39110</v>
          </cell>
          <cell r="C761">
            <v>1</v>
          </cell>
        </row>
        <row r="762">
          <cell r="B762">
            <v>39111</v>
          </cell>
          <cell r="C762">
            <v>1</v>
          </cell>
        </row>
        <row r="763">
          <cell r="B763">
            <v>39112</v>
          </cell>
          <cell r="C763">
            <v>1</v>
          </cell>
        </row>
        <row r="764">
          <cell r="B764">
            <v>39113</v>
          </cell>
          <cell r="C764">
            <v>1</v>
          </cell>
        </row>
        <row r="765">
          <cell r="B765">
            <v>39114</v>
          </cell>
          <cell r="C765">
            <v>2</v>
          </cell>
        </row>
        <row r="766">
          <cell r="B766">
            <v>39115</v>
          </cell>
          <cell r="C766">
            <v>2</v>
          </cell>
        </row>
        <row r="767">
          <cell r="B767">
            <v>39116</v>
          </cell>
          <cell r="C767">
            <v>2</v>
          </cell>
        </row>
        <row r="768">
          <cell r="B768">
            <v>39117</v>
          </cell>
          <cell r="C768">
            <v>2</v>
          </cell>
        </row>
        <row r="769">
          <cell r="B769">
            <v>39118</v>
          </cell>
          <cell r="C769">
            <v>2</v>
          </cell>
        </row>
        <row r="770">
          <cell r="B770">
            <v>39119</v>
          </cell>
          <cell r="C770">
            <v>2</v>
          </cell>
        </row>
        <row r="771">
          <cell r="B771">
            <v>39120</v>
          </cell>
          <cell r="C771">
            <v>2</v>
          </cell>
        </row>
        <row r="772">
          <cell r="B772">
            <v>39121</v>
          </cell>
          <cell r="C772">
            <v>2</v>
          </cell>
        </row>
        <row r="773">
          <cell r="B773">
            <v>39122</v>
          </cell>
          <cell r="C773">
            <v>2</v>
          </cell>
        </row>
        <row r="774">
          <cell r="B774">
            <v>39123</v>
          </cell>
          <cell r="C774">
            <v>2</v>
          </cell>
        </row>
        <row r="775">
          <cell r="B775">
            <v>39124</v>
          </cell>
          <cell r="C775">
            <v>2</v>
          </cell>
        </row>
        <row r="776">
          <cell r="B776">
            <v>39125</v>
          </cell>
          <cell r="C776">
            <v>2</v>
          </cell>
        </row>
        <row r="777">
          <cell r="B777">
            <v>39126</v>
          </cell>
          <cell r="C777">
            <v>2</v>
          </cell>
        </row>
        <row r="778">
          <cell r="B778">
            <v>39127</v>
          </cell>
          <cell r="C778">
            <v>2</v>
          </cell>
        </row>
        <row r="779">
          <cell r="B779">
            <v>39128</v>
          </cell>
          <cell r="C779">
            <v>2</v>
          </cell>
        </row>
        <row r="780">
          <cell r="B780">
            <v>39129</v>
          </cell>
          <cell r="C780">
            <v>2</v>
          </cell>
        </row>
        <row r="781">
          <cell r="B781">
            <v>39130</v>
          </cell>
          <cell r="C781">
            <v>2</v>
          </cell>
        </row>
        <row r="782">
          <cell r="B782">
            <v>39131</v>
          </cell>
          <cell r="C782">
            <v>2</v>
          </cell>
        </row>
        <row r="783">
          <cell r="B783">
            <v>39132</v>
          </cell>
          <cell r="C783">
            <v>2</v>
          </cell>
        </row>
        <row r="784">
          <cell r="B784">
            <v>39133</v>
          </cell>
          <cell r="C784">
            <v>2</v>
          </cell>
        </row>
        <row r="785">
          <cell r="B785">
            <v>39134</v>
          </cell>
          <cell r="C785">
            <v>2</v>
          </cell>
        </row>
        <row r="786">
          <cell r="B786">
            <v>39135</v>
          </cell>
          <cell r="C786">
            <v>2</v>
          </cell>
        </row>
        <row r="787">
          <cell r="B787">
            <v>39136</v>
          </cell>
          <cell r="C787">
            <v>2</v>
          </cell>
        </row>
        <row r="788">
          <cell r="B788">
            <v>39137</v>
          </cell>
          <cell r="C788">
            <v>2</v>
          </cell>
        </row>
        <row r="789">
          <cell r="B789">
            <v>39138</v>
          </cell>
          <cell r="C789">
            <v>2</v>
          </cell>
        </row>
        <row r="790">
          <cell r="B790">
            <v>39139</v>
          </cell>
          <cell r="C790">
            <v>2</v>
          </cell>
        </row>
        <row r="791">
          <cell r="B791">
            <v>39140</v>
          </cell>
          <cell r="C791">
            <v>2</v>
          </cell>
        </row>
        <row r="792">
          <cell r="B792">
            <v>39141</v>
          </cell>
          <cell r="C792">
            <v>2</v>
          </cell>
        </row>
        <row r="793">
          <cell r="B793">
            <v>39142</v>
          </cell>
          <cell r="C793">
            <v>3</v>
          </cell>
        </row>
        <row r="794">
          <cell r="B794">
            <v>39143</v>
          </cell>
          <cell r="C794">
            <v>3</v>
          </cell>
        </row>
        <row r="795">
          <cell r="B795">
            <v>39144</v>
          </cell>
          <cell r="C795">
            <v>3</v>
          </cell>
        </row>
        <row r="796">
          <cell r="B796">
            <v>39145</v>
          </cell>
          <cell r="C796">
            <v>3</v>
          </cell>
        </row>
        <row r="797">
          <cell r="B797">
            <v>39146</v>
          </cell>
          <cell r="C797">
            <v>3</v>
          </cell>
        </row>
        <row r="798">
          <cell r="B798">
            <v>39147</v>
          </cell>
          <cell r="C798">
            <v>3</v>
          </cell>
        </row>
        <row r="799">
          <cell r="B799">
            <v>39148</v>
          </cell>
          <cell r="C799">
            <v>3</v>
          </cell>
        </row>
        <row r="800">
          <cell r="B800">
            <v>39149</v>
          </cell>
          <cell r="C800">
            <v>3</v>
          </cell>
        </row>
        <row r="801">
          <cell r="B801">
            <v>39150</v>
          </cell>
          <cell r="C801">
            <v>3</v>
          </cell>
        </row>
        <row r="802">
          <cell r="B802">
            <v>39151</v>
          </cell>
          <cell r="C802">
            <v>3</v>
          </cell>
        </row>
        <row r="803">
          <cell r="B803">
            <v>39152</v>
          </cell>
          <cell r="C803">
            <v>3</v>
          </cell>
        </row>
        <row r="804">
          <cell r="B804">
            <v>39153</v>
          </cell>
          <cell r="C804">
            <v>3</v>
          </cell>
        </row>
        <row r="805">
          <cell r="B805">
            <v>39154</v>
          </cell>
          <cell r="C805">
            <v>3</v>
          </cell>
        </row>
        <row r="806">
          <cell r="B806">
            <v>39155</v>
          </cell>
          <cell r="C806">
            <v>3</v>
          </cell>
        </row>
        <row r="807">
          <cell r="B807">
            <v>39156</v>
          </cell>
          <cell r="C807">
            <v>3</v>
          </cell>
        </row>
        <row r="808">
          <cell r="B808">
            <v>39157</v>
          </cell>
          <cell r="C808">
            <v>3</v>
          </cell>
        </row>
        <row r="809">
          <cell r="B809">
            <v>39158</v>
          </cell>
          <cell r="C809">
            <v>3</v>
          </cell>
        </row>
        <row r="810">
          <cell r="B810">
            <v>39159</v>
          </cell>
          <cell r="C810">
            <v>3</v>
          </cell>
        </row>
        <row r="811">
          <cell r="B811">
            <v>39160</v>
          </cell>
          <cell r="C811">
            <v>3</v>
          </cell>
        </row>
        <row r="812">
          <cell r="B812">
            <v>39161</v>
          </cell>
          <cell r="C812">
            <v>3</v>
          </cell>
        </row>
        <row r="813">
          <cell r="B813">
            <v>39162</v>
          </cell>
          <cell r="C813">
            <v>3</v>
          </cell>
        </row>
        <row r="814">
          <cell r="B814">
            <v>39163</v>
          </cell>
          <cell r="C814">
            <v>3</v>
          </cell>
        </row>
        <row r="815">
          <cell r="B815">
            <v>39164</v>
          </cell>
          <cell r="C815">
            <v>3</v>
          </cell>
        </row>
        <row r="816">
          <cell r="B816">
            <v>39165</v>
          </cell>
          <cell r="C816">
            <v>3</v>
          </cell>
        </row>
        <row r="817">
          <cell r="B817">
            <v>39166</v>
          </cell>
          <cell r="C817">
            <v>3</v>
          </cell>
        </row>
        <row r="818">
          <cell r="B818">
            <v>39167</v>
          </cell>
          <cell r="C818">
            <v>3</v>
          </cell>
        </row>
        <row r="819">
          <cell r="B819">
            <v>39168</v>
          </cell>
          <cell r="C819">
            <v>3</v>
          </cell>
        </row>
        <row r="820">
          <cell r="B820">
            <v>39169</v>
          </cell>
          <cell r="C820">
            <v>3</v>
          </cell>
        </row>
        <row r="821">
          <cell r="B821">
            <v>39170</v>
          </cell>
          <cell r="C821">
            <v>3</v>
          </cell>
        </row>
        <row r="822">
          <cell r="B822">
            <v>39171</v>
          </cell>
          <cell r="C822">
            <v>3</v>
          </cell>
        </row>
        <row r="823">
          <cell r="B823">
            <v>39172</v>
          </cell>
          <cell r="C823">
            <v>3</v>
          </cell>
        </row>
        <row r="824">
          <cell r="B824">
            <v>39173</v>
          </cell>
          <cell r="C824">
            <v>4</v>
          </cell>
        </row>
        <row r="825">
          <cell r="B825">
            <v>39174</v>
          </cell>
          <cell r="C825">
            <v>4</v>
          </cell>
        </row>
        <row r="826">
          <cell r="B826">
            <v>39175</v>
          </cell>
          <cell r="C826">
            <v>4</v>
          </cell>
        </row>
        <row r="827">
          <cell r="B827">
            <v>39176</v>
          </cell>
          <cell r="C827">
            <v>4</v>
          </cell>
        </row>
        <row r="828">
          <cell r="B828">
            <v>39177</v>
          </cell>
          <cell r="C828">
            <v>4</v>
          </cell>
        </row>
        <row r="829">
          <cell r="B829">
            <v>39178</v>
          </cell>
          <cell r="C829">
            <v>4</v>
          </cell>
        </row>
        <row r="830">
          <cell r="B830">
            <v>39179</v>
          </cell>
          <cell r="C830">
            <v>4</v>
          </cell>
        </row>
        <row r="831">
          <cell r="B831">
            <v>39180</v>
          </cell>
          <cell r="C831">
            <v>4</v>
          </cell>
        </row>
        <row r="832">
          <cell r="B832">
            <v>39181</v>
          </cell>
          <cell r="C832">
            <v>4</v>
          </cell>
        </row>
        <row r="833">
          <cell r="B833">
            <v>39182</v>
          </cell>
          <cell r="C833">
            <v>4</v>
          </cell>
        </row>
        <row r="834">
          <cell r="B834">
            <v>39183</v>
          </cell>
          <cell r="C834">
            <v>4</v>
          </cell>
        </row>
        <row r="835">
          <cell r="B835">
            <v>39184</v>
          </cell>
          <cell r="C835">
            <v>4</v>
          </cell>
        </row>
        <row r="836">
          <cell r="B836">
            <v>39185</v>
          </cell>
          <cell r="C836">
            <v>4</v>
          </cell>
        </row>
        <row r="837">
          <cell r="B837">
            <v>39186</v>
          </cell>
          <cell r="C837">
            <v>4</v>
          </cell>
        </row>
        <row r="838">
          <cell r="B838">
            <v>39187</v>
          </cell>
          <cell r="C838">
            <v>4</v>
          </cell>
        </row>
        <row r="839">
          <cell r="B839">
            <v>39188</v>
          </cell>
          <cell r="C839">
            <v>4</v>
          </cell>
        </row>
        <row r="840">
          <cell r="B840">
            <v>39189</v>
          </cell>
          <cell r="C840">
            <v>4</v>
          </cell>
        </row>
        <row r="841">
          <cell r="B841">
            <v>39190</v>
          </cell>
          <cell r="C841">
            <v>4</v>
          </cell>
        </row>
        <row r="842">
          <cell r="B842">
            <v>39191</v>
          </cell>
          <cell r="C842">
            <v>4</v>
          </cell>
        </row>
        <row r="843">
          <cell r="B843">
            <v>39192</v>
          </cell>
          <cell r="C843">
            <v>4</v>
          </cell>
        </row>
        <row r="844">
          <cell r="B844">
            <v>39193</v>
          </cell>
          <cell r="C844">
            <v>4</v>
          </cell>
        </row>
        <row r="845">
          <cell r="B845">
            <v>39194</v>
          </cell>
          <cell r="C845">
            <v>4</v>
          </cell>
        </row>
        <row r="846">
          <cell r="B846">
            <v>39195</v>
          </cell>
          <cell r="C846">
            <v>4</v>
          </cell>
        </row>
        <row r="847">
          <cell r="B847">
            <v>39196</v>
          </cell>
          <cell r="C847">
            <v>4</v>
          </cell>
        </row>
        <row r="848">
          <cell r="B848">
            <v>39197</v>
          </cell>
          <cell r="C848">
            <v>4</v>
          </cell>
        </row>
        <row r="849">
          <cell r="B849">
            <v>39198</v>
          </cell>
          <cell r="C849">
            <v>4</v>
          </cell>
        </row>
        <row r="850">
          <cell r="B850">
            <v>39199</v>
          </cell>
          <cell r="C850">
            <v>4</v>
          </cell>
        </row>
        <row r="851">
          <cell r="B851">
            <v>39200</v>
          </cell>
          <cell r="C851">
            <v>4</v>
          </cell>
        </row>
        <row r="852">
          <cell r="B852">
            <v>39201</v>
          </cell>
          <cell r="C852">
            <v>4</v>
          </cell>
        </row>
        <row r="853">
          <cell r="B853">
            <v>39202</v>
          </cell>
          <cell r="C853">
            <v>4</v>
          </cell>
        </row>
        <row r="854">
          <cell r="B854">
            <v>39203</v>
          </cell>
          <cell r="C854">
            <v>5</v>
          </cell>
        </row>
        <row r="855">
          <cell r="B855">
            <v>39204</v>
          </cell>
          <cell r="C855">
            <v>5</v>
          </cell>
        </row>
        <row r="856">
          <cell r="B856">
            <v>39205</v>
          </cell>
          <cell r="C856">
            <v>5</v>
          </cell>
        </row>
        <row r="857">
          <cell r="B857">
            <v>39206</v>
          </cell>
          <cell r="C857">
            <v>5</v>
          </cell>
        </row>
        <row r="858">
          <cell r="B858">
            <v>39207</v>
          </cell>
          <cell r="C858">
            <v>5</v>
          </cell>
        </row>
        <row r="859">
          <cell r="B859">
            <v>39208</v>
          </cell>
          <cell r="C859">
            <v>5</v>
          </cell>
        </row>
        <row r="860">
          <cell r="B860">
            <v>39209</v>
          </cell>
          <cell r="C860">
            <v>5</v>
          </cell>
        </row>
        <row r="861">
          <cell r="B861">
            <v>39210</v>
          </cell>
          <cell r="C861">
            <v>5</v>
          </cell>
        </row>
        <row r="862">
          <cell r="B862">
            <v>39211</v>
          </cell>
          <cell r="C862">
            <v>5</v>
          </cell>
        </row>
        <row r="863">
          <cell r="B863">
            <v>39212</v>
          </cell>
          <cell r="C863">
            <v>5</v>
          </cell>
        </row>
        <row r="864">
          <cell r="B864">
            <v>39213</v>
          </cell>
          <cell r="C864">
            <v>5</v>
          </cell>
        </row>
        <row r="865">
          <cell r="B865">
            <v>39214</v>
          </cell>
          <cell r="C865">
            <v>5</v>
          </cell>
        </row>
        <row r="866">
          <cell r="B866">
            <v>39215</v>
          </cell>
          <cell r="C866">
            <v>5</v>
          </cell>
        </row>
        <row r="867">
          <cell r="B867">
            <v>39216</v>
          </cell>
          <cell r="C867">
            <v>5</v>
          </cell>
        </row>
        <row r="868">
          <cell r="B868">
            <v>39217</v>
          </cell>
          <cell r="C868">
            <v>5</v>
          </cell>
        </row>
        <row r="869">
          <cell r="B869">
            <v>39218</v>
          </cell>
          <cell r="C869">
            <v>5</v>
          </cell>
        </row>
        <row r="870">
          <cell r="B870">
            <v>39219</v>
          </cell>
          <cell r="C870">
            <v>5</v>
          </cell>
        </row>
        <row r="871">
          <cell r="B871">
            <v>39220</v>
          </cell>
          <cell r="C871">
            <v>5</v>
          </cell>
        </row>
        <row r="872">
          <cell r="B872">
            <v>39221</v>
          </cell>
          <cell r="C872">
            <v>5</v>
          </cell>
        </row>
        <row r="873">
          <cell r="B873">
            <v>39222</v>
          </cell>
          <cell r="C873">
            <v>5</v>
          </cell>
        </row>
        <row r="874">
          <cell r="B874">
            <v>39223</v>
          </cell>
          <cell r="C874">
            <v>5</v>
          </cell>
        </row>
        <row r="875">
          <cell r="B875">
            <v>39224</v>
          </cell>
          <cell r="C875">
            <v>5</v>
          </cell>
        </row>
        <row r="876">
          <cell r="B876">
            <v>39225</v>
          </cell>
          <cell r="C876">
            <v>5</v>
          </cell>
        </row>
        <row r="877">
          <cell r="B877">
            <v>39226</v>
          </cell>
          <cell r="C877">
            <v>5</v>
          </cell>
        </row>
        <row r="878">
          <cell r="B878">
            <v>39227</v>
          </cell>
          <cell r="C878">
            <v>5</v>
          </cell>
        </row>
        <row r="879">
          <cell r="B879">
            <v>39228</v>
          </cell>
          <cell r="C879">
            <v>5</v>
          </cell>
        </row>
        <row r="880">
          <cell r="B880">
            <v>39229</v>
          </cell>
          <cell r="C880">
            <v>5</v>
          </cell>
        </row>
        <row r="881">
          <cell r="B881">
            <v>39230</v>
          </cell>
          <cell r="C881">
            <v>5</v>
          </cell>
        </row>
        <row r="882">
          <cell r="B882">
            <v>39231</v>
          </cell>
          <cell r="C882">
            <v>5</v>
          </cell>
        </row>
        <row r="883">
          <cell r="B883">
            <v>39232</v>
          </cell>
          <cell r="C883">
            <v>5</v>
          </cell>
        </row>
        <row r="884">
          <cell r="B884">
            <v>39233</v>
          </cell>
          <cell r="C884">
            <v>5</v>
          </cell>
        </row>
        <row r="885">
          <cell r="B885">
            <v>39234</v>
          </cell>
          <cell r="C885">
            <v>6</v>
          </cell>
        </row>
        <row r="886">
          <cell r="B886">
            <v>39235</v>
          </cell>
          <cell r="C886">
            <v>6</v>
          </cell>
        </row>
        <row r="887">
          <cell r="B887">
            <v>39236</v>
          </cell>
          <cell r="C887">
            <v>6</v>
          </cell>
        </row>
        <row r="888">
          <cell r="B888">
            <v>39237</v>
          </cell>
          <cell r="C888">
            <v>6</v>
          </cell>
        </row>
        <row r="889">
          <cell r="B889">
            <v>39238</v>
          </cell>
          <cell r="C889">
            <v>6</v>
          </cell>
        </row>
        <row r="890">
          <cell r="B890">
            <v>39239</v>
          </cell>
          <cell r="C890">
            <v>6</v>
          </cell>
        </row>
        <row r="891">
          <cell r="B891">
            <v>39240</v>
          </cell>
          <cell r="C891">
            <v>6</v>
          </cell>
        </row>
        <row r="892">
          <cell r="B892">
            <v>39241</v>
          </cell>
          <cell r="C892">
            <v>6</v>
          </cell>
        </row>
        <row r="893">
          <cell r="B893">
            <v>39242</v>
          </cell>
          <cell r="C893">
            <v>6</v>
          </cell>
        </row>
        <row r="894">
          <cell r="B894">
            <v>39243</v>
          </cell>
          <cell r="C894">
            <v>6</v>
          </cell>
        </row>
        <row r="895">
          <cell r="B895">
            <v>39244</v>
          </cell>
          <cell r="C895">
            <v>6</v>
          </cell>
        </row>
        <row r="896">
          <cell r="B896">
            <v>39245</v>
          </cell>
          <cell r="C896">
            <v>6</v>
          </cell>
        </row>
        <row r="897">
          <cell r="B897">
            <v>39246</v>
          </cell>
          <cell r="C897">
            <v>6</v>
          </cell>
        </row>
        <row r="898">
          <cell r="B898">
            <v>39247</v>
          </cell>
          <cell r="C898">
            <v>6</v>
          </cell>
        </row>
        <row r="899">
          <cell r="B899">
            <v>39248</v>
          </cell>
          <cell r="C899">
            <v>6</v>
          </cell>
        </row>
        <row r="900">
          <cell r="B900">
            <v>39249</v>
          </cell>
          <cell r="C900">
            <v>6</v>
          </cell>
        </row>
        <row r="901">
          <cell r="B901">
            <v>39250</v>
          </cell>
          <cell r="C901">
            <v>6</v>
          </cell>
        </row>
        <row r="902">
          <cell r="B902">
            <v>39251</v>
          </cell>
          <cell r="C902">
            <v>6</v>
          </cell>
        </row>
        <row r="903">
          <cell r="B903">
            <v>39252</v>
          </cell>
          <cell r="C903">
            <v>6</v>
          </cell>
        </row>
        <row r="904">
          <cell r="B904">
            <v>39253</v>
          </cell>
          <cell r="C904">
            <v>6</v>
          </cell>
        </row>
        <row r="905">
          <cell r="B905">
            <v>39254</v>
          </cell>
          <cell r="C905">
            <v>6</v>
          </cell>
        </row>
        <row r="906">
          <cell r="B906">
            <v>39255</v>
          </cell>
          <cell r="C906">
            <v>6</v>
          </cell>
        </row>
        <row r="907">
          <cell r="B907">
            <v>39256</v>
          </cell>
          <cell r="C907">
            <v>6</v>
          </cell>
        </row>
        <row r="908">
          <cell r="B908">
            <v>39257</v>
          </cell>
          <cell r="C908">
            <v>6</v>
          </cell>
        </row>
        <row r="909">
          <cell r="B909">
            <v>39258</v>
          </cell>
          <cell r="C909">
            <v>6</v>
          </cell>
        </row>
        <row r="910">
          <cell r="B910">
            <v>39259</v>
          </cell>
          <cell r="C910">
            <v>6</v>
          </cell>
        </row>
        <row r="911">
          <cell r="B911">
            <v>39260</v>
          </cell>
          <cell r="C911">
            <v>6</v>
          </cell>
        </row>
        <row r="912">
          <cell r="B912">
            <v>39261</v>
          </cell>
          <cell r="C912">
            <v>6</v>
          </cell>
        </row>
        <row r="913">
          <cell r="B913">
            <v>39262</v>
          </cell>
          <cell r="C913">
            <v>6</v>
          </cell>
        </row>
        <row r="914">
          <cell r="B914">
            <v>39263</v>
          </cell>
          <cell r="C914">
            <v>6</v>
          </cell>
        </row>
        <row r="915">
          <cell r="B915">
            <v>39264</v>
          </cell>
          <cell r="C915">
            <v>7</v>
          </cell>
        </row>
        <row r="916">
          <cell r="B916">
            <v>39265</v>
          </cell>
          <cell r="C916">
            <v>7</v>
          </cell>
        </row>
        <row r="917">
          <cell r="B917">
            <v>39266</v>
          </cell>
          <cell r="C917">
            <v>7</v>
          </cell>
        </row>
        <row r="918">
          <cell r="B918">
            <v>39267</v>
          </cell>
          <cell r="C918">
            <v>7</v>
          </cell>
        </row>
        <row r="919">
          <cell r="B919">
            <v>39268</v>
          </cell>
          <cell r="C919">
            <v>7</v>
          </cell>
        </row>
        <row r="920">
          <cell r="B920">
            <v>39269</v>
          </cell>
          <cell r="C920">
            <v>7</v>
          </cell>
        </row>
        <row r="921">
          <cell r="B921">
            <v>39270</v>
          </cell>
          <cell r="C921">
            <v>7</v>
          </cell>
        </row>
        <row r="922">
          <cell r="B922">
            <v>39271</v>
          </cell>
          <cell r="C922">
            <v>7</v>
          </cell>
        </row>
        <row r="923">
          <cell r="B923">
            <v>39272</v>
          </cell>
          <cell r="C923">
            <v>7</v>
          </cell>
        </row>
        <row r="924">
          <cell r="B924">
            <v>39273</v>
          </cell>
          <cell r="C924">
            <v>7</v>
          </cell>
        </row>
        <row r="925">
          <cell r="B925">
            <v>39274</v>
          </cell>
          <cell r="C925">
            <v>7</v>
          </cell>
        </row>
        <row r="926">
          <cell r="B926">
            <v>39275</v>
          </cell>
          <cell r="C926">
            <v>7</v>
          </cell>
        </row>
        <row r="927">
          <cell r="B927">
            <v>39276</v>
          </cell>
          <cell r="C927">
            <v>7</v>
          </cell>
        </row>
        <row r="928">
          <cell r="B928">
            <v>39277</v>
          </cell>
          <cell r="C928">
            <v>7</v>
          </cell>
        </row>
        <row r="929">
          <cell r="B929">
            <v>39278</v>
          </cell>
          <cell r="C929">
            <v>7</v>
          </cell>
        </row>
        <row r="930">
          <cell r="B930">
            <v>39279</v>
          </cell>
          <cell r="C930">
            <v>7</v>
          </cell>
        </row>
        <row r="931">
          <cell r="B931">
            <v>39280</v>
          </cell>
          <cell r="C931">
            <v>7</v>
          </cell>
        </row>
        <row r="932">
          <cell r="B932">
            <v>39281</v>
          </cell>
          <cell r="C932">
            <v>7</v>
          </cell>
        </row>
        <row r="933">
          <cell r="B933">
            <v>39282</v>
          </cell>
          <cell r="C933">
            <v>7</v>
          </cell>
        </row>
        <row r="934">
          <cell r="B934">
            <v>39283</v>
          </cell>
          <cell r="C934">
            <v>7</v>
          </cell>
        </row>
        <row r="935">
          <cell r="B935">
            <v>39284</v>
          </cell>
          <cell r="C935">
            <v>7</v>
          </cell>
        </row>
        <row r="936">
          <cell r="B936">
            <v>39285</v>
          </cell>
          <cell r="C936">
            <v>7</v>
          </cell>
        </row>
        <row r="937">
          <cell r="B937">
            <v>39286</v>
          </cell>
          <cell r="C937">
            <v>7</v>
          </cell>
        </row>
        <row r="938">
          <cell r="B938">
            <v>39287</v>
          </cell>
          <cell r="C938">
            <v>7</v>
          </cell>
        </row>
        <row r="939">
          <cell r="B939">
            <v>39288</v>
          </cell>
          <cell r="C939">
            <v>7</v>
          </cell>
        </row>
        <row r="940">
          <cell r="B940">
            <v>39289</v>
          </cell>
          <cell r="C940">
            <v>7</v>
          </cell>
        </row>
        <row r="941">
          <cell r="B941">
            <v>39290</v>
          </cell>
          <cell r="C941">
            <v>7</v>
          </cell>
        </row>
        <row r="942">
          <cell r="B942">
            <v>39291</v>
          </cell>
          <cell r="C942">
            <v>7</v>
          </cell>
        </row>
        <row r="943">
          <cell r="B943">
            <v>39292</v>
          </cell>
          <cell r="C943">
            <v>7</v>
          </cell>
        </row>
        <row r="944">
          <cell r="B944">
            <v>39293</v>
          </cell>
          <cell r="C944">
            <v>7</v>
          </cell>
        </row>
        <row r="945">
          <cell r="B945">
            <v>39294</v>
          </cell>
          <cell r="C945">
            <v>7</v>
          </cell>
        </row>
        <row r="946">
          <cell r="B946">
            <v>39295</v>
          </cell>
          <cell r="C946">
            <v>8</v>
          </cell>
        </row>
        <row r="947">
          <cell r="B947">
            <v>39296</v>
          </cell>
          <cell r="C947">
            <v>8</v>
          </cell>
        </row>
        <row r="948">
          <cell r="B948">
            <v>39297</v>
          </cell>
          <cell r="C948">
            <v>8</v>
          </cell>
        </row>
        <row r="949">
          <cell r="B949">
            <v>39298</v>
          </cell>
          <cell r="C949">
            <v>8</v>
          </cell>
        </row>
        <row r="950">
          <cell r="B950">
            <v>39299</v>
          </cell>
          <cell r="C950">
            <v>8</v>
          </cell>
        </row>
        <row r="951">
          <cell r="B951">
            <v>39300</v>
          </cell>
          <cell r="C951">
            <v>8</v>
          </cell>
        </row>
        <row r="952">
          <cell r="B952">
            <v>39301</v>
          </cell>
          <cell r="C952">
            <v>8</v>
          </cell>
        </row>
        <row r="953">
          <cell r="B953">
            <v>39302</v>
          </cell>
          <cell r="C953">
            <v>8</v>
          </cell>
        </row>
        <row r="954">
          <cell r="B954">
            <v>39303</v>
          </cell>
          <cell r="C954">
            <v>8</v>
          </cell>
        </row>
        <row r="955">
          <cell r="B955">
            <v>39304</v>
          </cell>
          <cell r="C955">
            <v>8</v>
          </cell>
        </row>
        <row r="956">
          <cell r="B956">
            <v>39305</v>
          </cell>
          <cell r="C956">
            <v>8</v>
          </cell>
        </row>
        <row r="957">
          <cell r="B957">
            <v>39306</v>
          </cell>
          <cell r="C957">
            <v>8</v>
          </cell>
        </row>
        <row r="958">
          <cell r="B958">
            <v>39307</v>
          </cell>
          <cell r="C958">
            <v>8</v>
          </cell>
        </row>
        <row r="959">
          <cell r="B959">
            <v>39308</v>
          </cell>
          <cell r="C959">
            <v>8</v>
          </cell>
        </row>
        <row r="960">
          <cell r="B960">
            <v>39309</v>
          </cell>
          <cell r="C960">
            <v>8</v>
          </cell>
        </row>
        <row r="961">
          <cell r="B961">
            <v>39310</v>
          </cell>
          <cell r="C961">
            <v>8</v>
          </cell>
        </row>
        <row r="962">
          <cell r="B962">
            <v>39311</v>
          </cell>
          <cell r="C962">
            <v>8</v>
          </cell>
        </row>
        <row r="963">
          <cell r="B963">
            <v>39312</v>
          </cell>
          <cell r="C963">
            <v>8</v>
          </cell>
        </row>
        <row r="964">
          <cell r="B964">
            <v>39313</v>
          </cell>
          <cell r="C964">
            <v>8</v>
          </cell>
        </row>
        <row r="965">
          <cell r="B965">
            <v>39314</v>
          </cell>
          <cell r="C965">
            <v>8</v>
          </cell>
        </row>
        <row r="966">
          <cell r="B966">
            <v>39315</v>
          </cell>
          <cell r="C966">
            <v>8</v>
          </cell>
        </row>
        <row r="967">
          <cell r="B967">
            <v>39316</v>
          </cell>
          <cell r="C967">
            <v>8</v>
          </cell>
        </row>
        <row r="968">
          <cell r="B968">
            <v>39317</v>
          </cell>
          <cell r="C968">
            <v>8</v>
          </cell>
        </row>
        <row r="969">
          <cell r="B969">
            <v>39318</v>
          </cell>
          <cell r="C969">
            <v>8</v>
          </cell>
        </row>
        <row r="970">
          <cell r="B970">
            <v>39319</v>
          </cell>
          <cell r="C970">
            <v>8</v>
          </cell>
        </row>
        <row r="971">
          <cell r="B971">
            <v>39320</v>
          </cell>
          <cell r="C971">
            <v>8</v>
          </cell>
        </row>
        <row r="972">
          <cell r="B972">
            <v>39321</v>
          </cell>
          <cell r="C972">
            <v>8</v>
          </cell>
        </row>
        <row r="973">
          <cell r="B973">
            <v>39322</v>
          </cell>
          <cell r="C973">
            <v>8</v>
          </cell>
        </row>
        <row r="974">
          <cell r="B974">
            <v>39323</v>
          </cell>
          <cell r="C974">
            <v>8</v>
          </cell>
        </row>
        <row r="975">
          <cell r="B975">
            <v>39324</v>
          </cell>
          <cell r="C975">
            <v>8</v>
          </cell>
        </row>
        <row r="976">
          <cell r="B976">
            <v>39325</v>
          </cell>
          <cell r="C976">
            <v>8</v>
          </cell>
        </row>
        <row r="977">
          <cell r="B977">
            <v>39326</v>
          </cell>
          <cell r="C977">
            <v>9</v>
          </cell>
        </row>
        <row r="978">
          <cell r="B978">
            <v>39327</v>
          </cell>
          <cell r="C978">
            <v>9</v>
          </cell>
        </row>
        <row r="979">
          <cell r="B979">
            <v>39328</v>
          </cell>
          <cell r="C979">
            <v>9</v>
          </cell>
        </row>
        <row r="980">
          <cell r="B980">
            <v>39329</v>
          </cell>
          <cell r="C980">
            <v>9</v>
          </cell>
        </row>
        <row r="981">
          <cell r="B981">
            <v>39330</v>
          </cell>
          <cell r="C981">
            <v>9</v>
          </cell>
        </row>
        <row r="982">
          <cell r="B982">
            <v>39331</v>
          </cell>
          <cell r="C982">
            <v>9</v>
          </cell>
        </row>
        <row r="983">
          <cell r="B983">
            <v>39332</v>
          </cell>
          <cell r="C983">
            <v>9</v>
          </cell>
        </row>
        <row r="984">
          <cell r="B984">
            <v>39333</v>
          </cell>
          <cell r="C984">
            <v>9</v>
          </cell>
        </row>
        <row r="985">
          <cell r="B985">
            <v>39334</v>
          </cell>
          <cell r="C985">
            <v>9</v>
          </cell>
        </row>
        <row r="986">
          <cell r="B986">
            <v>39335</v>
          </cell>
          <cell r="C986">
            <v>9</v>
          </cell>
        </row>
        <row r="987">
          <cell r="B987">
            <v>39336</v>
          </cell>
          <cell r="C987">
            <v>9</v>
          </cell>
        </row>
        <row r="988">
          <cell r="B988">
            <v>39337</v>
          </cell>
          <cell r="C988">
            <v>9</v>
          </cell>
        </row>
        <row r="989">
          <cell r="B989">
            <v>39338</v>
          </cell>
          <cell r="C989">
            <v>9</v>
          </cell>
        </row>
        <row r="990">
          <cell r="B990">
            <v>39339</v>
          </cell>
          <cell r="C990">
            <v>9</v>
          </cell>
        </row>
        <row r="991">
          <cell r="B991">
            <v>39340</v>
          </cell>
          <cell r="C991">
            <v>9</v>
          </cell>
        </row>
        <row r="992">
          <cell r="B992">
            <v>39341</v>
          </cell>
          <cell r="C992">
            <v>9</v>
          </cell>
        </row>
        <row r="993">
          <cell r="B993">
            <v>39342</v>
          </cell>
          <cell r="C993">
            <v>9</v>
          </cell>
        </row>
        <row r="994">
          <cell r="B994">
            <v>39343</v>
          </cell>
          <cell r="C994">
            <v>9</v>
          </cell>
        </row>
        <row r="995">
          <cell r="B995">
            <v>39344</v>
          </cell>
          <cell r="C995">
            <v>9</v>
          </cell>
        </row>
        <row r="996">
          <cell r="B996">
            <v>39345</v>
          </cell>
          <cell r="C996">
            <v>9</v>
          </cell>
        </row>
        <row r="997">
          <cell r="B997">
            <v>39346</v>
          </cell>
          <cell r="C997">
            <v>9</v>
          </cell>
        </row>
        <row r="998">
          <cell r="B998">
            <v>39347</v>
          </cell>
          <cell r="C998">
            <v>9</v>
          </cell>
        </row>
        <row r="999">
          <cell r="B999">
            <v>39348</v>
          </cell>
          <cell r="C999">
            <v>9</v>
          </cell>
        </row>
        <row r="1000">
          <cell r="B1000">
            <v>39349</v>
          </cell>
          <cell r="C1000">
            <v>9</v>
          </cell>
        </row>
        <row r="1001">
          <cell r="B1001">
            <v>39350</v>
          </cell>
          <cell r="C1001">
            <v>9</v>
          </cell>
        </row>
        <row r="1002">
          <cell r="B1002">
            <v>39351</v>
          </cell>
          <cell r="C1002">
            <v>9</v>
          </cell>
        </row>
        <row r="1003">
          <cell r="B1003">
            <v>39352</v>
          </cell>
          <cell r="C1003">
            <v>9</v>
          </cell>
        </row>
        <row r="1004">
          <cell r="B1004">
            <v>39353</v>
          </cell>
          <cell r="C1004">
            <v>9</v>
          </cell>
        </row>
        <row r="1005">
          <cell r="B1005">
            <v>39354</v>
          </cell>
          <cell r="C1005">
            <v>9</v>
          </cell>
        </row>
        <row r="1006">
          <cell r="B1006">
            <v>39355</v>
          </cell>
          <cell r="C1006">
            <v>9</v>
          </cell>
        </row>
        <row r="1007">
          <cell r="B1007">
            <v>39356</v>
          </cell>
          <cell r="C1007">
            <v>10</v>
          </cell>
        </row>
        <row r="1008">
          <cell r="B1008">
            <v>39357</v>
          </cell>
          <cell r="C1008">
            <v>10</v>
          </cell>
        </row>
        <row r="1009">
          <cell r="B1009">
            <v>39358</v>
          </cell>
          <cell r="C1009">
            <v>10</v>
          </cell>
        </row>
        <row r="1010">
          <cell r="B1010">
            <v>39359</v>
          </cell>
          <cell r="C1010">
            <v>10</v>
          </cell>
        </row>
        <row r="1011">
          <cell r="B1011">
            <v>39360</v>
          </cell>
          <cell r="C1011">
            <v>10</v>
          </cell>
        </row>
        <row r="1012">
          <cell r="B1012">
            <v>39361</v>
          </cell>
          <cell r="C1012">
            <v>10</v>
          </cell>
        </row>
        <row r="1013">
          <cell r="B1013">
            <v>39362</v>
          </cell>
          <cell r="C1013">
            <v>10</v>
          </cell>
        </row>
        <row r="1014">
          <cell r="B1014">
            <v>39363</v>
          </cell>
          <cell r="C1014">
            <v>10</v>
          </cell>
        </row>
        <row r="1015">
          <cell r="B1015">
            <v>39364</v>
          </cell>
          <cell r="C1015">
            <v>10</v>
          </cell>
        </row>
        <row r="1016">
          <cell r="B1016">
            <v>39365</v>
          </cell>
          <cell r="C1016">
            <v>10</v>
          </cell>
        </row>
        <row r="1017">
          <cell r="B1017">
            <v>39366</v>
          </cell>
          <cell r="C1017">
            <v>10</v>
          </cell>
        </row>
        <row r="1018">
          <cell r="B1018">
            <v>39367</v>
          </cell>
          <cell r="C1018">
            <v>10</v>
          </cell>
        </row>
        <row r="1019">
          <cell r="B1019">
            <v>39368</v>
          </cell>
          <cell r="C1019">
            <v>10</v>
          </cell>
        </row>
        <row r="1020">
          <cell r="B1020">
            <v>39369</v>
          </cell>
          <cell r="C1020">
            <v>10</v>
          </cell>
        </row>
        <row r="1021">
          <cell r="B1021">
            <v>39370</v>
          </cell>
          <cell r="C1021">
            <v>10</v>
          </cell>
        </row>
        <row r="1022">
          <cell r="B1022">
            <v>39371</v>
          </cell>
          <cell r="C1022">
            <v>10</v>
          </cell>
        </row>
        <row r="1023">
          <cell r="B1023">
            <v>39372</v>
          </cell>
          <cell r="C1023">
            <v>10</v>
          </cell>
        </row>
        <row r="1024">
          <cell r="B1024">
            <v>39373</v>
          </cell>
          <cell r="C1024">
            <v>10</v>
          </cell>
        </row>
        <row r="1025">
          <cell r="B1025">
            <v>39374</v>
          </cell>
          <cell r="C1025">
            <v>10</v>
          </cell>
        </row>
        <row r="1026">
          <cell r="B1026">
            <v>39375</v>
          </cell>
          <cell r="C1026">
            <v>10</v>
          </cell>
        </row>
        <row r="1027">
          <cell r="B1027">
            <v>39376</v>
          </cell>
          <cell r="C1027">
            <v>10</v>
          </cell>
        </row>
        <row r="1028">
          <cell r="B1028">
            <v>39377</v>
          </cell>
          <cell r="C1028">
            <v>10</v>
          </cell>
        </row>
        <row r="1029">
          <cell r="B1029">
            <v>39378</v>
          </cell>
          <cell r="C1029">
            <v>10</v>
          </cell>
        </row>
        <row r="1030">
          <cell r="B1030">
            <v>39379</v>
          </cell>
          <cell r="C1030">
            <v>10</v>
          </cell>
        </row>
        <row r="1031">
          <cell r="B1031">
            <v>39380</v>
          </cell>
          <cell r="C1031">
            <v>10</v>
          </cell>
        </row>
        <row r="1032">
          <cell r="B1032">
            <v>39381</v>
          </cell>
          <cell r="C1032">
            <v>10</v>
          </cell>
        </row>
        <row r="1033">
          <cell r="B1033">
            <v>39382</v>
          </cell>
          <cell r="C1033">
            <v>10</v>
          </cell>
        </row>
        <row r="1034">
          <cell r="B1034">
            <v>39383</v>
          </cell>
          <cell r="C1034">
            <v>10</v>
          </cell>
        </row>
        <row r="1035">
          <cell r="B1035">
            <v>39384</v>
          </cell>
          <cell r="C1035">
            <v>10</v>
          </cell>
        </row>
        <row r="1036">
          <cell r="B1036">
            <v>39385</v>
          </cell>
          <cell r="C1036">
            <v>10</v>
          </cell>
        </row>
        <row r="1037">
          <cell r="B1037">
            <v>39386</v>
          </cell>
          <cell r="C1037">
            <v>10</v>
          </cell>
        </row>
        <row r="1038">
          <cell r="B1038">
            <v>39387</v>
          </cell>
          <cell r="C1038">
            <v>11</v>
          </cell>
        </row>
        <row r="1039">
          <cell r="B1039">
            <v>39388</v>
          </cell>
          <cell r="C1039">
            <v>11</v>
          </cell>
        </row>
        <row r="1040">
          <cell r="B1040">
            <v>39389</v>
          </cell>
          <cell r="C1040">
            <v>11</v>
          </cell>
        </row>
        <row r="1041">
          <cell r="B1041">
            <v>39390</v>
          </cell>
          <cell r="C1041">
            <v>11</v>
          </cell>
        </row>
        <row r="1042">
          <cell r="B1042">
            <v>39391</v>
          </cell>
          <cell r="C1042">
            <v>11</v>
          </cell>
        </row>
        <row r="1043">
          <cell r="B1043">
            <v>39392</v>
          </cell>
          <cell r="C1043">
            <v>11</v>
          </cell>
        </row>
        <row r="1044">
          <cell r="B1044">
            <v>39393</v>
          </cell>
          <cell r="C1044">
            <v>11</v>
          </cell>
        </row>
        <row r="1045">
          <cell r="B1045">
            <v>39394</v>
          </cell>
          <cell r="C1045">
            <v>11</v>
          </cell>
        </row>
        <row r="1046">
          <cell r="B1046">
            <v>39395</v>
          </cell>
          <cell r="C1046">
            <v>11</v>
          </cell>
        </row>
        <row r="1047">
          <cell r="B1047">
            <v>39396</v>
          </cell>
          <cell r="C1047">
            <v>11</v>
          </cell>
        </row>
        <row r="1048">
          <cell r="B1048">
            <v>39397</v>
          </cell>
          <cell r="C1048">
            <v>11</v>
          </cell>
        </row>
        <row r="1049">
          <cell r="B1049">
            <v>39398</v>
          </cell>
          <cell r="C1049">
            <v>11</v>
          </cell>
        </row>
        <row r="1050">
          <cell r="B1050">
            <v>39399</v>
          </cell>
          <cell r="C1050">
            <v>11</v>
          </cell>
        </row>
        <row r="1051">
          <cell r="B1051">
            <v>39400</v>
          </cell>
          <cell r="C1051">
            <v>11</v>
          </cell>
        </row>
        <row r="1052">
          <cell r="B1052">
            <v>39401</v>
          </cell>
          <cell r="C1052">
            <v>11</v>
          </cell>
        </row>
        <row r="1053">
          <cell r="B1053">
            <v>39402</v>
          </cell>
          <cell r="C1053">
            <v>11</v>
          </cell>
        </row>
        <row r="1054">
          <cell r="B1054">
            <v>39403</v>
          </cell>
          <cell r="C1054">
            <v>11</v>
          </cell>
        </row>
        <row r="1055">
          <cell r="B1055">
            <v>39404</v>
          </cell>
          <cell r="C1055">
            <v>11</v>
          </cell>
        </row>
        <row r="1056">
          <cell r="B1056">
            <v>39405</v>
          </cell>
          <cell r="C1056">
            <v>11</v>
          </cell>
        </row>
        <row r="1057">
          <cell r="B1057">
            <v>39406</v>
          </cell>
          <cell r="C1057">
            <v>11</v>
          </cell>
        </row>
        <row r="1058">
          <cell r="B1058">
            <v>39407</v>
          </cell>
          <cell r="C1058">
            <v>11</v>
          </cell>
        </row>
        <row r="1059">
          <cell r="B1059">
            <v>39408</v>
          </cell>
          <cell r="C1059">
            <v>11</v>
          </cell>
        </row>
        <row r="1060">
          <cell r="B1060">
            <v>39409</v>
          </cell>
          <cell r="C1060">
            <v>11</v>
          </cell>
        </row>
        <row r="1061">
          <cell r="B1061">
            <v>39410</v>
          </cell>
          <cell r="C1061">
            <v>11</v>
          </cell>
        </row>
        <row r="1062">
          <cell r="B1062">
            <v>39411</v>
          </cell>
          <cell r="C1062">
            <v>11</v>
          </cell>
        </row>
        <row r="1063">
          <cell r="B1063">
            <v>39412</v>
          </cell>
          <cell r="C1063">
            <v>11</v>
          </cell>
        </row>
        <row r="1064">
          <cell r="B1064">
            <v>39413</v>
          </cell>
          <cell r="C1064">
            <v>11</v>
          </cell>
        </row>
        <row r="1065">
          <cell r="B1065">
            <v>39414</v>
          </cell>
          <cell r="C1065">
            <v>11</v>
          </cell>
        </row>
        <row r="1066">
          <cell r="B1066">
            <v>39415</v>
          </cell>
          <cell r="C1066">
            <v>11</v>
          </cell>
        </row>
        <row r="1067">
          <cell r="B1067">
            <v>39416</v>
          </cell>
          <cell r="C1067">
            <v>11</v>
          </cell>
        </row>
        <row r="1068">
          <cell r="B1068">
            <v>39417</v>
          </cell>
          <cell r="C1068">
            <v>12</v>
          </cell>
        </row>
        <row r="1069">
          <cell r="B1069">
            <v>39418</v>
          </cell>
          <cell r="C1069">
            <v>12</v>
          </cell>
        </row>
        <row r="1070">
          <cell r="B1070">
            <v>39419</v>
          </cell>
          <cell r="C1070">
            <v>12</v>
          </cell>
        </row>
        <row r="1071">
          <cell r="B1071">
            <v>39420</v>
          </cell>
          <cell r="C1071">
            <v>12</v>
          </cell>
        </row>
        <row r="1072">
          <cell r="B1072">
            <v>39421</v>
          </cell>
          <cell r="C1072">
            <v>12</v>
          </cell>
        </row>
        <row r="1073">
          <cell r="B1073">
            <v>39422</v>
          </cell>
          <cell r="C1073">
            <v>12</v>
          </cell>
        </row>
        <row r="1074">
          <cell r="B1074">
            <v>39423</v>
          </cell>
          <cell r="C1074">
            <v>12</v>
          </cell>
        </row>
        <row r="1075">
          <cell r="B1075">
            <v>39424</v>
          </cell>
          <cell r="C1075">
            <v>12</v>
          </cell>
        </row>
        <row r="1076">
          <cell r="B1076">
            <v>39425</v>
          </cell>
          <cell r="C1076">
            <v>12</v>
          </cell>
        </row>
        <row r="1077">
          <cell r="B1077">
            <v>39426</v>
          </cell>
          <cell r="C1077">
            <v>12</v>
          </cell>
        </row>
        <row r="1078">
          <cell r="B1078">
            <v>39427</v>
          </cell>
          <cell r="C1078">
            <v>12</v>
          </cell>
        </row>
        <row r="1079">
          <cell r="B1079">
            <v>39428</v>
          </cell>
          <cell r="C1079">
            <v>12</v>
          </cell>
        </row>
        <row r="1080">
          <cell r="B1080">
            <v>39429</v>
          </cell>
          <cell r="C1080">
            <v>12</v>
          </cell>
        </row>
        <row r="1081">
          <cell r="B1081">
            <v>39430</v>
          </cell>
          <cell r="C1081">
            <v>12</v>
          </cell>
        </row>
        <row r="1082">
          <cell r="B1082">
            <v>39431</v>
          </cell>
          <cell r="C1082">
            <v>12</v>
          </cell>
        </row>
        <row r="1083">
          <cell r="B1083">
            <v>39432</v>
          </cell>
          <cell r="C1083">
            <v>12</v>
          </cell>
        </row>
        <row r="1084">
          <cell r="B1084">
            <v>39433</v>
          </cell>
          <cell r="C1084">
            <v>12</v>
          </cell>
        </row>
        <row r="1085">
          <cell r="B1085">
            <v>39434</v>
          </cell>
          <cell r="C1085">
            <v>12</v>
          </cell>
        </row>
        <row r="1086">
          <cell r="B1086">
            <v>39435</v>
          </cell>
          <cell r="C1086">
            <v>12</v>
          </cell>
        </row>
        <row r="1087">
          <cell r="B1087">
            <v>39436</v>
          </cell>
          <cell r="C1087">
            <v>12</v>
          </cell>
        </row>
        <row r="1088">
          <cell r="B1088">
            <v>39437</v>
          </cell>
          <cell r="C1088">
            <v>12</v>
          </cell>
        </row>
        <row r="1089">
          <cell r="B1089">
            <v>39438</v>
          </cell>
          <cell r="C1089">
            <v>12</v>
          </cell>
        </row>
        <row r="1090">
          <cell r="B1090">
            <v>39439</v>
          </cell>
          <cell r="C1090">
            <v>12</v>
          </cell>
        </row>
        <row r="1091">
          <cell r="B1091">
            <v>39440</v>
          </cell>
          <cell r="C1091">
            <v>12</v>
          </cell>
        </row>
        <row r="1092">
          <cell r="B1092">
            <v>39441</v>
          </cell>
          <cell r="C1092">
            <v>12</v>
          </cell>
        </row>
        <row r="1093">
          <cell r="B1093">
            <v>39442</v>
          </cell>
          <cell r="C1093">
            <v>12</v>
          </cell>
        </row>
        <row r="1094">
          <cell r="B1094">
            <v>39443</v>
          </cell>
          <cell r="C1094">
            <v>12</v>
          </cell>
        </row>
        <row r="1095">
          <cell r="B1095">
            <v>39444</v>
          </cell>
          <cell r="C1095">
            <v>12</v>
          </cell>
        </row>
        <row r="1096">
          <cell r="B1096">
            <v>39445</v>
          </cell>
          <cell r="C1096">
            <v>12</v>
          </cell>
        </row>
        <row r="1097">
          <cell r="B1097">
            <v>39446</v>
          </cell>
          <cell r="C1097">
            <v>12</v>
          </cell>
        </row>
        <row r="1098">
          <cell r="B1098">
            <v>39447</v>
          </cell>
          <cell r="C1098">
            <v>12</v>
          </cell>
        </row>
        <row r="1099">
          <cell r="B1099">
            <v>39448</v>
          </cell>
          <cell r="C1099">
            <v>1</v>
          </cell>
        </row>
        <row r="1100">
          <cell r="B1100">
            <v>39449</v>
          </cell>
          <cell r="C1100">
            <v>1</v>
          </cell>
        </row>
        <row r="1101">
          <cell r="B1101">
            <v>39450</v>
          </cell>
          <cell r="C1101">
            <v>1</v>
          </cell>
        </row>
        <row r="1102">
          <cell r="B1102">
            <v>39451</v>
          </cell>
          <cell r="C1102">
            <v>1</v>
          </cell>
        </row>
        <row r="1103">
          <cell r="B1103">
            <v>39452</v>
          </cell>
          <cell r="C1103">
            <v>1</v>
          </cell>
        </row>
        <row r="1104">
          <cell r="B1104">
            <v>39453</v>
          </cell>
          <cell r="C1104">
            <v>1</v>
          </cell>
        </row>
        <row r="1105">
          <cell r="B1105">
            <v>39454</v>
          </cell>
          <cell r="C1105">
            <v>1</v>
          </cell>
        </row>
        <row r="1106">
          <cell r="B1106">
            <v>39455</v>
          </cell>
          <cell r="C1106">
            <v>1</v>
          </cell>
        </row>
        <row r="1107">
          <cell r="B1107">
            <v>39456</v>
          </cell>
          <cell r="C1107">
            <v>1</v>
          </cell>
        </row>
        <row r="1108">
          <cell r="B1108">
            <v>39457</v>
          </cell>
          <cell r="C1108">
            <v>1</v>
          </cell>
        </row>
        <row r="1109">
          <cell r="B1109">
            <v>39458</v>
          </cell>
          <cell r="C1109">
            <v>1</v>
          </cell>
        </row>
        <row r="1110">
          <cell r="B1110">
            <v>39459</v>
          </cell>
          <cell r="C1110">
            <v>1</v>
          </cell>
        </row>
        <row r="1111">
          <cell r="B1111">
            <v>39460</v>
          </cell>
          <cell r="C1111">
            <v>1</v>
          </cell>
        </row>
        <row r="1112">
          <cell r="B1112">
            <v>39461</v>
          </cell>
          <cell r="C1112">
            <v>1</v>
          </cell>
        </row>
        <row r="1113">
          <cell r="B1113">
            <v>39462</v>
          </cell>
          <cell r="C1113">
            <v>1</v>
          </cell>
        </row>
        <row r="1114">
          <cell r="B1114">
            <v>39463</v>
          </cell>
          <cell r="C1114">
            <v>1</v>
          </cell>
        </row>
        <row r="1115">
          <cell r="B1115">
            <v>39464</v>
          </cell>
          <cell r="C1115">
            <v>1</v>
          </cell>
        </row>
        <row r="1116">
          <cell r="B1116">
            <v>39465</v>
          </cell>
          <cell r="C1116">
            <v>1</v>
          </cell>
        </row>
        <row r="1117">
          <cell r="B1117">
            <v>39466</v>
          </cell>
          <cell r="C1117">
            <v>1</v>
          </cell>
        </row>
        <row r="1118">
          <cell r="B1118">
            <v>39467</v>
          </cell>
          <cell r="C1118">
            <v>1</v>
          </cell>
        </row>
        <row r="1119">
          <cell r="B1119">
            <v>39468</v>
          </cell>
          <cell r="C1119">
            <v>1</v>
          </cell>
        </row>
        <row r="1120">
          <cell r="B1120">
            <v>39469</v>
          </cell>
          <cell r="C1120">
            <v>1</v>
          </cell>
        </row>
        <row r="1121">
          <cell r="B1121">
            <v>39470</v>
          </cell>
          <cell r="C1121">
            <v>1</v>
          </cell>
        </row>
        <row r="1122">
          <cell r="B1122">
            <v>39471</v>
          </cell>
          <cell r="C1122">
            <v>1</v>
          </cell>
        </row>
        <row r="1123">
          <cell r="B1123">
            <v>39472</v>
          </cell>
          <cell r="C1123">
            <v>1</v>
          </cell>
        </row>
        <row r="1124">
          <cell r="B1124">
            <v>39473</v>
          </cell>
          <cell r="C1124">
            <v>1</v>
          </cell>
        </row>
        <row r="1125">
          <cell r="B1125">
            <v>39474</v>
          </cell>
          <cell r="C1125">
            <v>1</v>
          </cell>
        </row>
        <row r="1126">
          <cell r="B1126">
            <v>39475</v>
          </cell>
          <cell r="C1126">
            <v>1</v>
          </cell>
        </row>
        <row r="1127">
          <cell r="B1127">
            <v>39476</v>
          </cell>
          <cell r="C1127">
            <v>1</v>
          </cell>
        </row>
        <row r="1128">
          <cell r="B1128">
            <v>39477</v>
          </cell>
          <cell r="C1128">
            <v>1</v>
          </cell>
        </row>
        <row r="1129">
          <cell r="B1129">
            <v>39478</v>
          </cell>
          <cell r="C1129">
            <v>1</v>
          </cell>
        </row>
        <row r="1130">
          <cell r="B1130">
            <v>39479</v>
          </cell>
          <cell r="C1130">
            <v>2</v>
          </cell>
        </row>
        <row r="1131">
          <cell r="B1131">
            <v>39480</v>
          </cell>
          <cell r="C1131">
            <v>2</v>
          </cell>
        </row>
        <row r="1132">
          <cell r="B1132">
            <v>39481</v>
          </cell>
          <cell r="C1132">
            <v>2</v>
          </cell>
        </row>
        <row r="1133">
          <cell r="B1133">
            <v>39482</v>
          </cell>
          <cell r="C1133">
            <v>2</v>
          </cell>
        </row>
        <row r="1134">
          <cell r="B1134">
            <v>39483</v>
          </cell>
          <cell r="C1134">
            <v>2</v>
          </cell>
        </row>
        <row r="1135">
          <cell r="B1135">
            <v>39484</v>
          </cell>
          <cell r="C1135">
            <v>2</v>
          </cell>
        </row>
        <row r="1136">
          <cell r="B1136">
            <v>39485</v>
          </cell>
          <cell r="C1136">
            <v>2</v>
          </cell>
        </row>
        <row r="1137">
          <cell r="B1137">
            <v>39486</v>
          </cell>
          <cell r="C1137">
            <v>2</v>
          </cell>
        </row>
        <row r="1138">
          <cell r="B1138">
            <v>39487</v>
          </cell>
          <cell r="C1138">
            <v>2</v>
          </cell>
        </row>
        <row r="1139">
          <cell r="B1139">
            <v>39488</v>
          </cell>
          <cell r="C1139">
            <v>2</v>
          </cell>
        </row>
        <row r="1140">
          <cell r="B1140">
            <v>39489</v>
          </cell>
          <cell r="C1140">
            <v>2</v>
          </cell>
        </row>
        <row r="1141">
          <cell r="B1141">
            <v>39490</v>
          </cell>
          <cell r="C1141">
            <v>2</v>
          </cell>
        </row>
        <row r="1142">
          <cell r="B1142">
            <v>39491</v>
          </cell>
          <cell r="C1142">
            <v>2</v>
          </cell>
        </row>
        <row r="1143">
          <cell r="B1143">
            <v>39492</v>
          </cell>
          <cell r="C1143">
            <v>2</v>
          </cell>
        </row>
        <row r="1144">
          <cell r="B1144">
            <v>39493</v>
          </cell>
          <cell r="C1144">
            <v>2</v>
          </cell>
        </row>
        <row r="1145">
          <cell r="B1145">
            <v>39494</v>
          </cell>
          <cell r="C1145">
            <v>2</v>
          </cell>
        </row>
        <row r="1146">
          <cell r="B1146">
            <v>39495</v>
          </cell>
          <cell r="C1146">
            <v>2</v>
          </cell>
        </row>
        <row r="1147">
          <cell r="B1147">
            <v>39496</v>
          </cell>
          <cell r="C1147">
            <v>2</v>
          </cell>
        </row>
        <row r="1148">
          <cell r="B1148">
            <v>39497</v>
          </cell>
          <cell r="C1148">
            <v>2</v>
          </cell>
        </row>
        <row r="1149">
          <cell r="B1149">
            <v>39498</v>
          </cell>
          <cell r="C1149">
            <v>2</v>
          </cell>
        </row>
        <row r="1150">
          <cell r="B1150">
            <v>39499</v>
          </cell>
          <cell r="C1150">
            <v>2</v>
          </cell>
        </row>
        <row r="1151">
          <cell r="B1151">
            <v>39500</v>
          </cell>
          <cell r="C1151">
            <v>2</v>
          </cell>
        </row>
        <row r="1152">
          <cell r="B1152">
            <v>39501</v>
          </cell>
          <cell r="C1152">
            <v>2</v>
          </cell>
        </row>
        <row r="1153">
          <cell r="B1153">
            <v>39502</v>
          </cell>
          <cell r="C1153">
            <v>2</v>
          </cell>
        </row>
        <row r="1154">
          <cell r="B1154">
            <v>39503</v>
          </cell>
          <cell r="C1154">
            <v>2</v>
          </cell>
        </row>
        <row r="1155">
          <cell r="B1155">
            <v>39504</v>
          </cell>
          <cell r="C1155">
            <v>2</v>
          </cell>
        </row>
        <row r="1156">
          <cell r="B1156">
            <v>39505</v>
          </cell>
          <cell r="C1156">
            <v>2</v>
          </cell>
        </row>
        <row r="1157">
          <cell r="B1157">
            <v>39506</v>
          </cell>
          <cell r="C1157">
            <v>2</v>
          </cell>
        </row>
        <row r="1158">
          <cell r="B1158">
            <v>39507</v>
          </cell>
          <cell r="C1158">
            <v>2</v>
          </cell>
        </row>
        <row r="1159">
          <cell r="B1159">
            <v>39508</v>
          </cell>
          <cell r="C1159">
            <v>3</v>
          </cell>
        </row>
        <row r="1160">
          <cell r="B1160">
            <v>39509</v>
          </cell>
          <cell r="C1160">
            <v>3</v>
          </cell>
        </row>
        <row r="1161">
          <cell r="B1161">
            <v>39510</v>
          </cell>
          <cell r="C1161">
            <v>3</v>
          </cell>
        </row>
        <row r="1162">
          <cell r="B1162">
            <v>39511</v>
          </cell>
          <cell r="C1162">
            <v>3</v>
          </cell>
        </row>
        <row r="1163">
          <cell r="B1163">
            <v>39512</v>
          </cell>
          <cell r="C1163">
            <v>3</v>
          </cell>
        </row>
        <row r="1164">
          <cell r="B1164">
            <v>39513</v>
          </cell>
          <cell r="C1164">
            <v>3</v>
          </cell>
        </row>
        <row r="1165">
          <cell r="B1165">
            <v>39514</v>
          </cell>
          <cell r="C1165">
            <v>3</v>
          </cell>
        </row>
        <row r="1166">
          <cell r="B1166">
            <v>39515</v>
          </cell>
          <cell r="C1166">
            <v>3</v>
          </cell>
        </row>
        <row r="1167">
          <cell r="B1167">
            <v>39516</v>
          </cell>
          <cell r="C1167">
            <v>3</v>
          </cell>
        </row>
        <row r="1168">
          <cell r="B1168">
            <v>39517</v>
          </cell>
          <cell r="C1168">
            <v>3</v>
          </cell>
        </row>
        <row r="1169">
          <cell r="B1169">
            <v>39518</v>
          </cell>
          <cell r="C1169">
            <v>3</v>
          </cell>
        </row>
        <row r="1170">
          <cell r="B1170">
            <v>39519</v>
          </cell>
          <cell r="C1170">
            <v>3</v>
          </cell>
        </row>
        <row r="1171">
          <cell r="B1171">
            <v>39520</v>
          </cell>
          <cell r="C1171">
            <v>3</v>
          </cell>
        </row>
        <row r="1172">
          <cell r="B1172">
            <v>39521</v>
          </cell>
          <cell r="C1172">
            <v>3</v>
          </cell>
        </row>
        <row r="1173">
          <cell r="B1173">
            <v>39522</v>
          </cell>
          <cell r="C1173">
            <v>3</v>
          </cell>
        </row>
        <row r="1174">
          <cell r="B1174">
            <v>39523</v>
          </cell>
          <cell r="C1174">
            <v>3</v>
          </cell>
        </row>
        <row r="1175">
          <cell r="B1175">
            <v>39524</v>
          </cell>
          <cell r="C1175">
            <v>3</v>
          </cell>
        </row>
        <row r="1176">
          <cell r="B1176">
            <v>39525</v>
          </cell>
          <cell r="C1176">
            <v>3</v>
          </cell>
        </row>
        <row r="1177">
          <cell r="B1177">
            <v>39526</v>
          </cell>
          <cell r="C1177">
            <v>3</v>
          </cell>
        </row>
        <row r="1178">
          <cell r="B1178">
            <v>39527</v>
          </cell>
          <cell r="C1178">
            <v>3</v>
          </cell>
        </row>
        <row r="1179">
          <cell r="B1179">
            <v>39528</v>
          </cell>
          <cell r="C1179">
            <v>3</v>
          </cell>
        </row>
        <row r="1180">
          <cell r="B1180">
            <v>39529</v>
          </cell>
          <cell r="C1180">
            <v>3</v>
          </cell>
        </row>
        <row r="1181">
          <cell r="B1181">
            <v>39530</v>
          </cell>
          <cell r="C1181">
            <v>3</v>
          </cell>
        </row>
        <row r="1182">
          <cell r="B1182">
            <v>39531</v>
          </cell>
          <cell r="C1182">
            <v>3</v>
          </cell>
        </row>
        <row r="1183">
          <cell r="B1183">
            <v>39532</v>
          </cell>
          <cell r="C1183">
            <v>3</v>
          </cell>
        </row>
        <row r="1184">
          <cell r="B1184">
            <v>39533</v>
          </cell>
          <cell r="C1184">
            <v>3</v>
          </cell>
        </row>
        <row r="1185">
          <cell r="B1185">
            <v>39534</v>
          </cell>
          <cell r="C1185">
            <v>3</v>
          </cell>
        </row>
        <row r="1186">
          <cell r="B1186">
            <v>39535</v>
          </cell>
          <cell r="C1186">
            <v>3</v>
          </cell>
        </row>
        <row r="1187">
          <cell r="B1187">
            <v>39536</v>
          </cell>
          <cell r="C1187">
            <v>3</v>
          </cell>
        </row>
        <row r="1188">
          <cell r="B1188">
            <v>39537</v>
          </cell>
          <cell r="C1188">
            <v>3</v>
          </cell>
        </row>
        <row r="1189">
          <cell r="B1189">
            <v>39538</v>
          </cell>
          <cell r="C1189">
            <v>3</v>
          </cell>
        </row>
        <row r="1190">
          <cell r="B1190">
            <v>39539</v>
          </cell>
          <cell r="C1190">
            <v>4</v>
          </cell>
        </row>
        <row r="1191">
          <cell r="B1191">
            <v>39540</v>
          </cell>
          <cell r="C1191">
            <v>4</v>
          </cell>
        </row>
        <row r="1192">
          <cell r="B1192">
            <v>39541</v>
          </cell>
          <cell r="C1192">
            <v>4</v>
          </cell>
        </row>
        <row r="1193">
          <cell r="B1193">
            <v>39542</v>
          </cell>
          <cell r="C1193">
            <v>4</v>
          </cell>
        </row>
        <row r="1194">
          <cell r="B1194">
            <v>39543</v>
          </cell>
          <cell r="C1194">
            <v>4</v>
          </cell>
        </row>
        <row r="1195">
          <cell r="B1195">
            <v>39544</v>
          </cell>
          <cell r="C1195">
            <v>4</v>
          </cell>
        </row>
        <row r="1196">
          <cell r="B1196">
            <v>39545</v>
          </cell>
          <cell r="C1196">
            <v>4</v>
          </cell>
        </row>
        <row r="1197">
          <cell r="B1197">
            <v>39546</v>
          </cell>
          <cell r="C1197">
            <v>4</v>
          </cell>
        </row>
        <row r="1198">
          <cell r="B1198">
            <v>39547</v>
          </cell>
          <cell r="C1198">
            <v>4</v>
          </cell>
        </row>
        <row r="1199">
          <cell r="B1199">
            <v>39548</v>
          </cell>
          <cell r="C1199">
            <v>4</v>
          </cell>
        </row>
        <row r="1200">
          <cell r="B1200">
            <v>39549</v>
          </cell>
          <cell r="C1200">
            <v>4</v>
          </cell>
        </row>
        <row r="1201">
          <cell r="B1201">
            <v>39550</v>
          </cell>
          <cell r="C1201">
            <v>4</v>
          </cell>
        </row>
        <row r="1202">
          <cell r="B1202">
            <v>39551</v>
          </cell>
          <cell r="C1202">
            <v>4</v>
          </cell>
        </row>
        <row r="1203">
          <cell r="B1203">
            <v>39552</v>
          </cell>
          <cell r="C1203">
            <v>4</v>
          </cell>
        </row>
        <row r="1204">
          <cell r="B1204">
            <v>39553</v>
          </cell>
          <cell r="C1204">
            <v>4</v>
          </cell>
        </row>
        <row r="1205">
          <cell r="B1205">
            <v>39554</v>
          </cell>
          <cell r="C1205">
            <v>4</v>
          </cell>
        </row>
        <row r="1206">
          <cell r="B1206">
            <v>39555</v>
          </cell>
          <cell r="C1206">
            <v>4</v>
          </cell>
        </row>
        <row r="1207">
          <cell r="B1207">
            <v>39556</v>
          </cell>
          <cell r="C1207">
            <v>4</v>
          </cell>
        </row>
        <row r="1208">
          <cell r="B1208">
            <v>39557</v>
          </cell>
          <cell r="C1208">
            <v>4</v>
          </cell>
        </row>
        <row r="1209">
          <cell r="B1209">
            <v>39558</v>
          </cell>
          <cell r="C1209">
            <v>4</v>
          </cell>
        </row>
        <row r="1210">
          <cell r="B1210">
            <v>39559</v>
          </cell>
          <cell r="C1210">
            <v>4</v>
          </cell>
        </row>
        <row r="1211">
          <cell r="B1211">
            <v>39560</v>
          </cell>
          <cell r="C1211">
            <v>4</v>
          </cell>
        </row>
        <row r="1212">
          <cell r="B1212">
            <v>39561</v>
          </cell>
          <cell r="C1212">
            <v>4</v>
          </cell>
        </row>
        <row r="1213">
          <cell r="B1213">
            <v>39562</v>
          </cell>
          <cell r="C1213">
            <v>4</v>
          </cell>
        </row>
        <row r="1214">
          <cell r="B1214">
            <v>39563</v>
          </cell>
          <cell r="C1214">
            <v>4</v>
          </cell>
        </row>
        <row r="1215">
          <cell r="B1215">
            <v>39564</v>
          </cell>
          <cell r="C1215">
            <v>4</v>
          </cell>
        </row>
        <row r="1216">
          <cell r="B1216">
            <v>39565</v>
          </cell>
          <cell r="C1216">
            <v>4</v>
          </cell>
        </row>
        <row r="1217">
          <cell r="B1217">
            <v>39566</v>
          </cell>
          <cell r="C1217">
            <v>4</v>
          </cell>
        </row>
        <row r="1218">
          <cell r="B1218">
            <v>39567</v>
          </cell>
          <cell r="C1218">
            <v>4</v>
          </cell>
        </row>
        <row r="1219">
          <cell r="B1219">
            <v>39568</v>
          </cell>
          <cell r="C1219">
            <v>4</v>
          </cell>
        </row>
        <row r="1220">
          <cell r="B1220">
            <v>39569</v>
          </cell>
          <cell r="C1220">
            <v>5</v>
          </cell>
        </row>
        <row r="1221">
          <cell r="B1221">
            <v>39570</v>
          </cell>
          <cell r="C1221">
            <v>5</v>
          </cell>
        </row>
        <row r="1222">
          <cell r="B1222">
            <v>39571</v>
          </cell>
          <cell r="C1222">
            <v>5</v>
          </cell>
        </row>
        <row r="1223">
          <cell r="B1223">
            <v>39572</v>
          </cell>
          <cell r="C1223">
            <v>5</v>
          </cell>
        </row>
        <row r="1224">
          <cell r="B1224">
            <v>39573</v>
          </cell>
          <cell r="C1224">
            <v>5</v>
          </cell>
        </row>
        <row r="1225">
          <cell r="B1225">
            <v>39574</v>
          </cell>
          <cell r="C1225">
            <v>5</v>
          </cell>
        </row>
        <row r="1226">
          <cell r="B1226">
            <v>39575</v>
          </cell>
          <cell r="C1226">
            <v>5</v>
          </cell>
        </row>
        <row r="1227">
          <cell r="B1227">
            <v>39576</v>
          </cell>
          <cell r="C1227">
            <v>5</v>
          </cell>
        </row>
        <row r="1228">
          <cell r="B1228">
            <v>39577</v>
          </cell>
          <cell r="C1228">
            <v>5</v>
          </cell>
        </row>
        <row r="1229">
          <cell r="B1229">
            <v>39578</v>
          </cell>
          <cell r="C1229">
            <v>5</v>
          </cell>
        </row>
        <row r="1230">
          <cell r="B1230">
            <v>39579</v>
          </cell>
          <cell r="C1230">
            <v>5</v>
          </cell>
        </row>
        <row r="1231">
          <cell r="B1231">
            <v>39580</v>
          </cell>
          <cell r="C1231">
            <v>5</v>
          </cell>
        </row>
        <row r="1232">
          <cell r="B1232">
            <v>39581</v>
          </cell>
          <cell r="C1232">
            <v>5</v>
          </cell>
        </row>
        <row r="1233">
          <cell r="B1233">
            <v>39582</v>
          </cell>
          <cell r="C1233">
            <v>5</v>
          </cell>
        </row>
        <row r="1234">
          <cell r="B1234">
            <v>39583</v>
          </cell>
          <cell r="C1234">
            <v>5</v>
          </cell>
        </row>
        <row r="1235">
          <cell r="B1235">
            <v>39584</v>
          </cell>
          <cell r="C1235">
            <v>5</v>
          </cell>
        </row>
        <row r="1236">
          <cell r="B1236">
            <v>39585</v>
          </cell>
          <cell r="C1236">
            <v>5</v>
          </cell>
        </row>
        <row r="1237">
          <cell r="B1237">
            <v>39586</v>
          </cell>
          <cell r="C1237">
            <v>5</v>
          </cell>
        </row>
        <row r="1238">
          <cell r="B1238">
            <v>39587</v>
          </cell>
          <cell r="C1238">
            <v>5</v>
          </cell>
        </row>
        <row r="1239">
          <cell r="B1239">
            <v>39588</v>
          </cell>
          <cell r="C1239">
            <v>5</v>
          </cell>
        </row>
        <row r="1240">
          <cell r="B1240">
            <v>39589</v>
          </cell>
          <cell r="C1240">
            <v>5</v>
          </cell>
        </row>
        <row r="1241">
          <cell r="B1241">
            <v>39590</v>
          </cell>
          <cell r="C1241">
            <v>5</v>
          </cell>
        </row>
        <row r="1242">
          <cell r="B1242">
            <v>39591</v>
          </cell>
          <cell r="C1242">
            <v>5</v>
          </cell>
        </row>
        <row r="1243">
          <cell r="B1243">
            <v>39592</v>
          </cell>
          <cell r="C1243">
            <v>5</v>
          </cell>
        </row>
        <row r="1244">
          <cell r="B1244">
            <v>39593</v>
          </cell>
          <cell r="C1244">
            <v>5</v>
          </cell>
        </row>
        <row r="1245">
          <cell r="B1245">
            <v>39594</v>
          </cell>
          <cell r="C1245">
            <v>5</v>
          </cell>
        </row>
        <row r="1246">
          <cell r="B1246">
            <v>39595</v>
          </cell>
          <cell r="C1246">
            <v>5</v>
          </cell>
        </row>
        <row r="1247">
          <cell r="B1247">
            <v>39596</v>
          </cell>
          <cell r="C1247">
            <v>5</v>
          </cell>
        </row>
        <row r="1248">
          <cell r="B1248">
            <v>39597</v>
          </cell>
          <cell r="C1248">
            <v>5</v>
          </cell>
        </row>
        <row r="1249">
          <cell r="B1249">
            <v>39598</v>
          </cell>
          <cell r="C1249">
            <v>5</v>
          </cell>
        </row>
        <row r="1250">
          <cell r="B1250">
            <v>39599</v>
          </cell>
          <cell r="C1250">
            <v>5</v>
          </cell>
        </row>
        <row r="1251">
          <cell r="B1251">
            <v>39600</v>
          </cell>
          <cell r="C1251">
            <v>6</v>
          </cell>
        </row>
        <row r="1252">
          <cell r="B1252">
            <v>39601</v>
          </cell>
          <cell r="C1252">
            <v>6</v>
          </cell>
        </row>
        <row r="1253">
          <cell r="B1253">
            <v>39602</v>
          </cell>
          <cell r="C1253">
            <v>6</v>
          </cell>
        </row>
        <row r="1254">
          <cell r="B1254">
            <v>39603</v>
          </cell>
          <cell r="C1254">
            <v>6</v>
          </cell>
        </row>
        <row r="1255">
          <cell r="B1255">
            <v>39604</v>
          </cell>
          <cell r="C1255">
            <v>6</v>
          </cell>
        </row>
        <row r="1256">
          <cell r="B1256">
            <v>39605</v>
          </cell>
          <cell r="C1256">
            <v>6</v>
          </cell>
        </row>
        <row r="1257">
          <cell r="B1257">
            <v>39606</v>
          </cell>
          <cell r="C1257">
            <v>6</v>
          </cell>
        </row>
        <row r="1258">
          <cell r="B1258">
            <v>39607</v>
          </cell>
          <cell r="C1258">
            <v>6</v>
          </cell>
        </row>
        <row r="1259">
          <cell r="B1259">
            <v>39608</v>
          </cell>
          <cell r="C1259">
            <v>6</v>
          </cell>
        </row>
        <row r="1260">
          <cell r="B1260">
            <v>39609</v>
          </cell>
          <cell r="C1260">
            <v>6</v>
          </cell>
        </row>
        <row r="1261">
          <cell r="B1261">
            <v>39610</v>
          </cell>
          <cell r="C1261">
            <v>6</v>
          </cell>
        </row>
        <row r="1262">
          <cell r="B1262">
            <v>39611</v>
          </cell>
          <cell r="C1262">
            <v>6</v>
          </cell>
        </row>
        <row r="1263">
          <cell r="B1263">
            <v>39612</v>
          </cell>
          <cell r="C1263">
            <v>6</v>
          </cell>
        </row>
        <row r="1264">
          <cell r="B1264">
            <v>39613</v>
          </cell>
          <cell r="C1264">
            <v>6</v>
          </cell>
        </row>
        <row r="1265">
          <cell r="B1265">
            <v>39614</v>
          </cell>
          <cell r="C1265">
            <v>6</v>
          </cell>
        </row>
        <row r="1266">
          <cell r="B1266">
            <v>39615</v>
          </cell>
          <cell r="C1266">
            <v>6</v>
          </cell>
        </row>
        <row r="1267">
          <cell r="B1267">
            <v>39616</v>
          </cell>
          <cell r="C1267">
            <v>6</v>
          </cell>
        </row>
        <row r="1268">
          <cell r="B1268">
            <v>39617</v>
          </cell>
          <cell r="C1268">
            <v>6</v>
          </cell>
        </row>
        <row r="1269">
          <cell r="B1269">
            <v>39618</v>
          </cell>
          <cell r="C1269">
            <v>6</v>
          </cell>
        </row>
        <row r="1270">
          <cell r="B1270">
            <v>39619</v>
          </cell>
          <cell r="C1270">
            <v>6</v>
          </cell>
        </row>
        <row r="1271">
          <cell r="B1271">
            <v>39620</v>
          </cell>
          <cell r="C1271">
            <v>6</v>
          </cell>
        </row>
        <row r="1272">
          <cell r="B1272">
            <v>39621</v>
          </cell>
          <cell r="C1272">
            <v>6</v>
          </cell>
        </row>
        <row r="1273">
          <cell r="B1273">
            <v>39622</v>
          </cell>
          <cell r="C1273">
            <v>6</v>
          </cell>
        </row>
        <row r="1274">
          <cell r="B1274">
            <v>39623</v>
          </cell>
          <cell r="C1274">
            <v>6</v>
          </cell>
        </row>
        <row r="1275">
          <cell r="B1275">
            <v>39624</v>
          </cell>
          <cell r="C1275">
            <v>6</v>
          </cell>
        </row>
        <row r="1276">
          <cell r="B1276">
            <v>39625</v>
          </cell>
          <cell r="C1276">
            <v>6</v>
          </cell>
        </row>
        <row r="1277">
          <cell r="B1277">
            <v>39626</v>
          </cell>
          <cell r="C1277">
            <v>6</v>
          </cell>
        </row>
        <row r="1278">
          <cell r="B1278">
            <v>39627</v>
          </cell>
          <cell r="C1278">
            <v>6</v>
          </cell>
        </row>
        <row r="1279">
          <cell r="B1279">
            <v>39628</v>
          </cell>
          <cell r="C1279">
            <v>6</v>
          </cell>
        </row>
        <row r="1280">
          <cell r="B1280">
            <v>39629</v>
          </cell>
          <cell r="C1280">
            <v>6</v>
          </cell>
        </row>
        <row r="1281">
          <cell r="B1281">
            <v>39630</v>
          </cell>
          <cell r="C1281">
            <v>7</v>
          </cell>
        </row>
        <row r="1282">
          <cell r="B1282">
            <v>39631</v>
          </cell>
          <cell r="C1282">
            <v>7</v>
          </cell>
        </row>
        <row r="1283">
          <cell r="B1283">
            <v>39632</v>
          </cell>
          <cell r="C1283">
            <v>7</v>
          </cell>
        </row>
        <row r="1284">
          <cell r="B1284">
            <v>39633</v>
          </cell>
          <cell r="C1284">
            <v>7</v>
          </cell>
        </row>
        <row r="1285">
          <cell r="B1285">
            <v>39634</v>
          </cell>
          <cell r="C1285">
            <v>7</v>
          </cell>
        </row>
        <row r="1286">
          <cell r="B1286">
            <v>39635</v>
          </cell>
          <cell r="C1286">
            <v>7</v>
          </cell>
        </row>
        <row r="1287">
          <cell r="B1287">
            <v>39636</v>
          </cell>
          <cell r="C1287">
            <v>7</v>
          </cell>
        </row>
        <row r="1288">
          <cell r="B1288">
            <v>39637</v>
          </cell>
          <cell r="C1288">
            <v>7</v>
          </cell>
        </row>
        <row r="1289">
          <cell r="B1289">
            <v>39638</v>
          </cell>
          <cell r="C1289">
            <v>7</v>
          </cell>
        </row>
        <row r="1290">
          <cell r="B1290">
            <v>39639</v>
          </cell>
          <cell r="C1290">
            <v>7</v>
          </cell>
        </row>
        <row r="1291">
          <cell r="B1291">
            <v>39640</v>
          </cell>
          <cell r="C1291">
            <v>7</v>
          </cell>
        </row>
        <row r="1292">
          <cell r="B1292">
            <v>39641</v>
          </cell>
          <cell r="C1292">
            <v>7</v>
          </cell>
        </row>
        <row r="1293">
          <cell r="B1293">
            <v>39642</v>
          </cell>
          <cell r="C1293">
            <v>7</v>
          </cell>
        </row>
        <row r="1294">
          <cell r="B1294">
            <v>39643</v>
          </cell>
          <cell r="C1294">
            <v>7</v>
          </cell>
        </row>
        <row r="1295">
          <cell r="B1295">
            <v>39644</v>
          </cell>
          <cell r="C1295">
            <v>7</v>
          </cell>
        </row>
        <row r="1296">
          <cell r="B1296">
            <v>39645</v>
          </cell>
          <cell r="C1296">
            <v>7</v>
          </cell>
        </row>
        <row r="1297">
          <cell r="B1297">
            <v>39646</v>
          </cell>
          <cell r="C1297">
            <v>7</v>
          </cell>
        </row>
        <row r="1298">
          <cell r="B1298">
            <v>39647</v>
          </cell>
          <cell r="C1298">
            <v>7</v>
          </cell>
        </row>
        <row r="1299">
          <cell r="B1299">
            <v>39648</v>
          </cell>
          <cell r="C1299">
            <v>7</v>
          </cell>
        </row>
        <row r="1300">
          <cell r="B1300">
            <v>39649</v>
          </cell>
          <cell r="C1300">
            <v>7</v>
          </cell>
        </row>
        <row r="1301">
          <cell r="B1301">
            <v>39650</v>
          </cell>
          <cell r="C1301">
            <v>7</v>
          </cell>
        </row>
        <row r="1302">
          <cell r="B1302">
            <v>39651</v>
          </cell>
          <cell r="C1302">
            <v>7</v>
          </cell>
        </row>
        <row r="1303">
          <cell r="B1303">
            <v>39652</v>
          </cell>
          <cell r="C1303">
            <v>7</v>
          </cell>
        </row>
        <row r="1304">
          <cell r="B1304">
            <v>39653</v>
          </cell>
          <cell r="C1304">
            <v>7</v>
          </cell>
        </row>
        <row r="1305">
          <cell r="B1305">
            <v>39654</v>
          </cell>
          <cell r="C1305">
            <v>7</v>
          </cell>
        </row>
        <row r="1306">
          <cell r="B1306">
            <v>39655</v>
          </cell>
          <cell r="C1306">
            <v>7</v>
          </cell>
        </row>
        <row r="1307">
          <cell r="B1307">
            <v>39656</v>
          </cell>
          <cell r="C1307">
            <v>7</v>
          </cell>
        </row>
        <row r="1308">
          <cell r="B1308">
            <v>39657</v>
          </cell>
          <cell r="C1308">
            <v>7</v>
          </cell>
        </row>
        <row r="1309">
          <cell r="B1309">
            <v>39658</v>
          </cell>
          <cell r="C1309">
            <v>7</v>
          </cell>
        </row>
        <row r="1310">
          <cell r="B1310">
            <v>39659</v>
          </cell>
          <cell r="C1310">
            <v>7</v>
          </cell>
        </row>
        <row r="1311">
          <cell r="B1311">
            <v>39660</v>
          </cell>
          <cell r="C1311">
            <v>7</v>
          </cell>
        </row>
        <row r="1312">
          <cell r="B1312">
            <v>39661</v>
          </cell>
          <cell r="C1312">
            <v>8</v>
          </cell>
        </row>
        <row r="1313">
          <cell r="B1313">
            <v>39662</v>
          </cell>
          <cell r="C1313">
            <v>8</v>
          </cell>
        </row>
        <row r="1314">
          <cell r="B1314">
            <v>39663</v>
          </cell>
          <cell r="C1314">
            <v>8</v>
          </cell>
        </row>
        <row r="1315">
          <cell r="B1315">
            <v>39664</v>
          </cell>
          <cell r="C1315">
            <v>8</v>
          </cell>
        </row>
        <row r="1316">
          <cell r="B1316">
            <v>39665</v>
          </cell>
          <cell r="C1316">
            <v>8</v>
          </cell>
        </row>
        <row r="1317">
          <cell r="B1317">
            <v>39666</v>
          </cell>
          <cell r="C1317">
            <v>8</v>
          </cell>
        </row>
        <row r="1318">
          <cell r="B1318">
            <v>39667</v>
          </cell>
          <cell r="C1318">
            <v>8</v>
          </cell>
        </row>
        <row r="1319">
          <cell r="B1319">
            <v>39668</v>
          </cell>
          <cell r="C1319">
            <v>8</v>
          </cell>
        </row>
        <row r="1320">
          <cell r="B1320">
            <v>39669</v>
          </cell>
          <cell r="C1320">
            <v>8</v>
          </cell>
        </row>
        <row r="1321">
          <cell r="B1321">
            <v>39670</v>
          </cell>
          <cell r="C1321">
            <v>8</v>
          </cell>
        </row>
        <row r="1322">
          <cell r="B1322">
            <v>39671</v>
          </cell>
          <cell r="C1322">
            <v>8</v>
          </cell>
        </row>
        <row r="1323">
          <cell r="B1323">
            <v>39672</v>
          </cell>
          <cell r="C1323">
            <v>8</v>
          </cell>
        </row>
        <row r="1324">
          <cell r="B1324">
            <v>39673</v>
          </cell>
          <cell r="C1324">
            <v>8</v>
          </cell>
        </row>
        <row r="1325">
          <cell r="B1325">
            <v>39674</v>
          </cell>
          <cell r="C1325">
            <v>8</v>
          </cell>
        </row>
        <row r="1326">
          <cell r="B1326">
            <v>39675</v>
          </cell>
          <cell r="C1326">
            <v>8</v>
          </cell>
        </row>
        <row r="1327">
          <cell r="B1327">
            <v>39676</v>
          </cell>
          <cell r="C1327">
            <v>8</v>
          </cell>
        </row>
        <row r="1328">
          <cell r="B1328">
            <v>39677</v>
          </cell>
          <cell r="C1328">
            <v>8</v>
          </cell>
        </row>
        <row r="1329">
          <cell r="B1329">
            <v>39678</v>
          </cell>
          <cell r="C1329">
            <v>8</v>
          </cell>
        </row>
        <row r="1330">
          <cell r="B1330">
            <v>39679</v>
          </cell>
          <cell r="C1330">
            <v>8</v>
          </cell>
        </row>
        <row r="1331">
          <cell r="B1331">
            <v>39680</v>
          </cell>
          <cell r="C1331">
            <v>8</v>
          </cell>
        </row>
        <row r="1332">
          <cell r="B1332">
            <v>39681</v>
          </cell>
          <cell r="C1332">
            <v>8</v>
          </cell>
        </row>
        <row r="1333">
          <cell r="B1333">
            <v>39682</v>
          </cell>
          <cell r="C1333">
            <v>8</v>
          </cell>
        </row>
        <row r="1334">
          <cell r="B1334">
            <v>39683</v>
          </cell>
          <cell r="C1334">
            <v>8</v>
          </cell>
        </row>
        <row r="1335">
          <cell r="B1335">
            <v>39684</v>
          </cell>
          <cell r="C1335">
            <v>8</v>
          </cell>
        </row>
        <row r="1336">
          <cell r="B1336">
            <v>39685</v>
          </cell>
          <cell r="C1336">
            <v>8</v>
          </cell>
        </row>
        <row r="1337">
          <cell r="B1337">
            <v>39686</v>
          </cell>
          <cell r="C1337">
            <v>8</v>
          </cell>
        </row>
        <row r="1338">
          <cell r="B1338">
            <v>39687</v>
          </cell>
          <cell r="C1338">
            <v>8</v>
          </cell>
        </row>
        <row r="1339">
          <cell r="B1339">
            <v>39688</v>
          </cell>
          <cell r="C1339">
            <v>8</v>
          </cell>
        </row>
        <row r="1340">
          <cell r="B1340">
            <v>39689</v>
          </cell>
          <cell r="C1340">
            <v>8</v>
          </cell>
        </row>
        <row r="1341">
          <cell r="B1341">
            <v>39690</v>
          </cell>
          <cell r="C1341">
            <v>8</v>
          </cell>
        </row>
        <row r="1342">
          <cell r="B1342">
            <v>39691</v>
          </cell>
          <cell r="C1342">
            <v>8</v>
          </cell>
        </row>
        <row r="1343">
          <cell r="B1343">
            <v>39692</v>
          </cell>
          <cell r="C1343">
            <v>9</v>
          </cell>
        </row>
        <row r="1344">
          <cell r="B1344">
            <v>39693</v>
          </cell>
          <cell r="C1344">
            <v>9</v>
          </cell>
        </row>
        <row r="1345">
          <cell r="B1345">
            <v>39694</v>
          </cell>
          <cell r="C1345">
            <v>9</v>
          </cell>
        </row>
        <row r="1346">
          <cell r="B1346">
            <v>39695</v>
          </cell>
          <cell r="C1346">
            <v>9</v>
          </cell>
        </row>
        <row r="1347">
          <cell r="B1347">
            <v>39696</v>
          </cell>
          <cell r="C1347">
            <v>9</v>
          </cell>
        </row>
        <row r="1348">
          <cell r="B1348">
            <v>39697</v>
          </cell>
          <cell r="C1348">
            <v>9</v>
          </cell>
        </row>
        <row r="1349">
          <cell r="B1349">
            <v>39698</v>
          </cell>
          <cell r="C1349">
            <v>9</v>
          </cell>
        </row>
        <row r="1350">
          <cell r="B1350">
            <v>39699</v>
          </cell>
          <cell r="C1350">
            <v>9</v>
          </cell>
        </row>
        <row r="1351">
          <cell r="B1351">
            <v>39700</v>
          </cell>
          <cell r="C1351">
            <v>9</v>
          </cell>
        </row>
        <row r="1352">
          <cell r="B1352">
            <v>39701</v>
          </cell>
          <cell r="C1352">
            <v>9</v>
          </cell>
        </row>
        <row r="1353">
          <cell r="B1353">
            <v>39702</v>
          </cell>
          <cell r="C1353">
            <v>9</v>
          </cell>
        </row>
        <row r="1354">
          <cell r="B1354">
            <v>39703</v>
          </cell>
          <cell r="C1354">
            <v>9</v>
          </cell>
        </row>
        <row r="1355">
          <cell r="B1355">
            <v>39704</v>
          </cell>
          <cell r="C1355">
            <v>9</v>
          </cell>
        </row>
        <row r="1356">
          <cell r="B1356">
            <v>39705</v>
          </cell>
          <cell r="C1356">
            <v>9</v>
          </cell>
        </row>
        <row r="1357">
          <cell r="B1357">
            <v>39706</v>
          </cell>
          <cell r="C1357">
            <v>9</v>
          </cell>
        </row>
        <row r="1358">
          <cell r="B1358">
            <v>39707</v>
          </cell>
          <cell r="C1358">
            <v>9</v>
          </cell>
        </row>
        <row r="1359">
          <cell r="B1359">
            <v>39708</v>
          </cell>
          <cell r="C1359">
            <v>9</v>
          </cell>
        </row>
        <row r="1360">
          <cell r="B1360">
            <v>39709</v>
          </cell>
          <cell r="C1360">
            <v>9</v>
          </cell>
        </row>
        <row r="1361">
          <cell r="B1361">
            <v>39710</v>
          </cell>
          <cell r="C1361">
            <v>9</v>
          </cell>
        </row>
        <row r="1362">
          <cell r="B1362">
            <v>39711</v>
          </cell>
          <cell r="C1362">
            <v>9</v>
          </cell>
        </row>
        <row r="1363">
          <cell r="B1363">
            <v>39712</v>
          </cell>
          <cell r="C1363">
            <v>9</v>
          </cell>
        </row>
        <row r="1364">
          <cell r="B1364">
            <v>39713</v>
          </cell>
          <cell r="C1364">
            <v>9</v>
          </cell>
        </row>
        <row r="1365">
          <cell r="B1365">
            <v>39714</v>
          </cell>
          <cell r="C1365">
            <v>9</v>
          </cell>
        </row>
        <row r="1366">
          <cell r="B1366">
            <v>39715</v>
          </cell>
          <cell r="C1366">
            <v>9</v>
          </cell>
        </row>
        <row r="1367">
          <cell r="B1367">
            <v>39716</v>
          </cell>
          <cell r="C1367">
            <v>9</v>
          </cell>
        </row>
        <row r="1368">
          <cell r="B1368">
            <v>39717</v>
          </cell>
          <cell r="C1368">
            <v>9</v>
          </cell>
        </row>
        <row r="1369">
          <cell r="B1369">
            <v>39718</v>
          </cell>
          <cell r="C1369">
            <v>9</v>
          </cell>
        </row>
        <row r="1370">
          <cell r="B1370">
            <v>39719</v>
          </cell>
          <cell r="C1370">
            <v>9</v>
          </cell>
        </row>
        <row r="1371">
          <cell r="B1371">
            <v>39720</v>
          </cell>
          <cell r="C1371">
            <v>9</v>
          </cell>
        </row>
        <row r="1372">
          <cell r="B1372">
            <v>39721</v>
          </cell>
          <cell r="C1372">
            <v>9</v>
          </cell>
        </row>
        <row r="1373">
          <cell r="B1373">
            <v>39722</v>
          </cell>
          <cell r="C1373">
            <v>10</v>
          </cell>
        </row>
        <row r="1374">
          <cell r="B1374">
            <v>39723</v>
          </cell>
          <cell r="C1374">
            <v>10</v>
          </cell>
        </row>
        <row r="1375">
          <cell r="B1375">
            <v>39724</v>
          </cell>
          <cell r="C1375">
            <v>10</v>
          </cell>
        </row>
        <row r="1376">
          <cell r="B1376">
            <v>39725</v>
          </cell>
          <cell r="C1376">
            <v>10</v>
          </cell>
        </row>
        <row r="1377">
          <cell r="B1377">
            <v>39726</v>
          </cell>
          <cell r="C1377">
            <v>10</v>
          </cell>
        </row>
        <row r="1378">
          <cell r="B1378">
            <v>39727</v>
          </cell>
          <cell r="C1378">
            <v>10</v>
          </cell>
        </row>
        <row r="1379">
          <cell r="B1379">
            <v>39728</v>
          </cell>
          <cell r="C1379">
            <v>10</v>
          </cell>
        </row>
        <row r="1380">
          <cell r="B1380">
            <v>39729</v>
          </cell>
          <cell r="C1380">
            <v>10</v>
          </cell>
        </row>
        <row r="1381">
          <cell r="B1381">
            <v>39730</v>
          </cell>
          <cell r="C1381">
            <v>10</v>
          </cell>
        </row>
        <row r="1382">
          <cell r="B1382">
            <v>39731</v>
          </cell>
          <cell r="C1382">
            <v>10</v>
          </cell>
        </row>
        <row r="1383">
          <cell r="B1383">
            <v>39732</v>
          </cell>
          <cell r="C1383">
            <v>10</v>
          </cell>
        </row>
        <row r="1384">
          <cell r="B1384">
            <v>39733</v>
          </cell>
          <cell r="C1384">
            <v>10</v>
          </cell>
        </row>
        <row r="1385">
          <cell r="B1385">
            <v>39734</v>
          </cell>
          <cell r="C1385">
            <v>10</v>
          </cell>
        </row>
        <row r="1386">
          <cell r="B1386">
            <v>39735</v>
          </cell>
          <cell r="C1386">
            <v>10</v>
          </cell>
        </row>
        <row r="1387">
          <cell r="B1387">
            <v>39736</v>
          </cell>
          <cell r="C1387">
            <v>10</v>
          </cell>
        </row>
        <row r="1388">
          <cell r="B1388">
            <v>39737</v>
          </cell>
          <cell r="C1388">
            <v>10</v>
          </cell>
        </row>
        <row r="1389">
          <cell r="B1389">
            <v>39738</v>
          </cell>
          <cell r="C1389">
            <v>10</v>
          </cell>
        </row>
        <row r="1390">
          <cell r="B1390">
            <v>39739</v>
          </cell>
          <cell r="C1390">
            <v>10</v>
          </cell>
        </row>
        <row r="1391">
          <cell r="B1391">
            <v>39740</v>
          </cell>
          <cell r="C1391">
            <v>10</v>
          </cell>
        </row>
        <row r="1392">
          <cell r="B1392">
            <v>39741</v>
          </cell>
          <cell r="C1392">
            <v>10</v>
          </cell>
        </row>
        <row r="1393">
          <cell r="B1393">
            <v>39742</v>
          </cell>
          <cell r="C1393">
            <v>10</v>
          </cell>
        </row>
        <row r="1394">
          <cell r="B1394">
            <v>39743</v>
          </cell>
          <cell r="C1394">
            <v>10</v>
          </cell>
        </row>
        <row r="1395">
          <cell r="B1395">
            <v>39744</v>
          </cell>
          <cell r="C1395">
            <v>10</v>
          </cell>
        </row>
        <row r="1396">
          <cell r="B1396">
            <v>39745</v>
          </cell>
          <cell r="C1396">
            <v>10</v>
          </cell>
        </row>
        <row r="1397">
          <cell r="B1397">
            <v>39746</v>
          </cell>
          <cell r="C1397">
            <v>10</v>
          </cell>
        </row>
        <row r="1398">
          <cell r="B1398">
            <v>39747</v>
          </cell>
          <cell r="C1398">
            <v>10</v>
          </cell>
        </row>
        <row r="1399">
          <cell r="B1399">
            <v>39748</v>
          </cell>
          <cell r="C1399">
            <v>10</v>
          </cell>
        </row>
        <row r="1400">
          <cell r="B1400">
            <v>39749</v>
          </cell>
          <cell r="C1400">
            <v>10</v>
          </cell>
        </row>
        <row r="1401">
          <cell r="B1401">
            <v>39750</v>
          </cell>
          <cell r="C1401">
            <v>10</v>
          </cell>
        </row>
        <row r="1402">
          <cell r="B1402">
            <v>39751</v>
          </cell>
          <cell r="C1402">
            <v>10</v>
          </cell>
        </row>
        <row r="1403">
          <cell r="B1403">
            <v>39752</v>
          </cell>
          <cell r="C1403">
            <v>10</v>
          </cell>
        </row>
        <row r="1404">
          <cell r="B1404">
            <v>39753</v>
          </cell>
          <cell r="C1404">
            <v>11</v>
          </cell>
        </row>
        <row r="1405">
          <cell r="B1405">
            <v>39754</v>
          </cell>
          <cell r="C1405">
            <v>11</v>
          </cell>
        </row>
        <row r="1406">
          <cell r="B1406">
            <v>39755</v>
          </cell>
          <cell r="C1406">
            <v>11</v>
          </cell>
        </row>
        <row r="1407">
          <cell r="B1407">
            <v>39756</v>
          </cell>
          <cell r="C1407">
            <v>11</v>
          </cell>
        </row>
        <row r="1408">
          <cell r="B1408">
            <v>39757</v>
          </cell>
          <cell r="C1408">
            <v>11</v>
          </cell>
        </row>
        <row r="1409">
          <cell r="B1409">
            <v>39758</v>
          </cell>
          <cell r="C1409">
            <v>11</v>
          </cell>
        </row>
        <row r="1410">
          <cell r="B1410">
            <v>39759</v>
          </cell>
          <cell r="C1410">
            <v>11</v>
          </cell>
        </row>
        <row r="1411">
          <cell r="B1411">
            <v>39760</v>
          </cell>
          <cell r="C1411">
            <v>11</v>
          </cell>
        </row>
        <row r="1412">
          <cell r="B1412">
            <v>39761</v>
          </cell>
          <cell r="C1412">
            <v>11</v>
          </cell>
        </row>
        <row r="1413">
          <cell r="B1413">
            <v>39762</v>
          </cell>
          <cell r="C1413">
            <v>11</v>
          </cell>
        </row>
        <row r="1414">
          <cell r="B1414">
            <v>39763</v>
          </cell>
          <cell r="C1414">
            <v>11</v>
          </cell>
        </row>
        <row r="1415">
          <cell r="B1415">
            <v>39764</v>
          </cell>
          <cell r="C1415">
            <v>11</v>
          </cell>
        </row>
        <row r="1416">
          <cell r="B1416">
            <v>39765</v>
          </cell>
          <cell r="C1416">
            <v>11</v>
          </cell>
        </row>
        <row r="1417">
          <cell r="B1417">
            <v>39766</v>
          </cell>
          <cell r="C1417">
            <v>11</v>
          </cell>
        </row>
        <row r="1418">
          <cell r="B1418">
            <v>39767</v>
          </cell>
          <cell r="C1418">
            <v>11</v>
          </cell>
        </row>
        <row r="1419">
          <cell r="B1419">
            <v>39768</v>
          </cell>
          <cell r="C1419">
            <v>11</v>
          </cell>
        </row>
        <row r="1420">
          <cell r="B1420">
            <v>39769</v>
          </cell>
          <cell r="C1420">
            <v>11</v>
          </cell>
        </row>
        <row r="1421">
          <cell r="B1421">
            <v>39770</v>
          </cell>
          <cell r="C1421">
            <v>11</v>
          </cell>
        </row>
        <row r="1422">
          <cell r="B1422">
            <v>39771</v>
          </cell>
          <cell r="C1422">
            <v>11</v>
          </cell>
        </row>
        <row r="1423">
          <cell r="B1423">
            <v>39772</v>
          </cell>
          <cell r="C1423">
            <v>11</v>
          </cell>
        </row>
        <row r="1424">
          <cell r="B1424">
            <v>39773</v>
          </cell>
          <cell r="C1424">
            <v>11</v>
          </cell>
        </row>
        <row r="1425">
          <cell r="B1425">
            <v>39774</v>
          </cell>
          <cell r="C1425">
            <v>11</v>
          </cell>
        </row>
        <row r="1426">
          <cell r="B1426">
            <v>39775</v>
          </cell>
          <cell r="C1426">
            <v>11</v>
          </cell>
        </row>
        <row r="1427">
          <cell r="B1427">
            <v>39776</v>
          </cell>
          <cell r="C1427">
            <v>11</v>
          </cell>
        </row>
        <row r="1428">
          <cell r="B1428">
            <v>39777</v>
          </cell>
          <cell r="C1428">
            <v>11</v>
          </cell>
        </row>
        <row r="1429">
          <cell r="B1429">
            <v>39778</v>
          </cell>
          <cell r="C1429">
            <v>11</v>
          </cell>
        </row>
        <row r="1430">
          <cell r="B1430">
            <v>39779</v>
          </cell>
          <cell r="C1430">
            <v>11</v>
          </cell>
        </row>
        <row r="1431">
          <cell r="B1431">
            <v>39780</v>
          </cell>
          <cell r="C1431">
            <v>11</v>
          </cell>
        </row>
        <row r="1432">
          <cell r="B1432">
            <v>39781</v>
          </cell>
          <cell r="C1432">
            <v>11</v>
          </cell>
        </row>
        <row r="1433">
          <cell r="B1433">
            <v>39782</v>
          </cell>
          <cell r="C1433">
            <v>11</v>
          </cell>
        </row>
        <row r="1434">
          <cell r="B1434">
            <v>39783</v>
          </cell>
          <cell r="C1434">
            <v>12</v>
          </cell>
        </row>
        <row r="1435">
          <cell r="B1435">
            <v>39784</v>
          </cell>
          <cell r="C1435">
            <v>12</v>
          </cell>
        </row>
        <row r="1436">
          <cell r="B1436">
            <v>39785</v>
          </cell>
          <cell r="C1436">
            <v>12</v>
          </cell>
        </row>
        <row r="1437">
          <cell r="B1437">
            <v>39786</v>
          </cell>
          <cell r="C1437">
            <v>12</v>
          </cell>
        </row>
        <row r="1438">
          <cell r="B1438">
            <v>39787</v>
          </cell>
          <cell r="C1438">
            <v>12</v>
          </cell>
        </row>
        <row r="1439">
          <cell r="B1439">
            <v>39788</v>
          </cell>
          <cell r="C1439">
            <v>12</v>
          </cell>
        </row>
        <row r="1440">
          <cell r="B1440">
            <v>39789</v>
          </cell>
          <cell r="C1440">
            <v>12</v>
          </cell>
        </row>
        <row r="1441">
          <cell r="B1441">
            <v>39790</v>
          </cell>
          <cell r="C1441">
            <v>12</v>
          </cell>
        </row>
        <row r="1442">
          <cell r="B1442">
            <v>39791</v>
          </cell>
          <cell r="C1442">
            <v>12</v>
          </cell>
        </row>
        <row r="1443">
          <cell r="B1443">
            <v>39792</v>
          </cell>
          <cell r="C1443">
            <v>12</v>
          </cell>
        </row>
        <row r="1444">
          <cell r="B1444">
            <v>39793</v>
          </cell>
          <cell r="C1444">
            <v>12</v>
          </cell>
        </row>
        <row r="1445">
          <cell r="B1445">
            <v>39794</v>
          </cell>
          <cell r="C1445">
            <v>12</v>
          </cell>
        </row>
        <row r="1446">
          <cell r="B1446">
            <v>39795</v>
          </cell>
          <cell r="C1446">
            <v>12</v>
          </cell>
        </row>
        <row r="1447">
          <cell r="B1447">
            <v>39796</v>
          </cell>
          <cell r="C1447">
            <v>12</v>
          </cell>
        </row>
        <row r="1448">
          <cell r="B1448">
            <v>39797</v>
          </cell>
          <cell r="C1448">
            <v>12</v>
          </cell>
        </row>
        <row r="1449">
          <cell r="B1449">
            <v>39798</v>
          </cell>
          <cell r="C1449">
            <v>12</v>
          </cell>
        </row>
        <row r="1450">
          <cell r="B1450">
            <v>39799</v>
          </cell>
          <cell r="C1450">
            <v>12</v>
          </cell>
        </row>
        <row r="1451">
          <cell r="B1451">
            <v>39800</v>
          </cell>
          <cell r="C1451">
            <v>12</v>
          </cell>
        </row>
        <row r="1452">
          <cell r="B1452">
            <v>39801</v>
          </cell>
          <cell r="C1452">
            <v>12</v>
          </cell>
        </row>
        <row r="1453">
          <cell r="B1453">
            <v>39802</v>
          </cell>
          <cell r="C1453">
            <v>12</v>
          </cell>
        </row>
        <row r="1454">
          <cell r="B1454">
            <v>39803</v>
          </cell>
          <cell r="C1454">
            <v>12</v>
          </cell>
        </row>
        <row r="1455">
          <cell r="B1455">
            <v>39804</v>
          </cell>
          <cell r="C1455">
            <v>12</v>
          </cell>
        </row>
        <row r="1456">
          <cell r="B1456">
            <v>39805</v>
          </cell>
          <cell r="C1456">
            <v>12</v>
          </cell>
        </row>
        <row r="1457">
          <cell r="B1457">
            <v>39806</v>
          </cell>
          <cell r="C1457">
            <v>12</v>
          </cell>
        </row>
        <row r="1458">
          <cell r="B1458">
            <v>39807</v>
          </cell>
          <cell r="C1458">
            <v>12</v>
          </cell>
        </row>
        <row r="1459">
          <cell r="B1459">
            <v>39808</v>
          </cell>
          <cell r="C1459">
            <v>12</v>
          </cell>
        </row>
        <row r="1460">
          <cell r="B1460">
            <v>39809</v>
          </cell>
          <cell r="C1460">
            <v>12</v>
          </cell>
        </row>
        <row r="1461">
          <cell r="B1461">
            <v>39810</v>
          </cell>
          <cell r="C1461">
            <v>12</v>
          </cell>
        </row>
        <row r="1462">
          <cell r="B1462">
            <v>39811</v>
          </cell>
          <cell r="C1462">
            <v>12</v>
          </cell>
        </row>
        <row r="1463">
          <cell r="B1463">
            <v>39812</v>
          </cell>
          <cell r="C1463">
            <v>12</v>
          </cell>
        </row>
        <row r="1464">
          <cell r="B1464">
            <v>39813</v>
          </cell>
          <cell r="C1464">
            <v>12</v>
          </cell>
        </row>
        <row r="1465">
          <cell r="B1465">
            <v>39814</v>
          </cell>
          <cell r="C1465">
            <v>1</v>
          </cell>
        </row>
        <row r="1466">
          <cell r="B1466">
            <v>39815</v>
          </cell>
          <cell r="C1466">
            <v>1</v>
          </cell>
        </row>
        <row r="1467">
          <cell r="B1467">
            <v>39816</v>
          </cell>
          <cell r="C1467">
            <v>1</v>
          </cell>
        </row>
        <row r="1468">
          <cell r="B1468">
            <v>39817</v>
          </cell>
          <cell r="C1468">
            <v>1</v>
          </cell>
        </row>
        <row r="1469">
          <cell r="B1469">
            <v>39818</v>
          </cell>
          <cell r="C1469">
            <v>1</v>
          </cell>
        </row>
        <row r="1470">
          <cell r="B1470">
            <v>39819</v>
          </cell>
          <cell r="C1470">
            <v>1</v>
          </cell>
        </row>
        <row r="1471">
          <cell r="B1471">
            <v>39820</v>
          </cell>
          <cell r="C1471">
            <v>1</v>
          </cell>
        </row>
        <row r="1472">
          <cell r="B1472">
            <v>39821</v>
          </cell>
          <cell r="C1472">
            <v>1</v>
          </cell>
        </row>
        <row r="1473">
          <cell r="B1473">
            <v>39822</v>
          </cell>
          <cell r="C1473">
            <v>1</v>
          </cell>
        </row>
        <row r="1474">
          <cell r="B1474">
            <v>39823</v>
          </cell>
          <cell r="C1474">
            <v>1</v>
          </cell>
        </row>
        <row r="1475">
          <cell r="B1475">
            <v>39824</v>
          </cell>
          <cell r="C1475">
            <v>1</v>
          </cell>
        </row>
        <row r="1476">
          <cell r="B1476">
            <v>39825</v>
          </cell>
          <cell r="C1476">
            <v>1</v>
          </cell>
        </row>
        <row r="1477">
          <cell r="B1477">
            <v>39826</v>
          </cell>
          <cell r="C1477">
            <v>1</v>
          </cell>
        </row>
        <row r="1478">
          <cell r="B1478">
            <v>39827</v>
          </cell>
          <cell r="C1478">
            <v>1</v>
          </cell>
        </row>
        <row r="1479">
          <cell r="B1479">
            <v>39828</v>
          </cell>
          <cell r="C1479">
            <v>1</v>
          </cell>
        </row>
        <row r="1480">
          <cell r="B1480">
            <v>39829</v>
          </cell>
          <cell r="C1480">
            <v>1</v>
          </cell>
        </row>
        <row r="1481">
          <cell r="B1481">
            <v>39830</v>
          </cell>
          <cell r="C1481">
            <v>1</v>
          </cell>
        </row>
        <row r="1482">
          <cell r="B1482">
            <v>39831</v>
          </cell>
          <cell r="C1482">
            <v>1</v>
          </cell>
        </row>
        <row r="1483">
          <cell r="B1483">
            <v>39832</v>
          </cell>
          <cell r="C1483">
            <v>1</v>
          </cell>
        </row>
        <row r="1484">
          <cell r="B1484">
            <v>39833</v>
          </cell>
          <cell r="C1484">
            <v>1</v>
          </cell>
        </row>
        <row r="1485">
          <cell r="B1485">
            <v>39834</v>
          </cell>
          <cell r="C1485">
            <v>1</v>
          </cell>
        </row>
        <row r="1486">
          <cell r="B1486">
            <v>39835</v>
          </cell>
          <cell r="C1486">
            <v>1</v>
          </cell>
        </row>
        <row r="1487">
          <cell r="B1487">
            <v>39836</v>
          </cell>
          <cell r="C1487">
            <v>1</v>
          </cell>
        </row>
        <row r="1488">
          <cell r="B1488">
            <v>39837</v>
          </cell>
          <cell r="C1488">
            <v>1</v>
          </cell>
        </row>
        <row r="1489">
          <cell r="B1489">
            <v>39838</v>
          </cell>
          <cell r="C1489">
            <v>1</v>
          </cell>
        </row>
        <row r="1490">
          <cell r="B1490">
            <v>39839</v>
          </cell>
          <cell r="C1490">
            <v>1</v>
          </cell>
        </row>
        <row r="1491">
          <cell r="B1491">
            <v>39840</v>
          </cell>
          <cell r="C1491">
            <v>1</v>
          </cell>
        </row>
        <row r="1492">
          <cell r="B1492">
            <v>39841</v>
          </cell>
          <cell r="C1492">
            <v>1</v>
          </cell>
        </row>
        <row r="1493">
          <cell r="B1493">
            <v>39842</v>
          </cell>
          <cell r="C1493">
            <v>1</v>
          </cell>
        </row>
        <row r="1494">
          <cell r="B1494">
            <v>39843</v>
          </cell>
          <cell r="C1494">
            <v>1</v>
          </cell>
        </row>
        <row r="1495">
          <cell r="B1495">
            <v>39844</v>
          </cell>
          <cell r="C1495">
            <v>1</v>
          </cell>
        </row>
        <row r="1496">
          <cell r="B1496">
            <v>39845</v>
          </cell>
          <cell r="C1496">
            <v>2</v>
          </cell>
        </row>
        <row r="1497">
          <cell r="B1497">
            <v>39846</v>
          </cell>
          <cell r="C1497">
            <v>2</v>
          </cell>
        </row>
        <row r="1498">
          <cell r="B1498">
            <v>39847</v>
          </cell>
          <cell r="C1498">
            <v>2</v>
          </cell>
        </row>
        <row r="1499">
          <cell r="B1499">
            <v>39848</v>
          </cell>
          <cell r="C1499">
            <v>2</v>
          </cell>
        </row>
        <row r="1500">
          <cell r="B1500">
            <v>39849</v>
          </cell>
          <cell r="C1500">
            <v>2</v>
          </cell>
        </row>
        <row r="1501">
          <cell r="B1501">
            <v>39850</v>
          </cell>
          <cell r="C1501">
            <v>2</v>
          </cell>
        </row>
        <row r="1502">
          <cell r="B1502">
            <v>39851</v>
          </cell>
          <cell r="C1502">
            <v>2</v>
          </cell>
        </row>
        <row r="1503">
          <cell r="B1503">
            <v>39852</v>
          </cell>
          <cell r="C1503">
            <v>2</v>
          </cell>
        </row>
        <row r="1504">
          <cell r="B1504">
            <v>39853</v>
          </cell>
          <cell r="C1504">
            <v>2</v>
          </cell>
        </row>
        <row r="1505">
          <cell r="B1505">
            <v>39854</v>
          </cell>
          <cell r="C1505">
            <v>2</v>
          </cell>
        </row>
        <row r="1506">
          <cell r="B1506">
            <v>39855</v>
          </cell>
          <cell r="C1506">
            <v>2</v>
          </cell>
        </row>
        <row r="1507">
          <cell r="B1507">
            <v>39856</v>
          </cell>
          <cell r="C1507">
            <v>2</v>
          </cell>
        </row>
        <row r="1508">
          <cell r="B1508">
            <v>39857</v>
          </cell>
          <cell r="C1508">
            <v>2</v>
          </cell>
        </row>
        <row r="1509">
          <cell r="B1509">
            <v>39858</v>
          </cell>
          <cell r="C1509">
            <v>2</v>
          </cell>
        </row>
        <row r="1510">
          <cell r="B1510">
            <v>39859</v>
          </cell>
          <cell r="C1510">
            <v>2</v>
          </cell>
        </row>
        <row r="1511">
          <cell r="B1511">
            <v>39860</v>
          </cell>
          <cell r="C1511">
            <v>2</v>
          </cell>
        </row>
        <row r="1512">
          <cell r="B1512">
            <v>39861</v>
          </cell>
          <cell r="C1512">
            <v>2</v>
          </cell>
        </row>
        <row r="1513">
          <cell r="B1513">
            <v>39862</v>
          </cell>
          <cell r="C1513">
            <v>2</v>
          </cell>
        </row>
        <row r="1514">
          <cell r="B1514">
            <v>39863</v>
          </cell>
          <cell r="C1514">
            <v>2</v>
          </cell>
        </row>
        <row r="1515">
          <cell r="B1515">
            <v>39864</v>
          </cell>
          <cell r="C1515">
            <v>2</v>
          </cell>
        </row>
        <row r="1516">
          <cell r="B1516">
            <v>39865</v>
          </cell>
          <cell r="C1516">
            <v>2</v>
          </cell>
        </row>
        <row r="1517">
          <cell r="B1517">
            <v>39866</v>
          </cell>
          <cell r="C1517">
            <v>2</v>
          </cell>
        </row>
        <row r="1518">
          <cell r="B1518">
            <v>39867</v>
          </cell>
          <cell r="C1518">
            <v>2</v>
          </cell>
        </row>
        <row r="1519">
          <cell r="B1519">
            <v>39868</v>
          </cell>
          <cell r="C1519">
            <v>2</v>
          </cell>
        </row>
        <row r="1520">
          <cell r="B1520">
            <v>39869</v>
          </cell>
          <cell r="C1520">
            <v>2</v>
          </cell>
        </row>
        <row r="1521">
          <cell r="B1521">
            <v>39870</v>
          </cell>
          <cell r="C1521">
            <v>2</v>
          </cell>
        </row>
        <row r="1522">
          <cell r="B1522">
            <v>39871</v>
          </cell>
          <cell r="C1522">
            <v>2</v>
          </cell>
        </row>
        <row r="1523">
          <cell r="B1523">
            <v>39872</v>
          </cell>
          <cell r="C1523">
            <v>2</v>
          </cell>
        </row>
        <row r="1524">
          <cell r="B1524">
            <v>39873</v>
          </cell>
          <cell r="C1524">
            <v>3</v>
          </cell>
        </row>
        <row r="1525">
          <cell r="B1525">
            <v>39874</v>
          </cell>
          <cell r="C1525">
            <v>3</v>
          </cell>
        </row>
        <row r="1526">
          <cell r="B1526">
            <v>39875</v>
          </cell>
          <cell r="C1526">
            <v>3</v>
          </cell>
        </row>
        <row r="1527">
          <cell r="B1527">
            <v>39876</v>
          </cell>
          <cell r="C1527">
            <v>3</v>
          </cell>
        </row>
        <row r="1528">
          <cell r="B1528">
            <v>39877</v>
          </cell>
          <cell r="C1528">
            <v>3</v>
          </cell>
        </row>
        <row r="1529">
          <cell r="B1529">
            <v>39878</v>
          </cell>
          <cell r="C1529">
            <v>3</v>
          </cell>
        </row>
        <row r="1530">
          <cell r="B1530">
            <v>39879</v>
          </cell>
          <cell r="C1530">
            <v>3</v>
          </cell>
        </row>
        <row r="1531">
          <cell r="B1531">
            <v>39880</v>
          </cell>
          <cell r="C1531">
            <v>3</v>
          </cell>
        </row>
        <row r="1532">
          <cell r="B1532">
            <v>39881</v>
          </cell>
          <cell r="C1532">
            <v>3</v>
          </cell>
        </row>
        <row r="1533">
          <cell r="B1533">
            <v>39882</v>
          </cell>
          <cell r="C1533">
            <v>3</v>
          </cell>
        </row>
        <row r="1534">
          <cell r="B1534">
            <v>39883</v>
          </cell>
          <cell r="C1534">
            <v>3</v>
          </cell>
        </row>
        <row r="1535">
          <cell r="B1535">
            <v>39884</v>
          </cell>
          <cell r="C1535">
            <v>3</v>
          </cell>
        </row>
        <row r="1536">
          <cell r="B1536">
            <v>39885</v>
          </cell>
          <cell r="C1536">
            <v>3</v>
          </cell>
        </row>
        <row r="1537">
          <cell r="B1537">
            <v>39886</v>
          </cell>
          <cell r="C1537">
            <v>3</v>
          </cell>
        </row>
        <row r="1538">
          <cell r="B1538">
            <v>39887</v>
          </cell>
          <cell r="C1538">
            <v>3</v>
          </cell>
        </row>
        <row r="1539">
          <cell r="B1539">
            <v>39888</v>
          </cell>
          <cell r="C1539">
            <v>3</v>
          </cell>
        </row>
        <row r="1540">
          <cell r="B1540">
            <v>39889</v>
          </cell>
          <cell r="C1540">
            <v>3</v>
          </cell>
        </row>
        <row r="1541">
          <cell r="B1541">
            <v>39890</v>
          </cell>
          <cell r="C1541">
            <v>3</v>
          </cell>
        </row>
        <row r="1542">
          <cell r="B1542">
            <v>39891</v>
          </cell>
          <cell r="C1542">
            <v>3</v>
          </cell>
        </row>
        <row r="1543">
          <cell r="B1543">
            <v>39892</v>
          </cell>
          <cell r="C1543">
            <v>3</v>
          </cell>
        </row>
        <row r="1544">
          <cell r="B1544">
            <v>39893</v>
          </cell>
          <cell r="C1544">
            <v>3</v>
          </cell>
        </row>
        <row r="1545">
          <cell r="B1545">
            <v>39894</v>
          </cell>
          <cell r="C1545">
            <v>3</v>
          </cell>
        </row>
        <row r="1546">
          <cell r="B1546">
            <v>39895</v>
          </cell>
          <cell r="C1546">
            <v>3</v>
          </cell>
        </row>
        <row r="1547">
          <cell r="B1547">
            <v>39896</v>
          </cell>
          <cell r="C1547">
            <v>3</v>
          </cell>
        </row>
        <row r="1548">
          <cell r="B1548">
            <v>39897</v>
          </cell>
          <cell r="C1548">
            <v>3</v>
          </cell>
        </row>
        <row r="1549">
          <cell r="B1549">
            <v>39898</v>
          </cell>
          <cell r="C1549">
            <v>3</v>
          </cell>
        </row>
        <row r="1550">
          <cell r="B1550">
            <v>39899</v>
          </cell>
          <cell r="C1550">
            <v>3</v>
          </cell>
        </row>
        <row r="1551">
          <cell r="B1551">
            <v>39900</v>
          </cell>
          <cell r="C1551">
            <v>3</v>
          </cell>
        </row>
        <row r="1552">
          <cell r="B1552">
            <v>39901</v>
          </cell>
          <cell r="C1552">
            <v>3</v>
          </cell>
        </row>
        <row r="1553">
          <cell r="B1553">
            <v>39902</v>
          </cell>
          <cell r="C1553">
            <v>3</v>
          </cell>
        </row>
        <row r="1554">
          <cell r="B1554">
            <v>39903</v>
          </cell>
          <cell r="C1554">
            <v>3</v>
          </cell>
        </row>
        <row r="1555">
          <cell r="B1555">
            <v>39904</v>
          </cell>
          <cell r="C1555">
            <v>4</v>
          </cell>
        </row>
        <row r="1556">
          <cell r="B1556">
            <v>39905</v>
          </cell>
          <cell r="C1556">
            <v>4</v>
          </cell>
        </row>
        <row r="1557">
          <cell r="B1557">
            <v>39906</v>
          </cell>
          <cell r="C1557">
            <v>4</v>
          </cell>
        </row>
        <row r="1558">
          <cell r="B1558">
            <v>39907</v>
          </cell>
          <cell r="C1558">
            <v>4</v>
          </cell>
        </row>
        <row r="1559">
          <cell r="B1559">
            <v>39908</v>
          </cell>
          <cell r="C1559">
            <v>4</v>
          </cell>
        </row>
        <row r="1560">
          <cell r="B1560">
            <v>39909</v>
          </cell>
          <cell r="C1560">
            <v>4</v>
          </cell>
        </row>
        <row r="1561">
          <cell r="B1561">
            <v>39910</v>
          </cell>
          <cell r="C1561">
            <v>4</v>
          </cell>
        </row>
        <row r="1562">
          <cell r="B1562">
            <v>39911</v>
          </cell>
          <cell r="C1562">
            <v>4</v>
          </cell>
        </row>
        <row r="1563">
          <cell r="B1563">
            <v>39912</v>
          </cell>
          <cell r="C1563">
            <v>4</v>
          </cell>
        </row>
        <row r="1564">
          <cell r="B1564">
            <v>39913</v>
          </cell>
          <cell r="C1564">
            <v>4</v>
          </cell>
        </row>
        <row r="1565">
          <cell r="B1565">
            <v>39914</v>
          </cell>
          <cell r="C1565">
            <v>4</v>
          </cell>
        </row>
        <row r="1566">
          <cell r="B1566">
            <v>39915</v>
          </cell>
          <cell r="C1566">
            <v>4</v>
          </cell>
        </row>
        <row r="1567">
          <cell r="B1567">
            <v>39916</v>
          </cell>
          <cell r="C1567">
            <v>4</v>
          </cell>
        </row>
        <row r="1568">
          <cell r="B1568">
            <v>39917</v>
          </cell>
          <cell r="C1568">
            <v>4</v>
          </cell>
        </row>
        <row r="1569">
          <cell r="B1569">
            <v>39918</v>
          </cell>
          <cell r="C1569">
            <v>4</v>
          </cell>
        </row>
        <row r="1570">
          <cell r="B1570">
            <v>39919</v>
          </cell>
          <cell r="C1570">
            <v>4</v>
          </cell>
        </row>
        <row r="1571">
          <cell r="B1571">
            <v>39920</v>
          </cell>
          <cell r="C1571">
            <v>4</v>
          </cell>
        </row>
        <row r="1572">
          <cell r="B1572">
            <v>39921</v>
          </cell>
          <cell r="C1572">
            <v>4</v>
          </cell>
        </row>
        <row r="1573">
          <cell r="B1573">
            <v>39922</v>
          </cell>
          <cell r="C1573">
            <v>4</v>
          </cell>
        </row>
        <row r="1574">
          <cell r="B1574">
            <v>39923</v>
          </cell>
          <cell r="C1574">
            <v>4</v>
          </cell>
        </row>
        <row r="1575">
          <cell r="B1575">
            <v>39924</v>
          </cell>
          <cell r="C1575">
            <v>4</v>
          </cell>
        </row>
        <row r="1576">
          <cell r="B1576">
            <v>39925</v>
          </cell>
          <cell r="C1576">
            <v>4</v>
          </cell>
        </row>
        <row r="1577">
          <cell r="B1577">
            <v>39926</v>
          </cell>
          <cell r="C1577">
            <v>4</v>
          </cell>
        </row>
        <row r="1578">
          <cell r="B1578">
            <v>39927</v>
          </cell>
          <cell r="C1578">
            <v>4</v>
          </cell>
        </row>
        <row r="1579">
          <cell r="B1579">
            <v>39928</v>
          </cell>
          <cell r="C1579">
            <v>4</v>
          </cell>
        </row>
        <row r="1580">
          <cell r="B1580">
            <v>39929</v>
          </cell>
          <cell r="C1580">
            <v>4</v>
          </cell>
        </row>
        <row r="1581">
          <cell r="B1581">
            <v>39930</v>
          </cell>
          <cell r="C1581">
            <v>4</v>
          </cell>
        </row>
        <row r="1582">
          <cell r="B1582">
            <v>39931</v>
          </cell>
          <cell r="C1582">
            <v>4</v>
          </cell>
        </row>
        <row r="1583">
          <cell r="B1583">
            <v>39932</v>
          </cell>
          <cell r="C1583">
            <v>4</v>
          </cell>
        </row>
        <row r="1584">
          <cell r="B1584">
            <v>39933</v>
          </cell>
          <cell r="C1584">
            <v>4</v>
          </cell>
        </row>
        <row r="1585">
          <cell r="B1585">
            <v>39934</v>
          </cell>
          <cell r="C1585">
            <v>5</v>
          </cell>
        </row>
        <row r="1586">
          <cell r="B1586">
            <v>39935</v>
          </cell>
          <cell r="C1586">
            <v>5</v>
          </cell>
        </row>
        <row r="1587">
          <cell r="B1587">
            <v>39936</v>
          </cell>
          <cell r="C1587">
            <v>5</v>
          </cell>
        </row>
        <row r="1588">
          <cell r="B1588">
            <v>39937</v>
          </cell>
          <cell r="C1588">
            <v>5</v>
          </cell>
        </row>
        <row r="1589">
          <cell r="B1589">
            <v>39938</v>
          </cell>
          <cell r="C1589">
            <v>5</v>
          </cell>
        </row>
        <row r="1590">
          <cell r="B1590">
            <v>39939</v>
          </cell>
          <cell r="C1590">
            <v>5</v>
          </cell>
        </row>
        <row r="1591">
          <cell r="B1591">
            <v>39940</v>
          </cell>
          <cell r="C1591">
            <v>5</v>
          </cell>
        </row>
        <row r="1592">
          <cell r="B1592">
            <v>39941</v>
          </cell>
          <cell r="C1592">
            <v>5</v>
          </cell>
        </row>
        <row r="1593">
          <cell r="B1593">
            <v>39942</v>
          </cell>
          <cell r="C1593">
            <v>5</v>
          </cell>
        </row>
        <row r="1594">
          <cell r="B1594">
            <v>39943</v>
          </cell>
          <cell r="C1594">
            <v>5</v>
          </cell>
        </row>
        <row r="1595">
          <cell r="B1595">
            <v>39944</v>
          </cell>
          <cell r="C1595">
            <v>5</v>
          </cell>
        </row>
        <row r="1596">
          <cell r="B1596">
            <v>39945</v>
          </cell>
          <cell r="C1596">
            <v>5</v>
          </cell>
        </row>
        <row r="1597">
          <cell r="B1597">
            <v>39946</v>
          </cell>
          <cell r="C1597">
            <v>5</v>
          </cell>
        </row>
        <row r="1598">
          <cell r="B1598">
            <v>39947</v>
          </cell>
          <cell r="C1598">
            <v>5</v>
          </cell>
        </row>
        <row r="1599">
          <cell r="B1599">
            <v>39948</v>
          </cell>
          <cell r="C1599">
            <v>5</v>
          </cell>
        </row>
        <row r="1600">
          <cell r="B1600">
            <v>39949</v>
          </cell>
          <cell r="C1600">
            <v>5</v>
          </cell>
        </row>
        <row r="1601">
          <cell r="B1601">
            <v>39950</v>
          </cell>
          <cell r="C1601">
            <v>5</v>
          </cell>
        </row>
        <row r="1602">
          <cell r="B1602">
            <v>39951</v>
          </cell>
          <cell r="C1602">
            <v>5</v>
          </cell>
        </row>
        <row r="1603">
          <cell r="B1603">
            <v>39952</v>
          </cell>
          <cell r="C1603">
            <v>5</v>
          </cell>
        </row>
        <row r="1604">
          <cell r="B1604">
            <v>39953</v>
          </cell>
          <cell r="C1604">
            <v>5</v>
          </cell>
        </row>
        <row r="1605">
          <cell r="B1605">
            <v>39954</v>
          </cell>
          <cell r="C1605">
            <v>5</v>
          </cell>
        </row>
        <row r="1606">
          <cell r="B1606">
            <v>39955</v>
          </cell>
          <cell r="C1606">
            <v>5</v>
          </cell>
        </row>
        <row r="1607">
          <cell r="B1607">
            <v>39956</v>
          </cell>
          <cell r="C1607">
            <v>5</v>
          </cell>
        </row>
        <row r="1608">
          <cell r="B1608">
            <v>39957</v>
          </cell>
          <cell r="C1608">
            <v>5</v>
          </cell>
        </row>
        <row r="1609">
          <cell r="B1609">
            <v>39958</v>
          </cell>
          <cell r="C1609">
            <v>5</v>
          </cell>
        </row>
        <row r="1610">
          <cell r="B1610">
            <v>39959</v>
          </cell>
          <cell r="C1610">
            <v>5</v>
          </cell>
        </row>
        <row r="1611">
          <cell r="B1611">
            <v>39960</v>
          </cell>
          <cell r="C1611">
            <v>5</v>
          </cell>
        </row>
        <row r="1612">
          <cell r="B1612">
            <v>39961</v>
          </cell>
          <cell r="C1612">
            <v>5</v>
          </cell>
        </row>
        <row r="1613">
          <cell r="B1613">
            <v>39962</v>
          </cell>
          <cell r="C1613">
            <v>5</v>
          </cell>
        </row>
        <row r="1614">
          <cell r="B1614">
            <v>39963</v>
          </cell>
          <cell r="C1614">
            <v>5</v>
          </cell>
        </row>
        <row r="1615">
          <cell r="B1615">
            <v>39964</v>
          </cell>
          <cell r="C1615">
            <v>5</v>
          </cell>
        </row>
        <row r="1616">
          <cell r="B1616">
            <v>39965</v>
          </cell>
          <cell r="C1616">
            <v>6</v>
          </cell>
        </row>
        <row r="1617">
          <cell r="B1617">
            <v>39966</v>
          </cell>
          <cell r="C1617">
            <v>6</v>
          </cell>
        </row>
        <row r="1618">
          <cell r="B1618">
            <v>39967</v>
          </cell>
          <cell r="C1618">
            <v>6</v>
          </cell>
        </row>
        <row r="1619">
          <cell r="B1619">
            <v>39968</v>
          </cell>
          <cell r="C1619">
            <v>6</v>
          </cell>
        </row>
        <row r="1620">
          <cell r="B1620">
            <v>39969</v>
          </cell>
          <cell r="C1620">
            <v>6</v>
          </cell>
        </row>
        <row r="1621">
          <cell r="B1621">
            <v>39970</v>
          </cell>
          <cell r="C1621">
            <v>6</v>
          </cell>
        </row>
        <row r="1622">
          <cell r="B1622">
            <v>39971</v>
          </cell>
          <cell r="C1622">
            <v>6</v>
          </cell>
        </row>
        <row r="1623">
          <cell r="B1623">
            <v>39972</v>
          </cell>
          <cell r="C1623">
            <v>6</v>
          </cell>
        </row>
        <row r="1624">
          <cell r="B1624">
            <v>39973</v>
          </cell>
          <cell r="C1624">
            <v>6</v>
          </cell>
        </row>
        <row r="1625">
          <cell r="B1625">
            <v>39974</v>
          </cell>
          <cell r="C1625">
            <v>6</v>
          </cell>
        </row>
        <row r="1626">
          <cell r="B1626">
            <v>39975</v>
          </cell>
          <cell r="C1626">
            <v>6</v>
          </cell>
        </row>
        <row r="1627">
          <cell r="B1627">
            <v>39976</v>
          </cell>
          <cell r="C1627">
            <v>6</v>
          </cell>
        </row>
        <row r="1628">
          <cell r="B1628">
            <v>39977</v>
          </cell>
          <cell r="C1628">
            <v>6</v>
          </cell>
        </row>
        <row r="1629">
          <cell r="B1629">
            <v>39978</v>
          </cell>
          <cell r="C1629">
            <v>6</v>
          </cell>
        </row>
        <row r="1630">
          <cell r="B1630">
            <v>39979</v>
          </cell>
          <cell r="C1630">
            <v>6</v>
          </cell>
        </row>
        <row r="1631">
          <cell r="B1631">
            <v>39980</v>
          </cell>
          <cell r="C1631">
            <v>6</v>
          </cell>
        </row>
        <row r="1632">
          <cell r="B1632">
            <v>39981</v>
          </cell>
          <cell r="C1632">
            <v>6</v>
          </cell>
        </row>
        <row r="1633">
          <cell r="B1633">
            <v>39982</v>
          </cell>
          <cell r="C1633">
            <v>6</v>
          </cell>
        </row>
        <row r="1634">
          <cell r="B1634">
            <v>39983</v>
          </cell>
          <cell r="C1634">
            <v>6</v>
          </cell>
        </row>
        <row r="1635">
          <cell r="B1635">
            <v>39984</v>
          </cell>
          <cell r="C1635">
            <v>6</v>
          </cell>
        </row>
        <row r="1636">
          <cell r="B1636">
            <v>39985</v>
          </cell>
          <cell r="C1636">
            <v>6</v>
          </cell>
        </row>
        <row r="1637">
          <cell r="B1637">
            <v>39986</v>
          </cell>
          <cell r="C1637">
            <v>6</v>
          </cell>
        </row>
        <row r="1638">
          <cell r="B1638">
            <v>39987</v>
          </cell>
          <cell r="C1638">
            <v>6</v>
          </cell>
        </row>
        <row r="1639">
          <cell r="B1639">
            <v>39988</v>
          </cell>
          <cell r="C1639">
            <v>6</v>
          </cell>
        </row>
        <row r="1640">
          <cell r="B1640">
            <v>39989</v>
          </cell>
          <cell r="C1640">
            <v>6</v>
          </cell>
        </row>
        <row r="1641">
          <cell r="B1641">
            <v>39990</v>
          </cell>
          <cell r="C1641">
            <v>6</v>
          </cell>
        </row>
        <row r="1642">
          <cell r="B1642">
            <v>39991</v>
          </cell>
          <cell r="C1642">
            <v>6</v>
          </cell>
        </row>
        <row r="1643">
          <cell r="B1643">
            <v>39992</v>
          </cell>
          <cell r="C1643">
            <v>6</v>
          </cell>
        </row>
        <row r="1644">
          <cell r="B1644">
            <v>39993</v>
          </cell>
          <cell r="C1644">
            <v>6</v>
          </cell>
        </row>
        <row r="1645">
          <cell r="B1645">
            <v>39994</v>
          </cell>
          <cell r="C1645">
            <v>6</v>
          </cell>
        </row>
        <row r="1646">
          <cell r="B1646">
            <v>39995</v>
          </cell>
          <cell r="C1646">
            <v>7</v>
          </cell>
        </row>
        <row r="1647">
          <cell r="B1647">
            <v>39996</v>
          </cell>
          <cell r="C1647">
            <v>7</v>
          </cell>
        </row>
        <row r="1648">
          <cell r="B1648">
            <v>39997</v>
          </cell>
          <cell r="C1648">
            <v>7</v>
          </cell>
        </row>
        <row r="1649">
          <cell r="B1649">
            <v>39998</v>
          </cell>
          <cell r="C1649">
            <v>7</v>
          </cell>
        </row>
        <row r="1650">
          <cell r="B1650">
            <v>39999</v>
          </cell>
          <cell r="C1650">
            <v>7</v>
          </cell>
        </row>
        <row r="1651">
          <cell r="B1651">
            <v>40000</v>
          </cell>
          <cell r="C1651">
            <v>7</v>
          </cell>
        </row>
        <row r="1652">
          <cell r="B1652">
            <v>40001</v>
          </cell>
          <cell r="C1652">
            <v>7</v>
          </cell>
        </row>
        <row r="1653">
          <cell r="B1653">
            <v>40002</v>
          </cell>
          <cell r="C1653">
            <v>7</v>
          </cell>
        </row>
        <row r="1654">
          <cell r="B1654">
            <v>40003</v>
          </cell>
          <cell r="C1654">
            <v>7</v>
          </cell>
        </row>
        <row r="1655">
          <cell r="B1655">
            <v>40004</v>
          </cell>
          <cell r="C1655">
            <v>7</v>
          </cell>
        </row>
        <row r="1656">
          <cell r="B1656">
            <v>40005</v>
          </cell>
          <cell r="C1656">
            <v>7</v>
          </cell>
        </row>
        <row r="1657">
          <cell r="B1657">
            <v>40006</v>
          </cell>
          <cell r="C1657">
            <v>7</v>
          </cell>
        </row>
        <row r="1658">
          <cell r="B1658">
            <v>40007</v>
          </cell>
          <cell r="C1658">
            <v>7</v>
          </cell>
        </row>
        <row r="1659">
          <cell r="B1659">
            <v>40008</v>
          </cell>
          <cell r="C1659">
            <v>7</v>
          </cell>
        </row>
        <row r="1660">
          <cell r="B1660">
            <v>40009</v>
          </cell>
          <cell r="C1660">
            <v>7</v>
          </cell>
        </row>
        <row r="1661">
          <cell r="B1661">
            <v>40010</v>
          </cell>
          <cell r="C1661">
            <v>7</v>
          </cell>
        </row>
        <row r="1662">
          <cell r="B1662">
            <v>40011</v>
          </cell>
          <cell r="C1662">
            <v>7</v>
          </cell>
        </row>
        <row r="1663">
          <cell r="B1663">
            <v>40012</v>
          </cell>
          <cell r="C1663">
            <v>7</v>
          </cell>
        </row>
        <row r="1664">
          <cell r="B1664">
            <v>40013</v>
          </cell>
          <cell r="C1664">
            <v>7</v>
          </cell>
        </row>
        <row r="1665">
          <cell r="B1665">
            <v>40014</v>
          </cell>
          <cell r="C1665">
            <v>7</v>
          </cell>
        </row>
        <row r="1666">
          <cell r="B1666">
            <v>40015</v>
          </cell>
          <cell r="C1666">
            <v>7</v>
          </cell>
        </row>
        <row r="1667">
          <cell r="B1667">
            <v>40016</v>
          </cell>
          <cell r="C1667">
            <v>7</v>
          </cell>
        </row>
        <row r="1668">
          <cell r="B1668">
            <v>40017</v>
          </cell>
          <cell r="C1668">
            <v>7</v>
          </cell>
        </row>
        <row r="1669">
          <cell r="B1669">
            <v>40018</v>
          </cell>
          <cell r="C1669">
            <v>7</v>
          </cell>
        </row>
        <row r="1670">
          <cell r="B1670">
            <v>40019</v>
          </cell>
          <cell r="C1670">
            <v>7</v>
          </cell>
        </row>
        <row r="1671">
          <cell r="B1671">
            <v>40020</v>
          </cell>
          <cell r="C1671">
            <v>7</v>
          </cell>
        </row>
        <row r="1672">
          <cell r="B1672">
            <v>40021</v>
          </cell>
          <cell r="C1672">
            <v>7</v>
          </cell>
        </row>
        <row r="1673">
          <cell r="B1673">
            <v>40022</v>
          </cell>
          <cell r="C1673">
            <v>7</v>
          </cell>
        </row>
        <row r="1674">
          <cell r="B1674">
            <v>40023</v>
          </cell>
          <cell r="C1674">
            <v>7</v>
          </cell>
        </row>
        <row r="1675">
          <cell r="B1675">
            <v>40024</v>
          </cell>
          <cell r="C1675">
            <v>7</v>
          </cell>
        </row>
        <row r="1676">
          <cell r="B1676">
            <v>40025</v>
          </cell>
          <cell r="C1676">
            <v>7</v>
          </cell>
        </row>
        <row r="1677">
          <cell r="B1677">
            <v>40026</v>
          </cell>
          <cell r="C1677">
            <v>8</v>
          </cell>
        </row>
        <row r="1678">
          <cell r="B1678">
            <v>40027</v>
          </cell>
          <cell r="C1678">
            <v>8</v>
          </cell>
        </row>
        <row r="1679">
          <cell r="B1679">
            <v>40028</v>
          </cell>
          <cell r="C1679">
            <v>8</v>
          </cell>
        </row>
        <row r="1680">
          <cell r="B1680">
            <v>40029</v>
          </cell>
          <cell r="C1680">
            <v>8</v>
          </cell>
        </row>
        <row r="1681">
          <cell r="B1681">
            <v>40030</v>
          </cell>
          <cell r="C1681">
            <v>8</v>
          </cell>
        </row>
        <row r="1682">
          <cell r="B1682">
            <v>40031</v>
          </cell>
          <cell r="C1682">
            <v>8</v>
          </cell>
        </row>
        <row r="1683">
          <cell r="B1683">
            <v>40032</v>
          </cell>
          <cell r="C1683">
            <v>8</v>
          </cell>
        </row>
        <row r="1684">
          <cell r="B1684">
            <v>40033</v>
          </cell>
          <cell r="C1684">
            <v>8</v>
          </cell>
        </row>
        <row r="1685">
          <cell r="B1685">
            <v>40034</v>
          </cell>
          <cell r="C1685">
            <v>8</v>
          </cell>
        </row>
        <row r="1686">
          <cell r="B1686">
            <v>40035</v>
          </cell>
          <cell r="C1686">
            <v>8</v>
          </cell>
        </row>
        <row r="1687">
          <cell r="B1687">
            <v>40036</v>
          </cell>
          <cell r="C1687">
            <v>8</v>
          </cell>
        </row>
        <row r="1688">
          <cell r="B1688">
            <v>40037</v>
          </cell>
          <cell r="C1688">
            <v>8</v>
          </cell>
        </row>
        <row r="1689">
          <cell r="B1689">
            <v>40038</v>
          </cell>
          <cell r="C1689">
            <v>8</v>
          </cell>
        </row>
        <row r="1690">
          <cell r="B1690">
            <v>40039</v>
          </cell>
          <cell r="C1690">
            <v>8</v>
          </cell>
        </row>
        <row r="1691">
          <cell r="B1691">
            <v>40040</v>
          </cell>
          <cell r="C1691">
            <v>8</v>
          </cell>
        </row>
        <row r="1692">
          <cell r="B1692">
            <v>40041</v>
          </cell>
          <cell r="C1692">
            <v>8</v>
          </cell>
        </row>
        <row r="1693">
          <cell r="B1693">
            <v>40042</v>
          </cell>
          <cell r="C1693">
            <v>8</v>
          </cell>
        </row>
        <row r="1694">
          <cell r="B1694">
            <v>40043</v>
          </cell>
          <cell r="C1694">
            <v>8</v>
          </cell>
        </row>
        <row r="1695">
          <cell r="B1695">
            <v>40044</v>
          </cell>
          <cell r="C1695">
            <v>8</v>
          </cell>
        </row>
        <row r="1696">
          <cell r="B1696">
            <v>40045</v>
          </cell>
          <cell r="C1696">
            <v>8</v>
          </cell>
        </row>
        <row r="1697">
          <cell r="B1697">
            <v>40046</v>
          </cell>
          <cell r="C1697">
            <v>8</v>
          </cell>
        </row>
        <row r="1698">
          <cell r="B1698">
            <v>40047</v>
          </cell>
          <cell r="C1698">
            <v>8</v>
          </cell>
        </row>
        <row r="1699">
          <cell r="B1699">
            <v>40048</v>
          </cell>
          <cell r="C1699">
            <v>8</v>
          </cell>
        </row>
        <row r="1700">
          <cell r="B1700">
            <v>40049</v>
          </cell>
          <cell r="C1700">
            <v>8</v>
          </cell>
        </row>
        <row r="1701">
          <cell r="B1701">
            <v>40050</v>
          </cell>
          <cell r="C1701">
            <v>8</v>
          </cell>
        </row>
        <row r="1702">
          <cell r="B1702">
            <v>40051</v>
          </cell>
          <cell r="C1702">
            <v>8</v>
          </cell>
        </row>
        <row r="1703">
          <cell r="B1703">
            <v>40052</v>
          </cell>
          <cell r="C1703">
            <v>8</v>
          </cell>
        </row>
        <row r="1704">
          <cell r="B1704">
            <v>40053</v>
          </cell>
          <cell r="C1704">
            <v>8</v>
          </cell>
        </row>
        <row r="1705">
          <cell r="B1705">
            <v>40054</v>
          </cell>
          <cell r="C1705">
            <v>8</v>
          </cell>
        </row>
        <row r="1706">
          <cell r="B1706">
            <v>40055</v>
          </cell>
          <cell r="C1706">
            <v>8</v>
          </cell>
        </row>
        <row r="1707">
          <cell r="B1707">
            <v>40056</v>
          </cell>
          <cell r="C1707">
            <v>8</v>
          </cell>
        </row>
        <row r="1708">
          <cell r="B1708">
            <v>40057</v>
          </cell>
          <cell r="C1708">
            <v>9</v>
          </cell>
        </row>
        <row r="1709">
          <cell r="B1709">
            <v>40058</v>
          </cell>
          <cell r="C1709">
            <v>9</v>
          </cell>
        </row>
        <row r="1710">
          <cell r="B1710">
            <v>40059</v>
          </cell>
          <cell r="C1710">
            <v>9</v>
          </cell>
        </row>
        <row r="1711">
          <cell r="B1711">
            <v>40060</v>
          </cell>
          <cell r="C1711">
            <v>9</v>
          </cell>
        </row>
        <row r="1712">
          <cell r="B1712">
            <v>40061</v>
          </cell>
          <cell r="C1712">
            <v>9</v>
          </cell>
        </row>
        <row r="1713">
          <cell r="B1713">
            <v>40062</v>
          </cell>
          <cell r="C1713">
            <v>9</v>
          </cell>
        </row>
        <row r="1714">
          <cell r="B1714">
            <v>40063</v>
          </cell>
          <cell r="C1714">
            <v>9</v>
          </cell>
        </row>
        <row r="1715">
          <cell r="B1715">
            <v>40064</v>
          </cell>
          <cell r="C1715">
            <v>9</v>
          </cell>
        </row>
        <row r="1716">
          <cell r="B1716">
            <v>40065</v>
          </cell>
          <cell r="C1716">
            <v>9</v>
          </cell>
        </row>
        <row r="1717">
          <cell r="B1717">
            <v>40066</v>
          </cell>
          <cell r="C1717">
            <v>9</v>
          </cell>
        </row>
        <row r="1718">
          <cell r="B1718">
            <v>40067</v>
          </cell>
          <cell r="C1718">
            <v>9</v>
          </cell>
        </row>
        <row r="1719">
          <cell r="B1719">
            <v>40068</v>
          </cell>
          <cell r="C1719">
            <v>9</v>
          </cell>
        </row>
        <row r="1720">
          <cell r="B1720">
            <v>40069</v>
          </cell>
          <cell r="C1720">
            <v>9</v>
          </cell>
        </row>
        <row r="1721">
          <cell r="B1721">
            <v>40070</v>
          </cell>
          <cell r="C1721">
            <v>9</v>
          </cell>
        </row>
        <row r="1722">
          <cell r="B1722">
            <v>40071</v>
          </cell>
          <cell r="C1722">
            <v>9</v>
          </cell>
        </row>
        <row r="1723">
          <cell r="B1723">
            <v>40072</v>
          </cell>
          <cell r="C1723">
            <v>9</v>
          </cell>
        </row>
        <row r="1724">
          <cell r="B1724">
            <v>40073</v>
          </cell>
          <cell r="C1724">
            <v>9</v>
          </cell>
        </row>
        <row r="1725">
          <cell r="B1725">
            <v>40074</v>
          </cell>
          <cell r="C1725">
            <v>9</v>
          </cell>
        </row>
        <row r="1726">
          <cell r="B1726">
            <v>40075</v>
          </cell>
          <cell r="C1726">
            <v>9</v>
          </cell>
        </row>
        <row r="1727">
          <cell r="B1727">
            <v>40076</v>
          </cell>
          <cell r="C1727">
            <v>9</v>
          </cell>
        </row>
        <row r="1728">
          <cell r="B1728">
            <v>40077</v>
          </cell>
          <cell r="C1728">
            <v>9</v>
          </cell>
        </row>
        <row r="1729">
          <cell r="B1729">
            <v>40078</v>
          </cell>
          <cell r="C1729">
            <v>9</v>
          </cell>
        </row>
        <row r="1730">
          <cell r="B1730">
            <v>40079</v>
          </cell>
          <cell r="C1730">
            <v>9</v>
          </cell>
        </row>
        <row r="1731">
          <cell r="B1731">
            <v>40080</v>
          </cell>
          <cell r="C1731">
            <v>9</v>
          </cell>
        </row>
        <row r="1732">
          <cell r="B1732">
            <v>40081</v>
          </cell>
          <cell r="C1732">
            <v>9</v>
          </cell>
        </row>
        <row r="1733">
          <cell r="B1733">
            <v>40082</v>
          </cell>
          <cell r="C1733">
            <v>9</v>
          </cell>
        </row>
        <row r="1734">
          <cell r="B1734">
            <v>40083</v>
          </cell>
          <cell r="C1734">
            <v>9</v>
          </cell>
        </row>
        <row r="1735">
          <cell r="B1735">
            <v>40084</v>
          </cell>
          <cell r="C1735">
            <v>9</v>
          </cell>
        </row>
        <row r="1736">
          <cell r="B1736">
            <v>40085</v>
          </cell>
          <cell r="C1736">
            <v>9</v>
          </cell>
        </row>
        <row r="1737">
          <cell r="B1737">
            <v>40086</v>
          </cell>
          <cell r="C1737">
            <v>9</v>
          </cell>
        </row>
        <row r="1738">
          <cell r="B1738">
            <v>40087</v>
          </cell>
          <cell r="C1738">
            <v>10</v>
          </cell>
        </row>
        <row r="1739">
          <cell r="B1739">
            <v>40088</v>
          </cell>
          <cell r="C1739">
            <v>10</v>
          </cell>
        </row>
        <row r="1740">
          <cell r="B1740">
            <v>40089</v>
          </cell>
          <cell r="C1740">
            <v>10</v>
          </cell>
        </row>
        <row r="1741">
          <cell r="B1741">
            <v>40090</v>
          </cell>
          <cell r="C1741">
            <v>10</v>
          </cell>
        </row>
        <row r="1742">
          <cell r="B1742">
            <v>40091</v>
          </cell>
          <cell r="C1742">
            <v>10</v>
          </cell>
        </row>
        <row r="1743">
          <cell r="B1743">
            <v>40092</v>
          </cell>
          <cell r="C1743">
            <v>10</v>
          </cell>
        </row>
        <row r="1744">
          <cell r="B1744">
            <v>40093</v>
          </cell>
          <cell r="C1744">
            <v>10</v>
          </cell>
        </row>
        <row r="1745">
          <cell r="B1745">
            <v>40094</v>
          </cell>
          <cell r="C1745">
            <v>10</v>
          </cell>
        </row>
        <row r="1746">
          <cell r="B1746">
            <v>40095</v>
          </cell>
          <cell r="C1746">
            <v>10</v>
          </cell>
        </row>
        <row r="1747">
          <cell r="B1747">
            <v>40096</v>
          </cell>
          <cell r="C1747">
            <v>10</v>
          </cell>
        </row>
        <row r="1748">
          <cell r="B1748">
            <v>40097</v>
          </cell>
          <cell r="C1748">
            <v>10</v>
          </cell>
        </row>
        <row r="1749">
          <cell r="B1749">
            <v>40098</v>
          </cell>
          <cell r="C1749">
            <v>10</v>
          </cell>
        </row>
        <row r="1750">
          <cell r="B1750">
            <v>40099</v>
          </cell>
          <cell r="C1750">
            <v>10</v>
          </cell>
        </row>
        <row r="1751">
          <cell r="B1751">
            <v>40100</v>
          </cell>
          <cell r="C1751">
            <v>10</v>
          </cell>
        </row>
        <row r="1752">
          <cell r="B1752">
            <v>40101</v>
          </cell>
          <cell r="C1752">
            <v>10</v>
          </cell>
        </row>
        <row r="1753">
          <cell r="B1753">
            <v>40102</v>
          </cell>
          <cell r="C1753">
            <v>10</v>
          </cell>
        </row>
        <row r="1754">
          <cell r="B1754">
            <v>40103</v>
          </cell>
          <cell r="C1754">
            <v>10</v>
          </cell>
        </row>
        <row r="1755">
          <cell r="B1755">
            <v>40104</v>
          </cell>
          <cell r="C1755">
            <v>10</v>
          </cell>
        </row>
        <row r="1756">
          <cell r="B1756">
            <v>40105</v>
          </cell>
          <cell r="C1756">
            <v>10</v>
          </cell>
        </row>
        <row r="1757">
          <cell r="B1757">
            <v>40106</v>
          </cell>
          <cell r="C1757">
            <v>10</v>
          </cell>
        </row>
        <row r="1758">
          <cell r="B1758">
            <v>40107</v>
          </cell>
          <cell r="C1758">
            <v>10</v>
          </cell>
        </row>
        <row r="1759">
          <cell r="B1759">
            <v>40108</v>
          </cell>
          <cell r="C1759">
            <v>10</v>
          </cell>
        </row>
        <row r="1760">
          <cell r="B1760">
            <v>40109</v>
          </cell>
          <cell r="C1760">
            <v>10</v>
          </cell>
        </row>
        <row r="1761">
          <cell r="B1761">
            <v>40110</v>
          </cell>
          <cell r="C1761">
            <v>10</v>
          </cell>
        </row>
        <row r="1762">
          <cell r="B1762">
            <v>40111</v>
          </cell>
          <cell r="C1762">
            <v>10</v>
          </cell>
        </row>
        <row r="1763">
          <cell r="B1763">
            <v>40112</v>
          </cell>
          <cell r="C1763">
            <v>10</v>
          </cell>
        </row>
        <row r="1764">
          <cell r="B1764">
            <v>40113</v>
          </cell>
          <cell r="C1764">
            <v>10</v>
          </cell>
        </row>
        <row r="1765">
          <cell r="B1765">
            <v>40114</v>
          </cell>
          <cell r="C1765">
            <v>10</v>
          </cell>
        </row>
        <row r="1766">
          <cell r="B1766">
            <v>40115</v>
          </cell>
          <cell r="C1766">
            <v>10</v>
          </cell>
        </row>
        <row r="1767">
          <cell r="B1767">
            <v>40116</v>
          </cell>
          <cell r="C1767">
            <v>10</v>
          </cell>
        </row>
        <row r="1768">
          <cell r="B1768">
            <v>40117</v>
          </cell>
          <cell r="C1768">
            <v>10</v>
          </cell>
        </row>
        <row r="1769">
          <cell r="B1769">
            <v>40118</v>
          </cell>
          <cell r="C1769">
            <v>11</v>
          </cell>
        </row>
        <row r="1770">
          <cell r="B1770">
            <v>40119</v>
          </cell>
          <cell r="C1770">
            <v>11</v>
          </cell>
        </row>
        <row r="1771">
          <cell r="B1771">
            <v>40120</v>
          </cell>
          <cell r="C1771">
            <v>11</v>
          </cell>
        </row>
        <row r="1772">
          <cell r="B1772">
            <v>40121</v>
          </cell>
          <cell r="C1772">
            <v>11</v>
          </cell>
        </row>
        <row r="1773">
          <cell r="B1773">
            <v>40122</v>
          </cell>
          <cell r="C1773">
            <v>11</v>
          </cell>
        </row>
        <row r="1774">
          <cell r="B1774">
            <v>40123</v>
          </cell>
          <cell r="C1774">
            <v>11</v>
          </cell>
        </row>
        <row r="1775">
          <cell r="B1775">
            <v>40124</v>
          </cell>
          <cell r="C1775">
            <v>11</v>
          </cell>
        </row>
        <row r="1776">
          <cell r="B1776">
            <v>40125</v>
          </cell>
          <cell r="C1776">
            <v>11</v>
          </cell>
        </row>
        <row r="1777">
          <cell r="B1777">
            <v>40126</v>
          </cell>
          <cell r="C1777">
            <v>11</v>
          </cell>
        </row>
        <row r="1778">
          <cell r="B1778">
            <v>40127</v>
          </cell>
          <cell r="C1778">
            <v>11</v>
          </cell>
        </row>
        <row r="1779">
          <cell r="B1779">
            <v>40128</v>
          </cell>
          <cell r="C1779">
            <v>11</v>
          </cell>
        </row>
        <row r="1780">
          <cell r="B1780">
            <v>40129</v>
          </cell>
          <cell r="C1780">
            <v>11</v>
          </cell>
        </row>
        <row r="1781">
          <cell r="B1781">
            <v>40130</v>
          </cell>
          <cell r="C1781">
            <v>11</v>
          </cell>
        </row>
        <row r="1782">
          <cell r="B1782">
            <v>40131</v>
          </cell>
          <cell r="C1782">
            <v>11</v>
          </cell>
        </row>
        <row r="1783">
          <cell r="B1783">
            <v>40132</v>
          </cell>
          <cell r="C1783">
            <v>11</v>
          </cell>
        </row>
        <row r="1784">
          <cell r="B1784">
            <v>40133</v>
          </cell>
          <cell r="C1784">
            <v>11</v>
          </cell>
        </row>
        <row r="1785">
          <cell r="B1785">
            <v>40134</v>
          </cell>
          <cell r="C1785">
            <v>11</v>
          </cell>
        </row>
        <row r="1786">
          <cell r="B1786">
            <v>40135</v>
          </cell>
          <cell r="C1786">
            <v>11</v>
          </cell>
        </row>
        <row r="1787">
          <cell r="B1787">
            <v>40136</v>
          </cell>
          <cell r="C1787">
            <v>11</v>
          </cell>
        </row>
        <row r="1788">
          <cell r="B1788">
            <v>40137</v>
          </cell>
          <cell r="C1788">
            <v>11</v>
          </cell>
        </row>
        <row r="1789">
          <cell r="B1789">
            <v>40138</v>
          </cell>
          <cell r="C1789">
            <v>11</v>
          </cell>
        </row>
        <row r="1790">
          <cell r="B1790">
            <v>40139</v>
          </cell>
          <cell r="C1790">
            <v>11</v>
          </cell>
        </row>
        <row r="1791">
          <cell r="B1791">
            <v>40140</v>
          </cell>
          <cell r="C1791">
            <v>11</v>
          </cell>
        </row>
        <row r="1792">
          <cell r="B1792">
            <v>40141</v>
          </cell>
          <cell r="C1792">
            <v>11</v>
          </cell>
        </row>
        <row r="1793">
          <cell r="B1793">
            <v>40142</v>
          </cell>
          <cell r="C1793">
            <v>11</v>
          </cell>
        </row>
        <row r="1794">
          <cell r="B1794">
            <v>40143</v>
          </cell>
          <cell r="C1794">
            <v>11</v>
          </cell>
        </row>
        <row r="1795">
          <cell r="B1795">
            <v>40144</v>
          </cell>
          <cell r="C1795">
            <v>11</v>
          </cell>
        </row>
        <row r="1796">
          <cell r="B1796">
            <v>40145</v>
          </cell>
          <cell r="C1796">
            <v>11</v>
          </cell>
        </row>
        <row r="1797">
          <cell r="B1797">
            <v>40146</v>
          </cell>
          <cell r="C1797">
            <v>11</v>
          </cell>
        </row>
        <row r="1798">
          <cell r="B1798">
            <v>40147</v>
          </cell>
          <cell r="C1798">
            <v>11</v>
          </cell>
        </row>
        <row r="1799">
          <cell r="B1799">
            <v>40148</v>
          </cell>
          <cell r="C1799">
            <v>12</v>
          </cell>
        </row>
        <row r="1800">
          <cell r="B1800">
            <v>40149</v>
          </cell>
          <cell r="C1800">
            <v>12</v>
          </cell>
        </row>
        <row r="1801">
          <cell r="B1801">
            <v>40150</v>
          </cell>
          <cell r="C1801">
            <v>12</v>
          </cell>
        </row>
        <row r="1802">
          <cell r="B1802">
            <v>40151</v>
          </cell>
          <cell r="C1802">
            <v>12</v>
          </cell>
        </row>
        <row r="1803">
          <cell r="B1803">
            <v>40152</v>
          </cell>
          <cell r="C1803">
            <v>12</v>
          </cell>
        </row>
        <row r="1804">
          <cell r="B1804">
            <v>40153</v>
          </cell>
          <cell r="C1804">
            <v>12</v>
          </cell>
        </row>
        <row r="1805">
          <cell r="B1805">
            <v>40154</v>
          </cell>
          <cell r="C1805">
            <v>12</v>
          </cell>
        </row>
        <row r="1806">
          <cell r="B1806">
            <v>40155</v>
          </cell>
          <cell r="C1806">
            <v>12</v>
          </cell>
        </row>
        <row r="1807">
          <cell r="B1807">
            <v>40156</v>
          </cell>
          <cell r="C1807">
            <v>12</v>
          </cell>
        </row>
        <row r="1808">
          <cell r="B1808">
            <v>40157</v>
          </cell>
          <cell r="C1808">
            <v>12</v>
          </cell>
        </row>
        <row r="1809">
          <cell r="B1809">
            <v>40158</v>
          </cell>
          <cell r="C1809">
            <v>12</v>
          </cell>
        </row>
        <row r="1810">
          <cell r="B1810">
            <v>40159</v>
          </cell>
          <cell r="C1810">
            <v>12</v>
          </cell>
        </row>
        <row r="1811">
          <cell r="B1811">
            <v>40160</v>
          </cell>
          <cell r="C1811">
            <v>12</v>
          </cell>
        </row>
        <row r="1812">
          <cell r="B1812">
            <v>40161</v>
          </cell>
          <cell r="C1812">
            <v>12</v>
          </cell>
        </row>
        <row r="1813">
          <cell r="B1813">
            <v>40162</v>
          </cell>
          <cell r="C1813">
            <v>12</v>
          </cell>
        </row>
        <row r="1814">
          <cell r="B1814">
            <v>40163</v>
          </cell>
          <cell r="C1814">
            <v>12</v>
          </cell>
        </row>
        <row r="1815">
          <cell r="B1815">
            <v>40164</v>
          </cell>
          <cell r="C1815">
            <v>12</v>
          </cell>
        </row>
        <row r="1816">
          <cell r="B1816">
            <v>40165</v>
          </cell>
          <cell r="C1816">
            <v>12</v>
          </cell>
        </row>
        <row r="1817">
          <cell r="B1817">
            <v>40166</v>
          </cell>
          <cell r="C1817">
            <v>12</v>
          </cell>
        </row>
        <row r="1818">
          <cell r="B1818">
            <v>40167</v>
          </cell>
          <cell r="C1818">
            <v>12</v>
          </cell>
        </row>
        <row r="1819">
          <cell r="B1819">
            <v>40168</v>
          </cell>
          <cell r="C1819">
            <v>12</v>
          </cell>
        </row>
        <row r="1820">
          <cell r="B1820">
            <v>40169</v>
          </cell>
          <cell r="C1820">
            <v>12</v>
          </cell>
        </row>
        <row r="1821">
          <cell r="B1821">
            <v>40170</v>
          </cell>
          <cell r="C1821">
            <v>12</v>
          </cell>
        </row>
        <row r="1822">
          <cell r="B1822">
            <v>40171</v>
          </cell>
          <cell r="C1822">
            <v>12</v>
          </cell>
        </row>
        <row r="1823">
          <cell r="B1823">
            <v>40172</v>
          </cell>
          <cell r="C1823">
            <v>12</v>
          </cell>
        </row>
        <row r="1824">
          <cell r="B1824">
            <v>40173</v>
          </cell>
          <cell r="C1824">
            <v>12</v>
          </cell>
        </row>
        <row r="1825">
          <cell r="B1825">
            <v>40174</v>
          </cell>
          <cell r="C1825">
            <v>12</v>
          </cell>
        </row>
        <row r="1826">
          <cell r="B1826">
            <v>40175</v>
          </cell>
          <cell r="C1826">
            <v>12</v>
          </cell>
        </row>
        <row r="1827">
          <cell r="B1827">
            <v>40176</v>
          </cell>
          <cell r="C1827">
            <v>12</v>
          </cell>
        </row>
        <row r="1828">
          <cell r="B1828">
            <v>40177</v>
          </cell>
          <cell r="C1828">
            <v>12</v>
          </cell>
        </row>
        <row r="1829">
          <cell r="B1829">
            <v>40178</v>
          </cell>
          <cell r="C1829">
            <v>12</v>
          </cell>
        </row>
        <row r="1830">
          <cell r="B1830">
            <v>40179</v>
          </cell>
          <cell r="C1830">
            <v>1</v>
          </cell>
        </row>
        <row r="1831">
          <cell r="B1831">
            <v>40180</v>
          </cell>
          <cell r="C1831">
            <v>1</v>
          </cell>
        </row>
        <row r="1832">
          <cell r="B1832">
            <v>40181</v>
          </cell>
          <cell r="C1832">
            <v>1</v>
          </cell>
        </row>
        <row r="1833">
          <cell r="B1833">
            <v>40182</v>
          </cell>
          <cell r="C1833">
            <v>1</v>
          </cell>
        </row>
        <row r="1834">
          <cell r="B1834">
            <v>40183</v>
          </cell>
          <cell r="C1834">
            <v>1</v>
          </cell>
        </row>
        <row r="1835">
          <cell r="B1835">
            <v>40184</v>
          </cell>
          <cell r="C1835">
            <v>1</v>
          </cell>
        </row>
        <row r="1836">
          <cell r="B1836">
            <v>40185</v>
          </cell>
          <cell r="C1836">
            <v>1</v>
          </cell>
        </row>
        <row r="1837">
          <cell r="B1837">
            <v>40186</v>
          </cell>
          <cell r="C1837">
            <v>1</v>
          </cell>
        </row>
        <row r="1838">
          <cell r="B1838">
            <v>40187</v>
          </cell>
          <cell r="C1838">
            <v>1</v>
          </cell>
        </row>
        <row r="1839">
          <cell r="B1839">
            <v>40188</v>
          </cell>
          <cell r="C1839">
            <v>1</v>
          </cell>
        </row>
        <row r="1840">
          <cell r="B1840">
            <v>40189</v>
          </cell>
          <cell r="C1840">
            <v>1</v>
          </cell>
        </row>
        <row r="1841">
          <cell r="B1841">
            <v>40190</v>
          </cell>
          <cell r="C1841">
            <v>1</v>
          </cell>
        </row>
        <row r="1842">
          <cell r="B1842">
            <v>40191</v>
          </cell>
          <cell r="C1842">
            <v>1</v>
          </cell>
        </row>
        <row r="1843">
          <cell r="B1843">
            <v>40192</v>
          </cell>
          <cell r="C1843">
            <v>1</v>
          </cell>
        </row>
        <row r="1844">
          <cell r="B1844">
            <v>40193</v>
          </cell>
          <cell r="C1844">
            <v>1</v>
          </cell>
        </row>
        <row r="1845">
          <cell r="B1845">
            <v>40194</v>
          </cell>
          <cell r="C1845">
            <v>1</v>
          </cell>
        </row>
        <row r="1846">
          <cell r="B1846">
            <v>40195</v>
          </cell>
          <cell r="C1846">
            <v>1</v>
          </cell>
        </row>
        <row r="1847">
          <cell r="B1847">
            <v>40196</v>
          </cell>
          <cell r="C1847">
            <v>1</v>
          </cell>
        </row>
        <row r="1848">
          <cell r="B1848">
            <v>40197</v>
          </cell>
          <cell r="C1848">
            <v>1</v>
          </cell>
        </row>
        <row r="1849">
          <cell r="B1849">
            <v>40198</v>
          </cell>
          <cell r="C1849">
            <v>1</v>
          </cell>
        </row>
        <row r="1850">
          <cell r="B1850">
            <v>40199</v>
          </cell>
          <cell r="C1850">
            <v>1</v>
          </cell>
        </row>
        <row r="1851">
          <cell r="B1851">
            <v>40200</v>
          </cell>
          <cell r="C1851">
            <v>1</v>
          </cell>
        </row>
        <row r="1852">
          <cell r="B1852">
            <v>40201</v>
          </cell>
          <cell r="C1852">
            <v>1</v>
          </cell>
        </row>
        <row r="1853">
          <cell r="B1853">
            <v>40202</v>
          </cell>
          <cell r="C1853">
            <v>1</v>
          </cell>
        </row>
        <row r="1854">
          <cell r="B1854">
            <v>40203</v>
          </cell>
          <cell r="C1854">
            <v>1</v>
          </cell>
        </row>
        <row r="1855">
          <cell r="B1855">
            <v>40204</v>
          </cell>
          <cell r="C1855">
            <v>1</v>
          </cell>
        </row>
        <row r="1856">
          <cell r="B1856">
            <v>40205</v>
          </cell>
          <cell r="C1856">
            <v>1</v>
          </cell>
        </row>
        <row r="1857">
          <cell r="B1857">
            <v>40206</v>
          </cell>
          <cell r="C1857">
            <v>1</v>
          </cell>
        </row>
        <row r="1858">
          <cell r="B1858">
            <v>40207</v>
          </cell>
          <cell r="C1858">
            <v>1</v>
          </cell>
        </row>
        <row r="1859">
          <cell r="B1859">
            <v>40208</v>
          </cell>
          <cell r="C1859">
            <v>1</v>
          </cell>
        </row>
        <row r="1860">
          <cell r="B1860">
            <v>40209</v>
          </cell>
          <cell r="C1860">
            <v>1</v>
          </cell>
        </row>
        <row r="1861">
          <cell r="B1861">
            <v>40210</v>
          </cell>
          <cell r="C1861">
            <v>2</v>
          </cell>
        </row>
        <row r="1862">
          <cell r="B1862">
            <v>40211</v>
          </cell>
          <cell r="C1862">
            <v>2</v>
          </cell>
        </row>
        <row r="1863">
          <cell r="B1863">
            <v>40212</v>
          </cell>
          <cell r="C1863">
            <v>2</v>
          </cell>
        </row>
        <row r="1864">
          <cell r="B1864">
            <v>40213</v>
          </cell>
          <cell r="C1864">
            <v>2</v>
          </cell>
        </row>
        <row r="1865">
          <cell r="B1865">
            <v>40214</v>
          </cell>
          <cell r="C1865">
            <v>2</v>
          </cell>
        </row>
        <row r="1866">
          <cell r="B1866">
            <v>40215</v>
          </cell>
          <cell r="C1866">
            <v>2</v>
          </cell>
        </row>
        <row r="1867">
          <cell r="B1867">
            <v>40216</v>
          </cell>
          <cell r="C1867">
            <v>2</v>
          </cell>
        </row>
        <row r="1868">
          <cell r="B1868">
            <v>40217</v>
          </cell>
          <cell r="C1868">
            <v>2</v>
          </cell>
        </row>
        <row r="1869">
          <cell r="B1869">
            <v>40218</v>
          </cell>
          <cell r="C1869">
            <v>2</v>
          </cell>
        </row>
        <row r="1870">
          <cell r="B1870">
            <v>40219</v>
          </cell>
          <cell r="C1870">
            <v>2</v>
          </cell>
        </row>
        <row r="1871">
          <cell r="B1871">
            <v>40220</v>
          </cell>
          <cell r="C1871">
            <v>2</v>
          </cell>
        </row>
        <row r="1872">
          <cell r="B1872">
            <v>40221</v>
          </cell>
          <cell r="C1872">
            <v>2</v>
          </cell>
        </row>
        <row r="1873">
          <cell r="B1873">
            <v>40222</v>
          </cell>
          <cell r="C1873">
            <v>2</v>
          </cell>
        </row>
        <row r="1874">
          <cell r="B1874">
            <v>40223</v>
          </cell>
          <cell r="C1874">
            <v>2</v>
          </cell>
        </row>
        <row r="1875">
          <cell r="B1875">
            <v>40224</v>
          </cell>
          <cell r="C1875">
            <v>2</v>
          </cell>
        </row>
        <row r="1876">
          <cell r="B1876">
            <v>40225</v>
          </cell>
          <cell r="C1876">
            <v>2</v>
          </cell>
        </row>
        <row r="1877">
          <cell r="B1877">
            <v>40226</v>
          </cell>
          <cell r="C1877">
            <v>2</v>
          </cell>
        </row>
        <row r="1878">
          <cell r="B1878">
            <v>40227</v>
          </cell>
          <cell r="C1878">
            <v>2</v>
          </cell>
        </row>
        <row r="1879">
          <cell r="B1879">
            <v>40228</v>
          </cell>
          <cell r="C1879">
            <v>2</v>
          </cell>
        </row>
        <row r="1880">
          <cell r="B1880">
            <v>40229</v>
          </cell>
          <cell r="C1880">
            <v>2</v>
          </cell>
        </row>
        <row r="1881">
          <cell r="B1881">
            <v>40230</v>
          </cell>
          <cell r="C1881">
            <v>2</v>
          </cell>
        </row>
        <row r="1882">
          <cell r="B1882">
            <v>40231</v>
          </cell>
          <cell r="C1882">
            <v>2</v>
          </cell>
        </row>
        <row r="1883">
          <cell r="B1883">
            <v>40232</v>
          </cell>
          <cell r="C1883">
            <v>2</v>
          </cell>
        </row>
        <row r="1884">
          <cell r="B1884">
            <v>40233</v>
          </cell>
          <cell r="C1884">
            <v>2</v>
          </cell>
        </row>
        <row r="1885">
          <cell r="B1885">
            <v>40234</v>
          </cell>
          <cell r="C1885">
            <v>2</v>
          </cell>
        </row>
        <row r="1886">
          <cell r="B1886">
            <v>40235</v>
          </cell>
          <cell r="C1886">
            <v>2</v>
          </cell>
        </row>
        <row r="1887">
          <cell r="B1887">
            <v>40236</v>
          </cell>
          <cell r="C1887">
            <v>2</v>
          </cell>
        </row>
        <row r="1888">
          <cell r="B1888">
            <v>40237</v>
          </cell>
          <cell r="C1888">
            <v>2</v>
          </cell>
        </row>
        <row r="1889">
          <cell r="B1889">
            <v>40238</v>
          </cell>
          <cell r="C1889">
            <v>3</v>
          </cell>
        </row>
        <row r="1890">
          <cell r="B1890">
            <v>40239</v>
          </cell>
          <cell r="C1890">
            <v>3</v>
          </cell>
        </row>
        <row r="1891">
          <cell r="B1891">
            <v>40240</v>
          </cell>
          <cell r="C1891">
            <v>3</v>
          </cell>
        </row>
        <row r="1892">
          <cell r="B1892">
            <v>40241</v>
          </cell>
          <cell r="C1892">
            <v>3</v>
          </cell>
        </row>
        <row r="1893">
          <cell r="B1893">
            <v>40242</v>
          </cell>
          <cell r="C1893">
            <v>3</v>
          </cell>
        </row>
        <row r="1894">
          <cell r="B1894">
            <v>40243</v>
          </cell>
          <cell r="C1894">
            <v>3</v>
          </cell>
        </row>
        <row r="1895">
          <cell r="B1895">
            <v>40244</v>
          </cell>
          <cell r="C1895">
            <v>3</v>
          </cell>
        </row>
        <row r="1896">
          <cell r="B1896">
            <v>40245</v>
          </cell>
          <cell r="C1896">
            <v>3</v>
          </cell>
        </row>
        <row r="1897">
          <cell r="B1897">
            <v>40246</v>
          </cell>
          <cell r="C1897">
            <v>3</v>
          </cell>
        </row>
        <row r="1898">
          <cell r="B1898">
            <v>40247</v>
          </cell>
          <cell r="C1898">
            <v>3</v>
          </cell>
        </row>
        <row r="1899">
          <cell r="B1899">
            <v>40248</v>
          </cell>
          <cell r="C1899">
            <v>3</v>
          </cell>
        </row>
        <row r="1900">
          <cell r="B1900">
            <v>40249</v>
          </cell>
          <cell r="C1900">
            <v>3</v>
          </cell>
        </row>
        <row r="1901">
          <cell r="B1901">
            <v>40250</v>
          </cell>
          <cell r="C1901">
            <v>3</v>
          </cell>
        </row>
        <row r="1902">
          <cell r="B1902">
            <v>40251</v>
          </cell>
          <cell r="C1902">
            <v>3</v>
          </cell>
        </row>
        <row r="1903">
          <cell r="B1903">
            <v>40252</v>
          </cell>
          <cell r="C1903">
            <v>3</v>
          </cell>
        </row>
        <row r="1904">
          <cell r="B1904">
            <v>40253</v>
          </cell>
          <cell r="C1904">
            <v>3</v>
          </cell>
        </row>
        <row r="1905">
          <cell r="B1905">
            <v>40254</v>
          </cell>
          <cell r="C1905">
            <v>3</v>
          </cell>
        </row>
        <row r="1906">
          <cell r="B1906">
            <v>40255</v>
          </cell>
          <cell r="C1906">
            <v>3</v>
          </cell>
        </row>
        <row r="1907">
          <cell r="B1907">
            <v>40256</v>
          </cell>
          <cell r="C1907">
            <v>3</v>
          </cell>
        </row>
        <row r="1908">
          <cell r="B1908">
            <v>40257</v>
          </cell>
          <cell r="C1908">
            <v>3</v>
          </cell>
        </row>
        <row r="1909">
          <cell r="B1909">
            <v>40258</v>
          </cell>
          <cell r="C1909">
            <v>3</v>
          </cell>
        </row>
        <row r="1910">
          <cell r="B1910">
            <v>40259</v>
          </cell>
          <cell r="C1910">
            <v>3</v>
          </cell>
        </row>
        <row r="1911">
          <cell r="B1911">
            <v>40260</v>
          </cell>
          <cell r="C1911">
            <v>3</v>
          </cell>
        </row>
        <row r="1912">
          <cell r="B1912">
            <v>40261</v>
          </cell>
          <cell r="C1912">
            <v>3</v>
          </cell>
        </row>
        <row r="1913">
          <cell r="B1913">
            <v>40262</v>
          </cell>
          <cell r="C1913">
            <v>3</v>
          </cell>
        </row>
        <row r="1914">
          <cell r="B1914">
            <v>40263</v>
          </cell>
          <cell r="C1914">
            <v>3</v>
          </cell>
        </row>
        <row r="1915">
          <cell r="B1915">
            <v>40264</v>
          </cell>
          <cell r="C1915">
            <v>3</v>
          </cell>
        </row>
        <row r="1916">
          <cell r="B1916">
            <v>40265</v>
          </cell>
          <cell r="C1916">
            <v>3</v>
          </cell>
        </row>
        <row r="1917">
          <cell r="B1917">
            <v>40266</v>
          </cell>
          <cell r="C1917">
            <v>3</v>
          </cell>
        </row>
        <row r="1918">
          <cell r="B1918">
            <v>40267</v>
          </cell>
          <cell r="C1918">
            <v>3</v>
          </cell>
        </row>
        <row r="1919">
          <cell r="B1919">
            <v>40268</v>
          </cell>
          <cell r="C1919">
            <v>3</v>
          </cell>
        </row>
        <row r="1920">
          <cell r="B1920">
            <v>40269</v>
          </cell>
          <cell r="C1920">
            <v>4</v>
          </cell>
        </row>
        <row r="1921">
          <cell r="B1921">
            <v>40270</v>
          </cell>
          <cell r="C1921">
            <v>4</v>
          </cell>
        </row>
        <row r="1922">
          <cell r="B1922">
            <v>40271</v>
          </cell>
          <cell r="C1922">
            <v>4</v>
          </cell>
        </row>
        <row r="1923">
          <cell r="B1923">
            <v>40272</v>
          </cell>
          <cell r="C1923">
            <v>4</v>
          </cell>
        </row>
        <row r="1924">
          <cell r="B1924">
            <v>40273</v>
          </cell>
          <cell r="C1924">
            <v>4</v>
          </cell>
        </row>
        <row r="1925">
          <cell r="B1925">
            <v>40274</v>
          </cell>
          <cell r="C1925">
            <v>4</v>
          </cell>
        </row>
        <row r="1926">
          <cell r="B1926">
            <v>40275</v>
          </cell>
          <cell r="C1926">
            <v>4</v>
          </cell>
        </row>
        <row r="1927">
          <cell r="B1927">
            <v>40276</v>
          </cell>
          <cell r="C1927">
            <v>4</v>
          </cell>
        </row>
        <row r="1928">
          <cell r="B1928">
            <v>40277</v>
          </cell>
          <cell r="C1928">
            <v>4</v>
          </cell>
        </row>
        <row r="1929">
          <cell r="B1929">
            <v>40278</v>
          </cell>
          <cell r="C1929">
            <v>4</v>
          </cell>
        </row>
        <row r="1930">
          <cell r="B1930">
            <v>40279</v>
          </cell>
          <cell r="C1930">
            <v>4</v>
          </cell>
        </row>
        <row r="1931">
          <cell r="B1931">
            <v>40280</v>
          </cell>
          <cell r="C1931">
            <v>4</v>
          </cell>
        </row>
        <row r="1932">
          <cell r="B1932">
            <v>40281</v>
          </cell>
          <cell r="C1932">
            <v>4</v>
          </cell>
        </row>
        <row r="1933">
          <cell r="B1933">
            <v>40282</v>
          </cell>
          <cell r="C1933">
            <v>4</v>
          </cell>
        </row>
        <row r="1934">
          <cell r="B1934">
            <v>40283</v>
          </cell>
          <cell r="C1934">
            <v>4</v>
          </cell>
        </row>
        <row r="1935">
          <cell r="B1935">
            <v>40284</v>
          </cell>
          <cell r="C1935">
            <v>4</v>
          </cell>
        </row>
        <row r="1936">
          <cell r="B1936">
            <v>40285</v>
          </cell>
          <cell r="C1936">
            <v>4</v>
          </cell>
        </row>
        <row r="1937">
          <cell r="B1937">
            <v>40286</v>
          </cell>
          <cell r="C1937">
            <v>4</v>
          </cell>
        </row>
        <row r="1938">
          <cell r="B1938">
            <v>40287</v>
          </cell>
          <cell r="C1938">
            <v>4</v>
          </cell>
        </row>
        <row r="1939">
          <cell r="B1939">
            <v>40288</v>
          </cell>
          <cell r="C1939">
            <v>4</v>
          </cell>
        </row>
        <row r="1940">
          <cell r="B1940">
            <v>40289</v>
          </cell>
          <cell r="C1940">
            <v>4</v>
          </cell>
        </row>
        <row r="1941">
          <cell r="B1941">
            <v>40290</v>
          </cell>
          <cell r="C1941">
            <v>4</v>
          </cell>
        </row>
        <row r="1942">
          <cell r="B1942">
            <v>40291</v>
          </cell>
          <cell r="C1942">
            <v>4</v>
          </cell>
        </row>
        <row r="1943">
          <cell r="B1943">
            <v>40292</v>
          </cell>
          <cell r="C1943">
            <v>4</v>
          </cell>
        </row>
        <row r="1944">
          <cell r="B1944">
            <v>40293</v>
          </cell>
          <cell r="C1944">
            <v>4</v>
          </cell>
        </row>
        <row r="1945">
          <cell r="B1945">
            <v>40294</v>
          </cell>
          <cell r="C1945">
            <v>4</v>
          </cell>
        </row>
        <row r="1946">
          <cell r="B1946">
            <v>40295</v>
          </cell>
          <cell r="C1946">
            <v>4</v>
          </cell>
        </row>
        <row r="1947">
          <cell r="B1947">
            <v>40296</v>
          </cell>
          <cell r="C1947">
            <v>4</v>
          </cell>
        </row>
        <row r="1948">
          <cell r="B1948">
            <v>40297</v>
          </cell>
          <cell r="C1948">
            <v>4</v>
          </cell>
        </row>
        <row r="1949">
          <cell r="B1949">
            <v>40298</v>
          </cell>
          <cell r="C1949">
            <v>4</v>
          </cell>
        </row>
        <row r="1950">
          <cell r="B1950">
            <v>40299</v>
          </cell>
          <cell r="C1950">
            <v>5</v>
          </cell>
        </row>
        <row r="1951">
          <cell r="B1951">
            <v>40300</v>
          </cell>
          <cell r="C1951">
            <v>5</v>
          </cell>
        </row>
        <row r="1952">
          <cell r="B1952">
            <v>40301</v>
          </cell>
          <cell r="C1952">
            <v>5</v>
          </cell>
        </row>
        <row r="1953">
          <cell r="B1953">
            <v>40302</v>
          </cell>
          <cell r="C1953">
            <v>5</v>
          </cell>
        </row>
        <row r="1954">
          <cell r="B1954">
            <v>40303</v>
          </cell>
          <cell r="C1954">
            <v>5</v>
          </cell>
        </row>
        <row r="1955">
          <cell r="B1955">
            <v>40304</v>
          </cell>
          <cell r="C1955">
            <v>5</v>
          </cell>
        </row>
        <row r="1956">
          <cell r="B1956">
            <v>40305</v>
          </cell>
          <cell r="C1956">
            <v>5</v>
          </cell>
        </row>
        <row r="1957">
          <cell r="B1957">
            <v>40306</v>
          </cell>
          <cell r="C1957">
            <v>5</v>
          </cell>
        </row>
        <row r="1958">
          <cell r="B1958">
            <v>40307</v>
          </cell>
          <cell r="C1958">
            <v>5</v>
          </cell>
        </row>
        <row r="1959">
          <cell r="B1959">
            <v>40308</v>
          </cell>
          <cell r="C1959">
            <v>5</v>
          </cell>
        </row>
        <row r="1960">
          <cell r="B1960">
            <v>40309</v>
          </cell>
          <cell r="C1960">
            <v>5</v>
          </cell>
        </row>
        <row r="1961">
          <cell r="B1961">
            <v>40310</v>
          </cell>
          <cell r="C1961">
            <v>5</v>
          </cell>
        </row>
        <row r="1962">
          <cell r="B1962">
            <v>40311</v>
          </cell>
          <cell r="C1962">
            <v>5</v>
          </cell>
        </row>
        <row r="1963">
          <cell r="B1963">
            <v>40312</v>
          </cell>
          <cell r="C1963">
            <v>5</v>
          </cell>
        </row>
        <row r="1964">
          <cell r="B1964">
            <v>40313</v>
          </cell>
          <cell r="C1964">
            <v>5</v>
          </cell>
        </row>
        <row r="1965">
          <cell r="B1965">
            <v>40314</v>
          </cell>
          <cell r="C1965">
            <v>5</v>
          </cell>
        </row>
        <row r="1966">
          <cell r="B1966">
            <v>40315</v>
          </cell>
          <cell r="C1966">
            <v>5</v>
          </cell>
        </row>
        <row r="1967">
          <cell r="B1967">
            <v>40316</v>
          </cell>
          <cell r="C1967">
            <v>5</v>
          </cell>
        </row>
        <row r="1968">
          <cell r="B1968">
            <v>40317</v>
          </cell>
          <cell r="C1968">
            <v>5</v>
          </cell>
        </row>
        <row r="1969">
          <cell r="B1969">
            <v>40318</v>
          </cell>
          <cell r="C1969">
            <v>5</v>
          </cell>
        </row>
        <row r="1970">
          <cell r="B1970">
            <v>40319</v>
          </cell>
          <cell r="C1970">
            <v>5</v>
          </cell>
        </row>
        <row r="1971">
          <cell r="B1971">
            <v>40320</v>
          </cell>
          <cell r="C1971">
            <v>5</v>
          </cell>
        </row>
        <row r="1972">
          <cell r="B1972">
            <v>40321</v>
          </cell>
          <cell r="C1972">
            <v>5</v>
          </cell>
        </row>
        <row r="1973">
          <cell r="B1973">
            <v>40322</v>
          </cell>
          <cell r="C1973">
            <v>5</v>
          </cell>
        </row>
        <row r="1974">
          <cell r="B1974">
            <v>40323</v>
          </cell>
          <cell r="C1974">
            <v>5</v>
          </cell>
        </row>
        <row r="1975">
          <cell r="B1975">
            <v>40324</v>
          </cell>
          <cell r="C1975">
            <v>5</v>
          </cell>
        </row>
        <row r="1976">
          <cell r="B1976">
            <v>40325</v>
          </cell>
          <cell r="C1976">
            <v>5</v>
          </cell>
        </row>
        <row r="1977">
          <cell r="B1977">
            <v>40326</v>
          </cell>
          <cell r="C1977">
            <v>5</v>
          </cell>
        </row>
        <row r="1978">
          <cell r="B1978">
            <v>40327</v>
          </cell>
          <cell r="C1978">
            <v>5</v>
          </cell>
        </row>
        <row r="1979">
          <cell r="B1979">
            <v>40328</v>
          </cell>
          <cell r="C1979">
            <v>5</v>
          </cell>
        </row>
        <row r="1980">
          <cell r="B1980">
            <v>40329</v>
          </cell>
          <cell r="C1980">
            <v>5</v>
          </cell>
        </row>
        <row r="1981">
          <cell r="B1981">
            <v>40330</v>
          </cell>
          <cell r="C1981">
            <v>6</v>
          </cell>
        </row>
        <row r="1982">
          <cell r="B1982">
            <v>40331</v>
          </cell>
          <cell r="C1982">
            <v>6</v>
          </cell>
        </row>
        <row r="1983">
          <cell r="B1983">
            <v>40332</v>
          </cell>
          <cell r="C1983">
            <v>6</v>
          </cell>
        </row>
        <row r="1984">
          <cell r="B1984">
            <v>40333</v>
          </cell>
          <cell r="C1984">
            <v>6</v>
          </cell>
        </row>
        <row r="1985">
          <cell r="B1985">
            <v>40334</v>
          </cell>
          <cell r="C1985">
            <v>6</v>
          </cell>
        </row>
        <row r="1986">
          <cell r="B1986">
            <v>40335</v>
          </cell>
          <cell r="C1986">
            <v>6</v>
          </cell>
        </row>
        <row r="1987">
          <cell r="B1987">
            <v>40336</v>
          </cell>
          <cell r="C1987">
            <v>6</v>
          </cell>
        </row>
        <row r="1988">
          <cell r="B1988">
            <v>40337</v>
          </cell>
          <cell r="C1988">
            <v>6</v>
          </cell>
        </row>
        <row r="1989">
          <cell r="B1989">
            <v>40338</v>
          </cell>
          <cell r="C1989">
            <v>6</v>
          </cell>
        </row>
        <row r="1990">
          <cell r="B1990">
            <v>40339</v>
          </cell>
          <cell r="C1990">
            <v>6</v>
          </cell>
        </row>
        <row r="1991">
          <cell r="B1991">
            <v>40340</v>
          </cell>
          <cell r="C1991">
            <v>6</v>
          </cell>
        </row>
        <row r="1992">
          <cell r="B1992">
            <v>40341</v>
          </cell>
          <cell r="C1992">
            <v>6</v>
          </cell>
        </row>
        <row r="1993">
          <cell r="B1993">
            <v>40342</v>
          </cell>
          <cell r="C1993">
            <v>6</v>
          </cell>
        </row>
        <row r="1994">
          <cell r="B1994">
            <v>40343</v>
          </cell>
          <cell r="C1994">
            <v>6</v>
          </cell>
        </row>
        <row r="1995">
          <cell r="B1995">
            <v>40344</v>
          </cell>
          <cell r="C1995">
            <v>6</v>
          </cell>
        </row>
        <row r="1996">
          <cell r="B1996">
            <v>40345</v>
          </cell>
          <cell r="C1996">
            <v>6</v>
          </cell>
        </row>
        <row r="1997">
          <cell r="B1997">
            <v>40346</v>
          </cell>
          <cell r="C1997">
            <v>6</v>
          </cell>
        </row>
        <row r="1998">
          <cell r="B1998">
            <v>40347</v>
          </cell>
          <cell r="C1998">
            <v>6</v>
          </cell>
        </row>
        <row r="1999">
          <cell r="B1999">
            <v>40348</v>
          </cell>
          <cell r="C1999">
            <v>6</v>
          </cell>
        </row>
        <row r="2000">
          <cell r="B2000">
            <v>40349</v>
          </cell>
          <cell r="C2000">
            <v>6</v>
          </cell>
        </row>
        <row r="2001">
          <cell r="B2001">
            <v>40350</v>
          </cell>
          <cell r="C2001">
            <v>6</v>
          </cell>
        </row>
        <row r="2002">
          <cell r="B2002">
            <v>40351</v>
          </cell>
          <cell r="C2002">
            <v>6</v>
          </cell>
        </row>
        <row r="2003">
          <cell r="B2003">
            <v>40352</v>
          </cell>
          <cell r="C2003">
            <v>6</v>
          </cell>
        </row>
        <row r="2004">
          <cell r="B2004">
            <v>40353</v>
          </cell>
          <cell r="C2004">
            <v>6</v>
          </cell>
        </row>
        <row r="2005">
          <cell r="B2005">
            <v>40354</v>
          </cell>
          <cell r="C2005">
            <v>6</v>
          </cell>
        </row>
        <row r="2006">
          <cell r="B2006">
            <v>40355</v>
          </cell>
          <cell r="C2006">
            <v>6</v>
          </cell>
        </row>
        <row r="2007">
          <cell r="B2007">
            <v>40356</v>
          </cell>
          <cell r="C2007">
            <v>6</v>
          </cell>
        </row>
        <row r="2008">
          <cell r="B2008">
            <v>40357</v>
          </cell>
          <cell r="C2008">
            <v>6</v>
          </cell>
        </row>
        <row r="2009">
          <cell r="B2009">
            <v>40358</v>
          </cell>
          <cell r="C2009">
            <v>6</v>
          </cell>
        </row>
        <row r="2010">
          <cell r="B2010">
            <v>40359</v>
          </cell>
          <cell r="C2010">
            <v>6</v>
          </cell>
        </row>
        <row r="2011">
          <cell r="B2011">
            <v>40360</v>
          </cell>
          <cell r="C2011">
            <v>7</v>
          </cell>
        </row>
        <row r="2012">
          <cell r="B2012">
            <v>40361</v>
          </cell>
          <cell r="C2012">
            <v>7</v>
          </cell>
        </row>
        <row r="2013">
          <cell r="B2013">
            <v>40362</v>
          </cell>
          <cell r="C2013">
            <v>7</v>
          </cell>
        </row>
        <row r="2014">
          <cell r="B2014">
            <v>40363</v>
          </cell>
          <cell r="C2014">
            <v>7</v>
          </cell>
        </row>
        <row r="2015">
          <cell r="B2015">
            <v>40364</v>
          </cell>
          <cell r="C2015">
            <v>7</v>
          </cell>
        </row>
        <row r="2016">
          <cell r="B2016">
            <v>40365</v>
          </cell>
          <cell r="C2016">
            <v>7</v>
          </cell>
        </row>
        <row r="2017">
          <cell r="B2017">
            <v>40366</v>
          </cell>
          <cell r="C2017">
            <v>7</v>
          </cell>
        </row>
        <row r="2018">
          <cell r="B2018">
            <v>40367</v>
          </cell>
          <cell r="C2018">
            <v>7</v>
          </cell>
        </row>
        <row r="2019">
          <cell r="B2019">
            <v>40368</v>
          </cell>
          <cell r="C2019">
            <v>7</v>
          </cell>
        </row>
        <row r="2020">
          <cell r="B2020">
            <v>40369</v>
          </cell>
          <cell r="C2020">
            <v>7</v>
          </cell>
        </row>
        <row r="2021">
          <cell r="B2021">
            <v>40370</v>
          </cell>
          <cell r="C2021">
            <v>7</v>
          </cell>
        </row>
        <row r="2022">
          <cell r="B2022">
            <v>40371</v>
          </cell>
          <cell r="C2022">
            <v>7</v>
          </cell>
        </row>
        <row r="2023">
          <cell r="B2023">
            <v>40372</v>
          </cell>
          <cell r="C2023">
            <v>7</v>
          </cell>
        </row>
        <row r="2024">
          <cell r="B2024">
            <v>40373</v>
          </cell>
          <cell r="C2024">
            <v>7</v>
          </cell>
        </row>
        <row r="2025">
          <cell r="B2025">
            <v>40374</v>
          </cell>
          <cell r="C2025">
            <v>7</v>
          </cell>
        </row>
        <row r="2026">
          <cell r="B2026">
            <v>40375</v>
          </cell>
          <cell r="C2026">
            <v>7</v>
          </cell>
        </row>
        <row r="2027">
          <cell r="B2027">
            <v>40376</v>
          </cell>
          <cell r="C2027">
            <v>7</v>
          </cell>
        </row>
        <row r="2028">
          <cell r="B2028">
            <v>40377</v>
          </cell>
          <cell r="C2028">
            <v>7</v>
          </cell>
        </row>
        <row r="2029">
          <cell r="B2029">
            <v>40378</v>
          </cell>
          <cell r="C2029">
            <v>7</v>
          </cell>
        </row>
        <row r="2030">
          <cell r="B2030">
            <v>40379</v>
          </cell>
          <cell r="C2030">
            <v>7</v>
          </cell>
        </row>
        <row r="2031">
          <cell r="B2031">
            <v>40380</v>
          </cell>
          <cell r="C2031">
            <v>7</v>
          </cell>
        </row>
        <row r="2032">
          <cell r="B2032">
            <v>40381</v>
          </cell>
          <cell r="C2032">
            <v>7</v>
          </cell>
        </row>
        <row r="2033">
          <cell r="B2033">
            <v>40382</v>
          </cell>
          <cell r="C2033">
            <v>7</v>
          </cell>
        </row>
        <row r="2034">
          <cell r="B2034">
            <v>40383</v>
          </cell>
          <cell r="C2034">
            <v>7</v>
          </cell>
        </row>
        <row r="2035">
          <cell r="B2035">
            <v>40384</v>
          </cell>
          <cell r="C2035">
            <v>7</v>
          </cell>
        </row>
        <row r="2036">
          <cell r="B2036">
            <v>40385</v>
          </cell>
          <cell r="C2036">
            <v>7</v>
          </cell>
        </row>
        <row r="2037">
          <cell r="B2037">
            <v>40386</v>
          </cell>
          <cell r="C2037">
            <v>7</v>
          </cell>
        </row>
        <row r="2038">
          <cell r="B2038">
            <v>40387</v>
          </cell>
          <cell r="C2038">
            <v>7</v>
          </cell>
        </row>
        <row r="2039">
          <cell r="B2039">
            <v>40388</v>
          </cell>
          <cell r="C2039">
            <v>7</v>
          </cell>
        </row>
        <row r="2040">
          <cell r="B2040">
            <v>40389</v>
          </cell>
          <cell r="C2040">
            <v>7</v>
          </cell>
        </row>
        <row r="2041">
          <cell r="B2041">
            <v>40390</v>
          </cell>
          <cell r="C2041">
            <v>7</v>
          </cell>
        </row>
        <row r="2042">
          <cell r="B2042">
            <v>40391</v>
          </cell>
          <cell r="C2042">
            <v>8</v>
          </cell>
        </row>
        <row r="2043">
          <cell r="B2043">
            <v>40392</v>
          </cell>
          <cell r="C2043">
            <v>8</v>
          </cell>
        </row>
        <row r="2044">
          <cell r="B2044">
            <v>40393</v>
          </cell>
          <cell r="C2044">
            <v>8</v>
          </cell>
        </row>
        <row r="2045">
          <cell r="B2045">
            <v>40394</v>
          </cell>
          <cell r="C2045">
            <v>8</v>
          </cell>
        </row>
        <row r="2046">
          <cell r="B2046">
            <v>40395</v>
          </cell>
          <cell r="C2046">
            <v>8</v>
          </cell>
        </row>
        <row r="2047">
          <cell r="B2047">
            <v>40396</v>
          </cell>
          <cell r="C2047">
            <v>8</v>
          </cell>
        </row>
        <row r="2048">
          <cell r="B2048">
            <v>40397</v>
          </cell>
          <cell r="C2048">
            <v>8</v>
          </cell>
        </row>
        <row r="2049">
          <cell r="B2049">
            <v>40398</v>
          </cell>
          <cell r="C2049">
            <v>8</v>
          </cell>
        </row>
        <row r="2050">
          <cell r="B2050">
            <v>40399</v>
          </cell>
          <cell r="C2050">
            <v>8</v>
          </cell>
        </row>
        <row r="2051">
          <cell r="B2051">
            <v>40400</v>
          </cell>
          <cell r="C2051">
            <v>8</v>
          </cell>
        </row>
        <row r="2052">
          <cell r="B2052">
            <v>40401</v>
          </cell>
          <cell r="C2052">
            <v>8</v>
          </cell>
        </row>
        <row r="2053">
          <cell r="B2053">
            <v>40402</v>
          </cell>
          <cell r="C2053">
            <v>8</v>
          </cell>
        </row>
        <row r="2054">
          <cell r="B2054">
            <v>40403</v>
          </cell>
          <cell r="C2054">
            <v>8</v>
          </cell>
        </row>
        <row r="2055">
          <cell r="B2055">
            <v>40404</v>
          </cell>
          <cell r="C2055">
            <v>8</v>
          </cell>
        </row>
        <row r="2056">
          <cell r="B2056">
            <v>40405</v>
          </cell>
          <cell r="C2056">
            <v>8</v>
          </cell>
        </row>
        <row r="2057">
          <cell r="B2057">
            <v>40406</v>
          </cell>
          <cell r="C2057">
            <v>8</v>
          </cell>
        </row>
        <row r="2058">
          <cell r="B2058">
            <v>40407</v>
          </cell>
          <cell r="C2058">
            <v>8</v>
          </cell>
        </row>
        <row r="2059">
          <cell r="B2059">
            <v>40408</v>
          </cell>
          <cell r="C2059">
            <v>8</v>
          </cell>
        </row>
        <row r="2060">
          <cell r="B2060">
            <v>40409</v>
          </cell>
          <cell r="C2060">
            <v>8</v>
          </cell>
        </row>
        <row r="2061">
          <cell r="B2061">
            <v>40410</v>
          </cell>
          <cell r="C2061">
            <v>8</v>
          </cell>
        </row>
        <row r="2062">
          <cell r="B2062">
            <v>40411</v>
          </cell>
          <cell r="C2062">
            <v>8</v>
          </cell>
        </row>
        <row r="2063">
          <cell r="B2063">
            <v>40412</v>
          </cell>
          <cell r="C2063">
            <v>8</v>
          </cell>
        </row>
        <row r="2064">
          <cell r="B2064">
            <v>40413</v>
          </cell>
          <cell r="C2064">
            <v>8</v>
          </cell>
        </row>
        <row r="2065">
          <cell r="B2065">
            <v>40414</v>
          </cell>
          <cell r="C2065">
            <v>8</v>
          </cell>
        </row>
        <row r="2066">
          <cell r="B2066">
            <v>40415</v>
          </cell>
          <cell r="C2066">
            <v>8</v>
          </cell>
        </row>
        <row r="2067">
          <cell r="B2067">
            <v>40416</v>
          </cell>
          <cell r="C2067">
            <v>8</v>
          </cell>
        </row>
        <row r="2068">
          <cell r="B2068">
            <v>40417</v>
          </cell>
          <cell r="C2068">
            <v>8</v>
          </cell>
        </row>
        <row r="2069">
          <cell r="B2069">
            <v>40418</v>
          </cell>
          <cell r="C2069">
            <v>8</v>
          </cell>
        </row>
        <row r="2070">
          <cell r="B2070">
            <v>40419</v>
          </cell>
          <cell r="C2070">
            <v>8</v>
          </cell>
        </row>
        <row r="2071">
          <cell r="B2071">
            <v>40420</v>
          </cell>
          <cell r="C2071">
            <v>8</v>
          </cell>
        </row>
        <row r="2072">
          <cell r="B2072">
            <v>40421</v>
          </cell>
          <cell r="C2072">
            <v>8</v>
          </cell>
        </row>
        <row r="2073">
          <cell r="B2073">
            <v>40422</v>
          </cell>
          <cell r="C2073">
            <v>9</v>
          </cell>
        </row>
        <row r="2074">
          <cell r="B2074">
            <v>40423</v>
          </cell>
          <cell r="C2074">
            <v>9</v>
          </cell>
        </row>
        <row r="2075">
          <cell r="B2075">
            <v>40424</v>
          </cell>
          <cell r="C2075">
            <v>9</v>
          </cell>
        </row>
        <row r="2076">
          <cell r="B2076">
            <v>40425</v>
          </cell>
          <cell r="C2076">
            <v>9</v>
          </cell>
        </row>
        <row r="2077">
          <cell r="B2077">
            <v>40426</v>
          </cell>
          <cell r="C2077">
            <v>9</v>
          </cell>
        </row>
        <row r="2078">
          <cell r="B2078">
            <v>40427</v>
          </cell>
          <cell r="C2078">
            <v>9</v>
          </cell>
        </row>
        <row r="2079">
          <cell r="B2079">
            <v>40428</v>
          </cell>
          <cell r="C2079">
            <v>9</v>
          </cell>
        </row>
        <row r="2080">
          <cell r="B2080">
            <v>40429</v>
          </cell>
          <cell r="C2080">
            <v>9</v>
          </cell>
        </row>
        <row r="2081">
          <cell r="B2081">
            <v>40430</v>
          </cell>
          <cell r="C2081">
            <v>9</v>
          </cell>
        </row>
        <row r="2082">
          <cell r="B2082">
            <v>40431</v>
          </cell>
          <cell r="C2082">
            <v>9</v>
          </cell>
        </row>
        <row r="2083">
          <cell r="B2083">
            <v>40432</v>
          </cell>
          <cell r="C2083">
            <v>9</v>
          </cell>
        </row>
        <row r="2084">
          <cell r="B2084">
            <v>40433</v>
          </cell>
          <cell r="C2084">
            <v>9</v>
          </cell>
        </row>
        <row r="2085">
          <cell r="B2085">
            <v>40434</v>
          </cell>
          <cell r="C2085">
            <v>9</v>
          </cell>
        </row>
        <row r="2086">
          <cell r="B2086">
            <v>40435</v>
          </cell>
          <cell r="C2086">
            <v>9</v>
          </cell>
        </row>
        <row r="2087">
          <cell r="B2087">
            <v>40436</v>
          </cell>
          <cell r="C2087">
            <v>9</v>
          </cell>
        </row>
        <row r="2088">
          <cell r="B2088">
            <v>40437</v>
          </cell>
          <cell r="C2088">
            <v>9</v>
          </cell>
        </row>
        <row r="2089">
          <cell r="B2089">
            <v>40438</v>
          </cell>
          <cell r="C2089">
            <v>9</v>
          </cell>
        </row>
        <row r="2090">
          <cell r="B2090">
            <v>40439</v>
          </cell>
          <cell r="C2090">
            <v>9</v>
          </cell>
        </row>
        <row r="2091">
          <cell r="B2091">
            <v>40440</v>
          </cell>
          <cell r="C2091">
            <v>9</v>
          </cell>
        </row>
        <row r="2092">
          <cell r="B2092">
            <v>40441</v>
          </cell>
          <cell r="C2092">
            <v>9</v>
          </cell>
        </row>
        <row r="2093">
          <cell r="B2093">
            <v>40442</v>
          </cell>
          <cell r="C2093">
            <v>9</v>
          </cell>
        </row>
        <row r="2094">
          <cell r="B2094">
            <v>40443</v>
          </cell>
          <cell r="C2094">
            <v>9</v>
          </cell>
        </row>
        <row r="2095">
          <cell r="B2095">
            <v>40444</v>
          </cell>
          <cell r="C2095">
            <v>9</v>
          </cell>
        </row>
        <row r="2096">
          <cell r="B2096">
            <v>40445</v>
          </cell>
          <cell r="C2096">
            <v>9</v>
          </cell>
        </row>
        <row r="2097">
          <cell r="B2097">
            <v>40446</v>
          </cell>
          <cell r="C2097">
            <v>9</v>
          </cell>
        </row>
        <row r="2098">
          <cell r="B2098">
            <v>40447</v>
          </cell>
          <cell r="C2098">
            <v>9</v>
          </cell>
        </row>
        <row r="2099">
          <cell r="B2099">
            <v>40448</v>
          </cell>
          <cell r="C2099">
            <v>9</v>
          </cell>
        </row>
        <row r="2100">
          <cell r="B2100">
            <v>40449</v>
          </cell>
          <cell r="C2100">
            <v>9</v>
          </cell>
        </row>
        <row r="2101">
          <cell r="B2101">
            <v>40450</v>
          </cell>
          <cell r="C2101">
            <v>9</v>
          </cell>
        </row>
        <row r="2102">
          <cell r="B2102">
            <v>40451</v>
          </cell>
          <cell r="C2102">
            <v>9</v>
          </cell>
        </row>
        <row r="2103">
          <cell r="B2103">
            <v>40452</v>
          </cell>
          <cell r="C2103">
            <v>10</v>
          </cell>
        </row>
        <row r="2104">
          <cell r="B2104">
            <v>40453</v>
          </cell>
          <cell r="C2104">
            <v>10</v>
          </cell>
        </row>
        <row r="2105">
          <cell r="B2105">
            <v>40454</v>
          </cell>
          <cell r="C2105">
            <v>10</v>
          </cell>
        </row>
        <row r="2106">
          <cell r="B2106">
            <v>40455</v>
          </cell>
          <cell r="C2106">
            <v>10</v>
          </cell>
        </row>
        <row r="2107">
          <cell r="B2107">
            <v>40456</v>
          </cell>
          <cell r="C2107">
            <v>10</v>
          </cell>
        </row>
        <row r="2108">
          <cell r="B2108">
            <v>40457</v>
          </cell>
          <cell r="C2108">
            <v>10</v>
          </cell>
        </row>
        <row r="2109">
          <cell r="B2109">
            <v>40458</v>
          </cell>
          <cell r="C2109">
            <v>10</v>
          </cell>
        </row>
        <row r="2110">
          <cell r="B2110">
            <v>40459</v>
          </cell>
          <cell r="C2110">
            <v>10</v>
          </cell>
        </row>
        <row r="2111">
          <cell r="B2111">
            <v>40460</v>
          </cell>
          <cell r="C2111">
            <v>10</v>
          </cell>
        </row>
        <row r="2112">
          <cell r="B2112">
            <v>40461</v>
          </cell>
          <cell r="C2112">
            <v>10</v>
          </cell>
        </row>
        <row r="2113">
          <cell r="B2113">
            <v>40462</v>
          </cell>
          <cell r="C2113">
            <v>10</v>
          </cell>
        </row>
        <row r="2114">
          <cell r="B2114">
            <v>40463</v>
          </cell>
          <cell r="C2114">
            <v>10</v>
          </cell>
        </row>
        <row r="2115">
          <cell r="B2115">
            <v>40464</v>
          </cell>
          <cell r="C2115">
            <v>10</v>
          </cell>
        </row>
        <row r="2116">
          <cell r="B2116">
            <v>40465</v>
          </cell>
          <cell r="C2116">
            <v>10</v>
          </cell>
        </row>
        <row r="2117">
          <cell r="B2117">
            <v>40466</v>
          </cell>
          <cell r="C2117">
            <v>10</v>
          </cell>
        </row>
        <row r="2118">
          <cell r="B2118">
            <v>40467</v>
          </cell>
          <cell r="C2118">
            <v>10</v>
          </cell>
        </row>
        <row r="2119">
          <cell r="B2119">
            <v>40468</v>
          </cell>
          <cell r="C2119">
            <v>10</v>
          </cell>
        </row>
        <row r="2120">
          <cell r="B2120">
            <v>40469</v>
          </cell>
          <cell r="C2120">
            <v>10</v>
          </cell>
        </row>
        <row r="2121">
          <cell r="B2121">
            <v>40470</v>
          </cell>
          <cell r="C2121">
            <v>10</v>
          </cell>
        </row>
        <row r="2122">
          <cell r="B2122">
            <v>40471</v>
          </cell>
          <cell r="C2122">
            <v>10</v>
          </cell>
        </row>
        <row r="2123">
          <cell r="B2123">
            <v>40472</v>
          </cell>
          <cell r="C2123">
            <v>10</v>
          </cell>
        </row>
        <row r="2124">
          <cell r="B2124">
            <v>40473</v>
          </cell>
          <cell r="C2124">
            <v>10</v>
          </cell>
        </row>
        <row r="2125">
          <cell r="B2125">
            <v>40474</v>
          </cell>
          <cell r="C2125">
            <v>10</v>
          </cell>
        </row>
        <row r="2126">
          <cell r="B2126">
            <v>40475</v>
          </cell>
          <cell r="C2126">
            <v>10</v>
          </cell>
        </row>
        <row r="2127">
          <cell r="B2127">
            <v>40476</v>
          </cell>
          <cell r="C2127">
            <v>10</v>
          </cell>
        </row>
        <row r="2128">
          <cell r="B2128">
            <v>40477</v>
          </cell>
          <cell r="C2128">
            <v>10</v>
          </cell>
        </row>
        <row r="2129">
          <cell r="B2129">
            <v>40478</v>
          </cell>
          <cell r="C2129">
            <v>10</v>
          </cell>
        </row>
        <row r="2130">
          <cell r="B2130">
            <v>40479</v>
          </cell>
          <cell r="C2130">
            <v>10</v>
          </cell>
        </row>
        <row r="2131">
          <cell r="B2131">
            <v>40480</v>
          </cell>
          <cell r="C2131">
            <v>10</v>
          </cell>
        </row>
        <row r="2132">
          <cell r="B2132">
            <v>40481</v>
          </cell>
          <cell r="C2132">
            <v>10</v>
          </cell>
        </row>
        <row r="2133">
          <cell r="B2133">
            <v>40482</v>
          </cell>
          <cell r="C2133">
            <v>10</v>
          </cell>
        </row>
        <row r="2134">
          <cell r="B2134">
            <v>40483</v>
          </cell>
          <cell r="C2134">
            <v>11</v>
          </cell>
        </row>
        <row r="2135">
          <cell r="B2135">
            <v>40484</v>
          </cell>
          <cell r="C2135">
            <v>11</v>
          </cell>
        </row>
        <row r="2136">
          <cell r="B2136">
            <v>40485</v>
          </cell>
          <cell r="C2136">
            <v>11</v>
          </cell>
        </row>
        <row r="2137">
          <cell r="B2137">
            <v>40486</v>
          </cell>
          <cell r="C2137">
            <v>11</v>
          </cell>
        </row>
        <row r="2138">
          <cell r="B2138">
            <v>40487</v>
          </cell>
          <cell r="C2138">
            <v>11</v>
          </cell>
        </row>
        <row r="2139">
          <cell r="B2139">
            <v>40488</v>
          </cell>
          <cell r="C2139">
            <v>11</v>
          </cell>
        </row>
        <row r="2140">
          <cell r="B2140">
            <v>40489</v>
          </cell>
          <cell r="C2140">
            <v>11</v>
          </cell>
        </row>
        <row r="2141">
          <cell r="B2141">
            <v>40490</v>
          </cell>
          <cell r="C2141">
            <v>11</v>
          </cell>
        </row>
        <row r="2142">
          <cell r="B2142">
            <v>40491</v>
          </cell>
          <cell r="C2142">
            <v>11</v>
          </cell>
        </row>
        <row r="2143">
          <cell r="B2143">
            <v>40492</v>
          </cell>
          <cell r="C2143">
            <v>11</v>
          </cell>
        </row>
        <row r="2144">
          <cell r="B2144">
            <v>40493</v>
          </cell>
          <cell r="C2144">
            <v>11</v>
          </cell>
        </row>
        <row r="2145">
          <cell r="B2145">
            <v>40494</v>
          </cell>
          <cell r="C2145">
            <v>11</v>
          </cell>
        </row>
        <row r="2146">
          <cell r="B2146">
            <v>40495</v>
          </cell>
          <cell r="C2146">
            <v>11</v>
          </cell>
        </row>
        <row r="2147">
          <cell r="B2147">
            <v>40496</v>
          </cell>
          <cell r="C2147">
            <v>11</v>
          </cell>
        </row>
        <row r="2148">
          <cell r="B2148">
            <v>40497</v>
          </cell>
          <cell r="C2148">
            <v>11</v>
          </cell>
        </row>
        <row r="2149">
          <cell r="B2149">
            <v>40498</v>
          </cell>
          <cell r="C2149">
            <v>11</v>
          </cell>
        </row>
        <row r="2150">
          <cell r="B2150">
            <v>40499</v>
          </cell>
          <cell r="C2150">
            <v>11</v>
          </cell>
        </row>
        <row r="2151">
          <cell r="B2151">
            <v>40500</v>
          </cell>
          <cell r="C2151">
            <v>11</v>
          </cell>
        </row>
        <row r="2152">
          <cell r="B2152">
            <v>40501</v>
          </cell>
          <cell r="C2152">
            <v>11</v>
          </cell>
        </row>
        <row r="2153">
          <cell r="B2153">
            <v>40502</v>
          </cell>
          <cell r="C2153">
            <v>11</v>
          </cell>
        </row>
        <row r="2154">
          <cell r="B2154">
            <v>40503</v>
          </cell>
          <cell r="C2154">
            <v>11</v>
          </cell>
        </row>
        <row r="2155">
          <cell r="B2155">
            <v>40504</v>
          </cell>
          <cell r="C2155">
            <v>11</v>
          </cell>
        </row>
        <row r="2156">
          <cell r="B2156">
            <v>40505</v>
          </cell>
          <cell r="C2156">
            <v>11</v>
          </cell>
        </row>
        <row r="2157">
          <cell r="B2157">
            <v>40506</v>
          </cell>
          <cell r="C2157">
            <v>11</v>
          </cell>
        </row>
        <row r="2158">
          <cell r="B2158">
            <v>40507</v>
          </cell>
          <cell r="C2158">
            <v>11</v>
          </cell>
        </row>
        <row r="2159">
          <cell r="B2159">
            <v>40508</v>
          </cell>
          <cell r="C2159">
            <v>11</v>
          </cell>
        </row>
        <row r="2160">
          <cell r="B2160">
            <v>40509</v>
          </cell>
          <cell r="C2160">
            <v>11</v>
          </cell>
        </row>
        <row r="2161">
          <cell r="B2161">
            <v>40510</v>
          </cell>
          <cell r="C2161">
            <v>11</v>
          </cell>
        </row>
        <row r="2162">
          <cell r="B2162">
            <v>40511</v>
          </cell>
          <cell r="C2162">
            <v>11</v>
          </cell>
        </row>
        <row r="2163">
          <cell r="B2163">
            <v>40512</v>
          </cell>
          <cell r="C2163">
            <v>11</v>
          </cell>
        </row>
        <row r="2164">
          <cell r="B2164">
            <v>40513</v>
          </cell>
          <cell r="C2164">
            <v>12</v>
          </cell>
        </row>
        <row r="2165">
          <cell r="B2165">
            <v>40514</v>
          </cell>
          <cell r="C2165">
            <v>12</v>
          </cell>
        </row>
        <row r="2166">
          <cell r="B2166">
            <v>40515</v>
          </cell>
          <cell r="C2166">
            <v>12</v>
          </cell>
        </row>
        <row r="2167">
          <cell r="B2167">
            <v>40516</v>
          </cell>
          <cell r="C2167">
            <v>12</v>
          </cell>
        </row>
        <row r="2168">
          <cell r="B2168">
            <v>40517</v>
          </cell>
          <cell r="C2168">
            <v>12</v>
          </cell>
        </row>
        <row r="2169">
          <cell r="B2169">
            <v>40518</v>
          </cell>
          <cell r="C2169">
            <v>12</v>
          </cell>
        </row>
        <row r="2170">
          <cell r="B2170">
            <v>40519</v>
          </cell>
          <cell r="C2170">
            <v>12</v>
          </cell>
        </row>
        <row r="2171">
          <cell r="B2171">
            <v>40520</v>
          </cell>
          <cell r="C2171">
            <v>12</v>
          </cell>
        </row>
        <row r="2172">
          <cell r="B2172">
            <v>40521</v>
          </cell>
          <cell r="C2172">
            <v>12</v>
          </cell>
        </row>
        <row r="2173">
          <cell r="B2173">
            <v>40522</v>
          </cell>
          <cell r="C2173">
            <v>12</v>
          </cell>
        </row>
        <row r="2174">
          <cell r="B2174">
            <v>40523</v>
          </cell>
          <cell r="C2174">
            <v>12</v>
          </cell>
        </row>
        <row r="2175">
          <cell r="B2175">
            <v>40524</v>
          </cell>
          <cell r="C2175">
            <v>12</v>
          </cell>
        </row>
        <row r="2176">
          <cell r="B2176">
            <v>40525</v>
          </cell>
          <cell r="C2176">
            <v>12</v>
          </cell>
        </row>
        <row r="2177">
          <cell r="B2177">
            <v>40526</v>
          </cell>
          <cell r="C2177">
            <v>12</v>
          </cell>
        </row>
        <row r="2178">
          <cell r="B2178">
            <v>40527</v>
          </cell>
          <cell r="C2178">
            <v>12</v>
          </cell>
        </row>
        <row r="2179">
          <cell r="B2179">
            <v>40528</v>
          </cell>
          <cell r="C2179">
            <v>12</v>
          </cell>
        </row>
        <row r="2180">
          <cell r="B2180">
            <v>40529</v>
          </cell>
          <cell r="C2180">
            <v>12</v>
          </cell>
        </row>
        <row r="2181">
          <cell r="B2181">
            <v>40530</v>
          </cell>
          <cell r="C2181">
            <v>12</v>
          </cell>
        </row>
        <row r="2182">
          <cell r="B2182">
            <v>40531</v>
          </cell>
          <cell r="C2182">
            <v>12</v>
          </cell>
        </row>
        <row r="2183">
          <cell r="B2183">
            <v>40532</v>
          </cell>
          <cell r="C2183">
            <v>12</v>
          </cell>
        </row>
        <row r="2184">
          <cell r="B2184">
            <v>40533</v>
          </cell>
          <cell r="C2184">
            <v>12</v>
          </cell>
        </row>
        <row r="2185">
          <cell r="B2185">
            <v>40534</v>
          </cell>
          <cell r="C2185">
            <v>12</v>
          </cell>
        </row>
        <row r="2186">
          <cell r="B2186">
            <v>40535</v>
          </cell>
          <cell r="C2186">
            <v>12</v>
          </cell>
        </row>
        <row r="2187">
          <cell r="B2187">
            <v>40536</v>
          </cell>
          <cell r="C2187">
            <v>12</v>
          </cell>
        </row>
        <row r="2188">
          <cell r="B2188">
            <v>40537</v>
          </cell>
          <cell r="C2188">
            <v>12</v>
          </cell>
        </row>
        <row r="2189">
          <cell r="B2189">
            <v>40538</v>
          </cell>
          <cell r="C2189">
            <v>12</v>
          </cell>
        </row>
        <row r="2190">
          <cell r="B2190">
            <v>40539</v>
          </cell>
          <cell r="C2190">
            <v>12</v>
          </cell>
        </row>
        <row r="2191">
          <cell r="B2191">
            <v>40540</v>
          </cell>
          <cell r="C2191">
            <v>12</v>
          </cell>
        </row>
        <row r="2192">
          <cell r="B2192">
            <v>40541</v>
          </cell>
          <cell r="C2192">
            <v>12</v>
          </cell>
        </row>
        <row r="2193">
          <cell r="B2193">
            <v>40542</v>
          </cell>
          <cell r="C2193">
            <v>12</v>
          </cell>
        </row>
        <row r="2194">
          <cell r="B2194">
            <v>40543</v>
          </cell>
          <cell r="C2194">
            <v>12</v>
          </cell>
        </row>
        <row r="2195">
          <cell r="B2195">
            <v>40544</v>
          </cell>
          <cell r="C2195">
            <v>1</v>
          </cell>
        </row>
        <row r="2196">
          <cell r="B2196">
            <v>40545</v>
          </cell>
          <cell r="C2196">
            <v>1</v>
          </cell>
        </row>
        <row r="2197">
          <cell r="B2197">
            <v>40546</v>
          </cell>
          <cell r="C2197">
            <v>1</v>
          </cell>
        </row>
        <row r="2198">
          <cell r="B2198">
            <v>40547</v>
          </cell>
          <cell r="C2198">
            <v>1</v>
          </cell>
        </row>
        <row r="2199">
          <cell r="B2199">
            <v>40548</v>
          </cell>
          <cell r="C2199">
            <v>1</v>
          </cell>
        </row>
        <row r="2200">
          <cell r="B2200">
            <v>40549</v>
          </cell>
          <cell r="C2200">
            <v>1</v>
          </cell>
        </row>
        <row r="2201">
          <cell r="B2201">
            <v>40550</v>
          </cell>
          <cell r="C2201">
            <v>1</v>
          </cell>
        </row>
        <row r="2202">
          <cell r="B2202">
            <v>40551</v>
          </cell>
          <cell r="C2202">
            <v>1</v>
          </cell>
        </row>
        <row r="2203">
          <cell r="B2203">
            <v>40552</v>
          </cell>
          <cell r="C2203">
            <v>1</v>
          </cell>
        </row>
        <row r="2204">
          <cell r="B2204">
            <v>40553</v>
          </cell>
          <cell r="C2204">
            <v>1</v>
          </cell>
        </row>
        <row r="2205">
          <cell r="B2205">
            <v>40554</v>
          </cell>
          <cell r="C2205">
            <v>1</v>
          </cell>
        </row>
        <row r="2206">
          <cell r="B2206">
            <v>40555</v>
          </cell>
          <cell r="C2206">
            <v>1</v>
          </cell>
        </row>
        <row r="2207">
          <cell r="B2207">
            <v>40556</v>
          </cell>
          <cell r="C2207">
            <v>1</v>
          </cell>
        </row>
        <row r="2208">
          <cell r="B2208">
            <v>40557</v>
          </cell>
          <cell r="C2208">
            <v>1</v>
          </cell>
        </row>
        <row r="2209">
          <cell r="B2209">
            <v>40558</v>
          </cell>
          <cell r="C2209">
            <v>1</v>
          </cell>
        </row>
        <row r="2210">
          <cell r="B2210">
            <v>40559</v>
          </cell>
          <cell r="C2210">
            <v>1</v>
          </cell>
        </row>
        <row r="2211">
          <cell r="B2211">
            <v>40560</v>
          </cell>
          <cell r="C2211">
            <v>1</v>
          </cell>
        </row>
        <row r="2212">
          <cell r="B2212">
            <v>40561</v>
          </cell>
          <cell r="C2212">
            <v>1</v>
          </cell>
        </row>
        <row r="2213">
          <cell r="B2213">
            <v>40562</v>
          </cell>
          <cell r="C2213">
            <v>1</v>
          </cell>
        </row>
        <row r="2214">
          <cell r="B2214">
            <v>40563</v>
          </cell>
          <cell r="C2214">
            <v>1</v>
          </cell>
        </row>
        <row r="2215">
          <cell r="B2215">
            <v>40564</v>
          </cell>
          <cell r="C2215">
            <v>1</v>
          </cell>
        </row>
        <row r="2216">
          <cell r="B2216">
            <v>40565</v>
          </cell>
          <cell r="C2216">
            <v>1</v>
          </cell>
        </row>
        <row r="2217">
          <cell r="B2217">
            <v>40566</v>
          </cell>
          <cell r="C2217">
            <v>1</v>
          </cell>
        </row>
        <row r="2218">
          <cell r="B2218">
            <v>40567</v>
          </cell>
          <cell r="C2218">
            <v>1</v>
          </cell>
        </row>
        <row r="2219">
          <cell r="B2219">
            <v>40568</v>
          </cell>
          <cell r="C2219">
            <v>1</v>
          </cell>
        </row>
        <row r="2220">
          <cell r="B2220">
            <v>40569</v>
          </cell>
          <cell r="C2220">
            <v>1</v>
          </cell>
        </row>
        <row r="2221">
          <cell r="B2221">
            <v>40570</v>
          </cell>
          <cell r="C2221">
            <v>1</v>
          </cell>
        </row>
        <row r="2222">
          <cell r="B2222">
            <v>40571</v>
          </cell>
          <cell r="C2222">
            <v>1</v>
          </cell>
        </row>
        <row r="2223">
          <cell r="B2223">
            <v>40572</v>
          </cell>
          <cell r="C2223">
            <v>1</v>
          </cell>
        </row>
        <row r="2224">
          <cell r="B2224">
            <v>40573</v>
          </cell>
          <cell r="C2224">
            <v>1</v>
          </cell>
        </row>
        <row r="2225">
          <cell r="B2225">
            <v>40574</v>
          </cell>
          <cell r="C2225">
            <v>1</v>
          </cell>
        </row>
        <row r="2226">
          <cell r="B2226">
            <v>40575</v>
          </cell>
          <cell r="C2226">
            <v>2</v>
          </cell>
        </row>
        <row r="2227">
          <cell r="B2227">
            <v>40576</v>
          </cell>
          <cell r="C2227">
            <v>2</v>
          </cell>
        </row>
        <row r="2228">
          <cell r="B2228">
            <v>40577</v>
          </cell>
          <cell r="C2228">
            <v>2</v>
          </cell>
        </row>
        <row r="2229">
          <cell r="B2229">
            <v>40578</v>
          </cell>
          <cell r="C2229">
            <v>2</v>
          </cell>
        </row>
        <row r="2230">
          <cell r="B2230">
            <v>40579</v>
          </cell>
          <cell r="C2230">
            <v>2</v>
          </cell>
        </row>
        <row r="2231">
          <cell r="B2231">
            <v>40580</v>
          </cell>
          <cell r="C2231">
            <v>2</v>
          </cell>
        </row>
        <row r="2232">
          <cell r="B2232">
            <v>40581</v>
          </cell>
          <cell r="C2232">
            <v>2</v>
          </cell>
        </row>
        <row r="2233">
          <cell r="B2233">
            <v>40582</v>
          </cell>
          <cell r="C2233">
            <v>2</v>
          </cell>
        </row>
        <row r="2234">
          <cell r="B2234">
            <v>40583</v>
          </cell>
          <cell r="C2234">
            <v>2</v>
          </cell>
        </row>
        <row r="2235">
          <cell r="B2235">
            <v>40584</v>
          </cell>
          <cell r="C2235">
            <v>2</v>
          </cell>
        </row>
        <row r="2236">
          <cell r="B2236">
            <v>40585</v>
          </cell>
          <cell r="C2236">
            <v>2</v>
          </cell>
        </row>
        <row r="2237">
          <cell r="B2237">
            <v>40586</v>
          </cell>
          <cell r="C2237">
            <v>2</v>
          </cell>
        </row>
        <row r="2238">
          <cell r="B2238">
            <v>40587</v>
          </cell>
          <cell r="C2238">
            <v>2</v>
          </cell>
        </row>
        <row r="2239">
          <cell r="B2239">
            <v>40588</v>
          </cell>
          <cell r="C2239">
            <v>2</v>
          </cell>
        </row>
        <row r="2240">
          <cell r="B2240">
            <v>40589</v>
          </cell>
          <cell r="C2240">
            <v>2</v>
          </cell>
        </row>
        <row r="2241">
          <cell r="B2241">
            <v>40590</v>
          </cell>
          <cell r="C2241">
            <v>2</v>
          </cell>
        </row>
        <row r="2242">
          <cell r="B2242">
            <v>40591</v>
          </cell>
          <cell r="C2242">
            <v>2</v>
          </cell>
        </row>
        <row r="2243">
          <cell r="B2243">
            <v>40592</v>
          </cell>
          <cell r="C2243">
            <v>2</v>
          </cell>
        </row>
        <row r="2244">
          <cell r="B2244">
            <v>40593</v>
          </cell>
          <cell r="C2244">
            <v>2</v>
          </cell>
        </row>
        <row r="2245">
          <cell r="B2245">
            <v>40594</v>
          </cell>
          <cell r="C2245">
            <v>2</v>
          </cell>
        </row>
        <row r="2246">
          <cell r="B2246">
            <v>40595</v>
          </cell>
          <cell r="C2246">
            <v>2</v>
          </cell>
        </row>
        <row r="2247">
          <cell r="B2247">
            <v>40596</v>
          </cell>
          <cell r="C2247">
            <v>2</v>
          </cell>
        </row>
        <row r="2248">
          <cell r="B2248">
            <v>40597</v>
          </cell>
          <cell r="C2248">
            <v>2</v>
          </cell>
        </row>
        <row r="2249">
          <cell r="B2249">
            <v>40598</v>
          </cell>
          <cell r="C2249">
            <v>2</v>
          </cell>
        </row>
        <row r="2250">
          <cell r="B2250">
            <v>40599</v>
          </cell>
          <cell r="C2250">
            <v>2</v>
          </cell>
        </row>
        <row r="2251">
          <cell r="B2251">
            <v>40600</v>
          </cell>
          <cell r="C2251">
            <v>2</v>
          </cell>
        </row>
        <row r="2252">
          <cell r="B2252">
            <v>40601</v>
          </cell>
          <cell r="C2252">
            <v>2</v>
          </cell>
        </row>
        <row r="2253">
          <cell r="B2253">
            <v>40602</v>
          </cell>
          <cell r="C2253">
            <v>2</v>
          </cell>
        </row>
        <row r="2254">
          <cell r="B2254">
            <v>40603</v>
          </cell>
          <cell r="C2254">
            <v>3</v>
          </cell>
        </row>
        <row r="2255">
          <cell r="B2255">
            <v>40604</v>
          </cell>
          <cell r="C2255">
            <v>3</v>
          </cell>
        </row>
        <row r="2256">
          <cell r="B2256">
            <v>40605</v>
          </cell>
          <cell r="C2256">
            <v>3</v>
          </cell>
        </row>
        <row r="2257">
          <cell r="B2257">
            <v>40606</v>
          </cell>
          <cell r="C2257">
            <v>3</v>
          </cell>
        </row>
        <row r="2258">
          <cell r="B2258">
            <v>40607</v>
          </cell>
          <cell r="C2258">
            <v>3</v>
          </cell>
        </row>
        <row r="2259">
          <cell r="B2259">
            <v>40608</v>
          </cell>
          <cell r="C2259">
            <v>3</v>
          </cell>
        </row>
        <row r="2260">
          <cell r="B2260">
            <v>40609</v>
          </cell>
          <cell r="C2260">
            <v>3</v>
          </cell>
        </row>
        <row r="2261">
          <cell r="B2261">
            <v>40610</v>
          </cell>
          <cell r="C2261">
            <v>3</v>
          </cell>
        </row>
        <row r="2262">
          <cell r="B2262">
            <v>40611</v>
          </cell>
          <cell r="C2262">
            <v>3</v>
          </cell>
        </row>
        <row r="2263">
          <cell r="B2263">
            <v>40612</v>
          </cell>
          <cell r="C2263">
            <v>3</v>
          </cell>
        </row>
        <row r="2264">
          <cell r="B2264">
            <v>40613</v>
          </cell>
          <cell r="C2264">
            <v>3</v>
          </cell>
        </row>
        <row r="2265">
          <cell r="B2265">
            <v>40614</v>
          </cell>
          <cell r="C2265">
            <v>3</v>
          </cell>
        </row>
        <row r="2266">
          <cell r="B2266">
            <v>40615</v>
          </cell>
          <cell r="C2266">
            <v>3</v>
          </cell>
        </row>
        <row r="2267">
          <cell r="B2267">
            <v>40616</v>
          </cell>
          <cell r="C2267">
            <v>3</v>
          </cell>
        </row>
        <row r="2268">
          <cell r="B2268">
            <v>40617</v>
          </cell>
          <cell r="C2268">
            <v>3</v>
          </cell>
        </row>
        <row r="2269">
          <cell r="B2269">
            <v>40618</v>
          </cell>
          <cell r="C2269">
            <v>3</v>
          </cell>
        </row>
        <row r="2270">
          <cell r="B2270">
            <v>40619</v>
          </cell>
          <cell r="C2270">
            <v>3</v>
          </cell>
        </row>
        <row r="2271">
          <cell r="B2271">
            <v>40620</v>
          </cell>
          <cell r="C2271">
            <v>3</v>
          </cell>
        </row>
        <row r="2272">
          <cell r="B2272">
            <v>40621</v>
          </cell>
          <cell r="C2272">
            <v>3</v>
          </cell>
        </row>
        <row r="2273">
          <cell r="B2273">
            <v>40622</v>
          </cell>
          <cell r="C2273">
            <v>3</v>
          </cell>
        </row>
        <row r="2274">
          <cell r="B2274">
            <v>40623</v>
          </cell>
          <cell r="C2274">
            <v>3</v>
          </cell>
        </row>
        <row r="2275">
          <cell r="B2275">
            <v>40624</v>
          </cell>
          <cell r="C2275">
            <v>3</v>
          </cell>
        </row>
        <row r="2276">
          <cell r="B2276">
            <v>40625</v>
          </cell>
          <cell r="C2276">
            <v>3</v>
          </cell>
        </row>
        <row r="2277">
          <cell r="B2277">
            <v>40626</v>
          </cell>
          <cell r="C2277">
            <v>3</v>
          </cell>
        </row>
        <row r="2278">
          <cell r="B2278">
            <v>40627</v>
          </cell>
          <cell r="C2278">
            <v>3</v>
          </cell>
        </row>
        <row r="2279">
          <cell r="B2279">
            <v>40628</v>
          </cell>
          <cell r="C2279">
            <v>3</v>
          </cell>
        </row>
        <row r="2280">
          <cell r="B2280">
            <v>40629</v>
          </cell>
          <cell r="C2280">
            <v>3</v>
          </cell>
        </row>
        <row r="2281">
          <cell r="B2281">
            <v>40630</v>
          </cell>
          <cell r="C2281">
            <v>3</v>
          </cell>
        </row>
        <row r="2282">
          <cell r="B2282">
            <v>40631</v>
          </cell>
          <cell r="C2282">
            <v>3</v>
          </cell>
        </row>
        <row r="2283">
          <cell r="B2283">
            <v>40632</v>
          </cell>
          <cell r="C2283">
            <v>3</v>
          </cell>
        </row>
        <row r="2284">
          <cell r="B2284">
            <v>40633</v>
          </cell>
          <cell r="C2284">
            <v>3</v>
          </cell>
        </row>
        <row r="2285">
          <cell r="B2285">
            <v>40634</v>
          </cell>
          <cell r="C2285">
            <v>4</v>
          </cell>
        </row>
        <row r="2286">
          <cell r="B2286">
            <v>40635</v>
          </cell>
          <cell r="C2286">
            <v>4</v>
          </cell>
        </row>
        <row r="2287">
          <cell r="B2287">
            <v>40636</v>
          </cell>
          <cell r="C2287">
            <v>4</v>
          </cell>
        </row>
        <row r="2288">
          <cell r="B2288">
            <v>40637</v>
          </cell>
          <cell r="C2288">
            <v>4</v>
          </cell>
        </row>
        <row r="2289">
          <cell r="B2289">
            <v>40638</v>
          </cell>
          <cell r="C2289">
            <v>4</v>
          </cell>
        </row>
        <row r="2290">
          <cell r="B2290">
            <v>40639</v>
          </cell>
          <cell r="C2290">
            <v>4</v>
          </cell>
        </row>
        <row r="2291">
          <cell r="B2291">
            <v>40640</v>
          </cell>
          <cell r="C2291">
            <v>4</v>
          </cell>
        </row>
        <row r="2292">
          <cell r="B2292">
            <v>40641</v>
          </cell>
          <cell r="C2292">
            <v>4</v>
          </cell>
        </row>
        <row r="2293">
          <cell r="B2293">
            <v>40642</v>
          </cell>
          <cell r="C2293">
            <v>4</v>
          </cell>
        </row>
        <row r="2294">
          <cell r="B2294">
            <v>40643</v>
          </cell>
          <cell r="C2294">
            <v>4</v>
          </cell>
        </row>
        <row r="2295">
          <cell r="B2295">
            <v>40644</v>
          </cell>
          <cell r="C2295">
            <v>4</v>
          </cell>
        </row>
        <row r="2296">
          <cell r="B2296">
            <v>40645</v>
          </cell>
          <cell r="C2296">
            <v>4</v>
          </cell>
        </row>
        <row r="2297">
          <cell r="B2297">
            <v>40646</v>
          </cell>
          <cell r="C2297">
            <v>4</v>
          </cell>
        </row>
        <row r="2298">
          <cell r="B2298">
            <v>40647</v>
          </cell>
          <cell r="C2298">
            <v>4</v>
          </cell>
        </row>
        <row r="2299">
          <cell r="B2299">
            <v>40648</v>
          </cell>
          <cell r="C2299">
            <v>4</v>
          </cell>
        </row>
        <row r="2300">
          <cell r="B2300">
            <v>40649</v>
          </cell>
          <cell r="C2300">
            <v>4</v>
          </cell>
        </row>
        <row r="2301">
          <cell r="B2301">
            <v>40650</v>
          </cell>
          <cell r="C2301">
            <v>4</v>
          </cell>
        </row>
        <row r="2302">
          <cell r="B2302">
            <v>40651</v>
          </cell>
          <cell r="C2302">
            <v>4</v>
          </cell>
        </row>
        <row r="2303">
          <cell r="B2303">
            <v>40652</v>
          </cell>
          <cell r="C2303">
            <v>4</v>
          </cell>
        </row>
        <row r="2304">
          <cell r="B2304">
            <v>40653</v>
          </cell>
          <cell r="C2304">
            <v>4</v>
          </cell>
        </row>
        <row r="2305">
          <cell r="B2305">
            <v>40654</v>
          </cell>
          <cell r="C2305">
            <v>4</v>
          </cell>
        </row>
        <row r="2306">
          <cell r="B2306">
            <v>40655</v>
          </cell>
          <cell r="C2306">
            <v>4</v>
          </cell>
        </row>
        <row r="2307">
          <cell r="B2307">
            <v>40656</v>
          </cell>
          <cell r="C2307">
            <v>4</v>
          </cell>
        </row>
        <row r="2308">
          <cell r="B2308">
            <v>40657</v>
          </cell>
          <cell r="C2308">
            <v>4</v>
          </cell>
        </row>
        <row r="2309">
          <cell r="B2309">
            <v>40658</v>
          </cell>
          <cell r="C2309">
            <v>4</v>
          </cell>
        </row>
        <row r="2310">
          <cell r="B2310">
            <v>40659</v>
          </cell>
          <cell r="C2310">
            <v>4</v>
          </cell>
        </row>
        <row r="2311">
          <cell r="B2311">
            <v>40660</v>
          </cell>
          <cell r="C2311">
            <v>4</v>
          </cell>
        </row>
        <row r="2312">
          <cell r="B2312">
            <v>40661</v>
          </cell>
          <cell r="C2312">
            <v>4</v>
          </cell>
        </row>
        <row r="2313">
          <cell r="B2313">
            <v>40662</v>
          </cell>
          <cell r="C2313">
            <v>4</v>
          </cell>
        </row>
        <row r="2314">
          <cell r="B2314">
            <v>40663</v>
          </cell>
          <cell r="C2314">
            <v>4</v>
          </cell>
        </row>
        <row r="2315">
          <cell r="B2315">
            <v>40664</v>
          </cell>
          <cell r="C2315">
            <v>5</v>
          </cell>
        </row>
        <row r="2316">
          <cell r="B2316">
            <v>40665</v>
          </cell>
          <cell r="C2316">
            <v>5</v>
          </cell>
        </row>
        <row r="2317">
          <cell r="B2317">
            <v>40666</v>
          </cell>
          <cell r="C2317">
            <v>5</v>
          </cell>
        </row>
        <row r="2318">
          <cell r="B2318">
            <v>40667</v>
          </cell>
          <cell r="C2318">
            <v>5</v>
          </cell>
        </row>
        <row r="2319">
          <cell r="B2319">
            <v>40668</v>
          </cell>
          <cell r="C2319">
            <v>5</v>
          </cell>
        </row>
        <row r="2320">
          <cell r="B2320">
            <v>40669</v>
          </cell>
          <cell r="C2320">
            <v>5</v>
          </cell>
        </row>
        <row r="2321">
          <cell r="B2321">
            <v>40670</v>
          </cell>
          <cell r="C2321">
            <v>5</v>
          </cell>
        </row>
        <row r="2322">
          <cell r="B2322">
            <v>40671</v>
          </cell>
          <cell r="C2322">
            <v>5</v>
          </cell>
        </row>
        <row r="2323">
          <cell r="B2323">
            <v>40672</v>
          </cell>
          <cell r="C2323">
            <v>5</v>
          </cell>
        </row>
        <row r="2324">
          <cell r="B2324">
            <v>40673</v>
          </cell>
          <cell r="C2324">
            <v>5</v>
          </cell>
        </row>
        <row r="2325">
          <cell r="B2325">
            <v>40674</v>
          </cell>
          <cell r="C2325">
            <v>5</v>
          </cell>
        </row>
        <row r="2326">
          <cell r="B2326">
            <v>40675</v>
          </cell>
          <cell r="C2326">
            <v>5</v>
          </cell>
        </row>
        <row r="2327">
          <cell r="B2327">
            <v>40676</v>
          </cell>
          <cell r="C2327">
            <v>5</v>
          </cell>
        </row>
        <row r="2328">
          <cell r="B2328">
            <v>40677</v>
          </cell>
          <cell r="C2328">
            <v>5</v>
          </cell>
        </row>
        <row r="2329">
          <cell r="B2329">
            <v>40678</v>
          </cell>
          <cell r="C2329">
            <v>5</v>
          </cell>
        </row>
        <row r="2330">
          <cell r="B2330">
            <v>40679</v>
          </cell>
          <cell r="C2330">
            <v>5</v>
          </cell>
        </row>
        <row r="2331">
          <cell r="B2331">
            <v>40680</v>
          </cell>
          <cell r="C2331">
            <v>5</v>
          </cell>
        </row>
        <row r="2332">
          <cell r="B2332">
            <v>40681</v>
          </cell>
          <cell r="C2332">
            <v>5</v>
          </cell>
        </row>
        <row r="2333">
          <cell r="B2333">
            <v>40682</v>
          </cell>
          <cell r="C2333">
            <v>5</v>
          </cell>
        </row>
        <row r="2334">
          <cell r="B2334">
            <v>40683</v>
          </cell>
          <cell r="C2334">
            <v>5</v>
          </cell>
        </row>
        <row r="2335">
          <cell r="B2335">
            <v>40684</v>
          </cell>
          <cell r="C2335">
            <v>5</v>
          </cell>
        </row>
        <row r="2336">
          <cell r="B2336">
            <v>40685</v>
          </cell>
          <cell r="C2336">
            <v>5</v>
          </cell>
        </row>
        <row r="2337">
          <cell r="B2337">
            <v>40686</v>
          </cell>
          <cell r="C2337">
            <v>5</v>
          </cell>
        </row>
        <row r="2338">
          <cell r="B2338">
            <v>40687</v>
          </cell>
          <cell r="C2338">
            <v>5</v>
          </cell>
        </row>
        <row r="2339">
          <cell r="B2339">
            <v>40688</v>
          </cell>
          <cell r="C2339">
            <v>5</v>
          </cell>
        </row>
        <row r="2340">
          <cell r="B2340">
            <v>40689</v>
          </cell>
          <cell r="C2340">
            <v>5</v>
          </cell>
        </row>
        <row r="2341">
          <cell r="B2341">
            <v>40690</v>
          </cell>
          <cell r="C2341">
            <v>5</v>
          </cell>
        </row>
        <row r="2342">
          <cell r="B2342">
            <v>40691</v>
          </cell>
          <cell r="C2342">
            <v>5</v>
          </cell>
        </row>
        <row r="2343">
          <cell r="B2343">
            <v>40692</v>
          </cell>
          <cell r="C2343">
            <v>5</v>
          </cell>
        </row>
        <row r="2344">
          <cell r="B2344">
            <v>40693</v>
          </cell>
          <cell r="C2344">
            <v>5</v>
          </cell>
        </row>
        <row r="2345">
          <cell r="B2345">
            <v>40694</v>
          </cell>
          <cell r="C2345">
            <v>5</v>
          </cell>
        </row>
        <row r="2346">
          <cell r="B2346">
            <v>40695</v>
          </cell>
          <cell r="C2346">
            <v>6</v>
          </cell>
        </row>
        <row r="2347">
          <cell r="B2347">
            <v>40696</v>
          </cell>
          <cell r="C2347">
            <v>6</v>
          </cell>
        </row>
        <row r="2348">
          <cell r="B2348">
            <v>40697</v>
          </cell>
          <cell r="C2348">
            <v>6</v>
          </cell>
        </row>
        <row r="2349">
          <cell r="B2349">
            <v>40698</v>
          </cell>
          <cell r="C2349">
            <v>6</v>
          </cell>
        </row>
        <row r="2350">
          <cell r="B2350">
            <v>40699</v>
          </cell>
          <cell r="C2350">
            <v>6</v>
          </cell>
        </row>
        <row r="2351">
          <cell r="B2351">
            <v>40700</v>
          </cell>
          <cell r="C2351">
            <v>6</v>
          </cell>
        </row>
        <row r="2352">
          <cell r="B2352">
            <v>40701</v>
          </cell>
          <cell r="C2352">
            <v>6</v>
          </cell>
        </row>
        <row r="2353">
          <cell r="B2353">
            <v>40702</v>
          </cell>
          <cell r="C2353">
            <v>6</v>
          </cell>
        </row>
        <row r="2354">
          <cell r="B2354">
            <v>40703</v>
          </cell>
          <cell r="C2354">
            <v>6</v>
          </cell>
        </row>
        <row r="2355">
          <cell r="B2355">
            <v>40704</v>
          </cell>
          <cell r="C2355">
            <v>6</v>
          </cell>
        </row>
        <row r="2356">
          <cell r="B2356">
            <v>40705</v>
          </cell>
          <cell r="C2356">
            <v>6</v>
          </cell>
        </row>
        <row r="2357">
          <cell r="B2357">
            <v>40706</v>
          </cell>
          <cell r="C2357">
            <v>6</v>
          </cell>
        </row>
        <row r="2358">
          <cell r="B2358">
            <v>40707</v>
          </cell>
          <cell r="C2358">
            <v>6</v>
          </cell>
        </row>
        <row r="2359">
          <cell r="B2359">
            <v>40708</v>
          </cell>
          <cell r="C2359">
            <v>6</v>
          </cell>
        </row>
        <row r="2360">
          <cell r="B2360">
            <v>40709</v>
          </cell>
          <cell r="C2360">
            <v>6</v>
          </cell>
        </row>
        <row r="2361">
          <cell r="B2361">
            <v>40710</v>
          </cell>
          <cell r="C2361">
            <v>6</v>
          </cell>
        </row>
        <row r="2362">
          <cell r="B2362">
            <v>40711</v>
          </cell>
          <cell r="C2362">
            <v>6</v>
          </cell>
        </row>
        <row r="2363">
          <cell r="B2363">
            <v>40712</v>
          </cell>
          <cell r="C2363">
            <v>6</v>
          </cell>
        </row>
        <row r="2364">
          <cell r="B2364">
            <v>40713</v>
          </cell>
          <cell r="C2364">
            <v>6</v>
          </cell>
        </row>
        <row r="2365">
          <cell r="B2365">
            <v>40714</v>
          </cell>
          <cell r="C2365">
            <v>6</v>
          </cell>
        </row>
        <row r="2366">
          <cell r="B2366">
            <v>40715</v>
          </cell>
          <cell r="C2366">
            <v>6</v>
          </cell>
        </row>
        <row r="2367">
          <cell r="B2367">
            <v>40716</v>
          </cell>
          <cell r="C2367">
            <v>6</v>
          </cell>
        </row>
        <row r="2368">
          <cell r="B2368">
            <v>40717</v>
          </cell>
          <cell r="C2368">
            <v>6</v>
          </cell>
        </row>
        <row r="2369">
          <cell r="B2369">
            <v>40718</v>
          </cell>
          <cell r="C2369">
            <v>6</v>
          </cell>
        </row>
        <row r="2370">
          <cell r="B2370">
            <v>40719</v>
          </cell>
          <cell r="C2370">
            <v>6</v>
          </cell>
        </row>
        <row r="2371">
          <cell r="B2371">
            <v>40720</v>
          </cell>
          <cell r="C2371">
            <v>6</v>
          </cell>
        </row>
        <row r="2372">
          <cell r="B2372">
            <v>40721</v>
          </cell>
          <cell r="C2372">
            <v>6</v>
          </cell>
        </row>
        <row r="2373">
          <cell r="B2373">
            <v>40722</v>
          </cell>
          <cell r="C2373">
            <v>6</v>
          </cell>
        </row>
        <row r="2374">
          <cell r="B2374">
            <v>40723</v>
          </cell>
          <cell r="C2374">
            <v>6</v>
          </cell>
        </row>
        <row r="2375">
          <cell r="B2375">
            <v>40724</v>
          </cell>
          <cell r="C2375">
            <v>6</v>
          </cell>
        </row>
        <row r="2376">
          <cell r="B2376">
            <v>40725</v>
          </cell>
          <cell r="C2376">
            <v>7</v>
          </cell>
        </row>
        <row r="2377">
          <cell r="B2377">
            <v>40726</v>
          </cell>
          <cell r="C2377">
            <v>7</v>
          </cell>
        </row>
        <row r="2378">
          <cell r="B2378">
            <v>40727</v>
          </cell>
          <cell r="C2378">
            <v>7</v>
          </cell>
        </row>
        <row r="2379">
          <cell r="B2379">
            <v>40728</v>
          </cell>
          <cell r="C2379">
            <v>7</v>
          </cell>
        </row>
        <row r="2380">
          <cell r="B2380">
            <v>40729</v>
          </cell>
          <cell r="C2380">
            <v>7</v>
          </cell>
        </row>
        <row r="2381">
          <cell r="B2381">
            <v>40730</v>
          </cell>
          <cell r="C2381">
            <v>7</v>
          </cell>
        </row>
        <row r="2382">
          <cell r="B2382">
            <v>40731</v>
          </cell>
          <cell r="C2382">
            <v>7</v>
          </cell>
        </row>
        <row r="2383">
          <cell r="B2383">
            <v>40732</v>
          </cell>
          <cell r="C2383">
            <v>7</v>
          </cell>
        </row>
        <row r="2384">
          <cell r="B2384">
            <v>40733</v>
          </cell>
          <cell r="C2384">
            <v>7</v>
          </cell>
        </row>
        <row r="2385">
          <cell r="B2385">
            <v>40734</v>
          </cell>
          <cell r="C2385">
            <v>7</v>
          </cell>
        </row>
        <row r="2386">
          <cell r="B2386">
            <v>40735</v>
          </cell>
          <cell r="C2386">
            <v>7</v>
          </cell>
        </row>
        <row r="2387">
          <cell r="B2387">
            <v>40736</v>
          </cell>
          <cell r="C2387">
            <v>7</v>
          </cell>
        </row>
        <row r="2388">
          <cell r="B2388">
            <v>40737</v>
          </cell>
          <cell r="C2388">
            <v>7</v>
          </cell>
        </row>
        <row r="2389">
          <cell r="B2389">
            <v>40738</v>
          </cell>
          <cell r="C2389">
            <v>7</v>
          </cell>
        </row>
        <row r="2390">
          <cell r="B2390">
            <v>40739</v>
          </cell>
          <cell r="C2390">
            <v>7</v>
          </cell>
        </row>
        <row r="2391">
          <cell r="B2391">
            <v>40740</v>
          </cell>
          <cell r="C2391">
            <v>7</v>
          </cell>
        </row>
        <row r="2392">
          <cell r="B2392">
            <v>40741</v>
          </cell>
          <cell r="C2392">
            <v>7</v>
          </cell>
        </row>
        <row r="2393">
          <cell r="B2393">
            <v>40742</v>
          </cell>
          <cell r="C2393">
            <v>7</v>
          </cell>
        </row>
        <row r="2394">
          <cell r="B2394">
            <v>40743</v>
          </cell>
          <cell r="C2394">
            <v>7</v>
          </cell>
        </row>
        <row r="2395">
          <cell r="B2395">
            <v>40744</v>
          </cell>
          <cell r="C2395">
            <v>7</v>
          </cell>
        </row>
        <row r="2396">
          <cell r="B2396">
            <v>40745</v>
          </cell>
          <cell r="C2396">
            <v>7</v>
          </cell>
        </row>
        <row r="2397">
          <cell r="B2397">
            <v>40746</v>
          </cell>
          <cell r="C2397">
            <v>7</v>
          </cell>
        </row>
        <row r="2398">
          <cell r="B2398">
            <v>40747</v>
          </cell>
          <cell r="C2398">
            <v>7</v>
          </cell>
        </row>
        <row r="2399">
          <cell r="B2399">
            <v>40748</v>
          </cell>
          <cell r="C2399">
            <v>7</v>
          </cell>
        </row>
        <row r="2400">
          <cell r="B2400">
            <v>40749</v>
          </cell>
          <cell r="C2400">
            <v>7</v>
          </cell>
        </row>
        <row r="2401">
          <cell r="B2401">
            <v>40750</v>
          </cell>
          <cell r="C2401">
            <v>7</v>
          </cell>
        </row>
        <row r="2402">
          <cell r="B2402">
            <v>40751</v>
          </cell>
          <cell r="C2402">
            <v>7</v>
          </cell>
        </row>
        <row r="2403">
          <cell r="B2403">
            <v>40752</v>
          </cell>
          <cell r="C2403">
            <v>7</v>
          </cell>
        </row>
        <row r="2404">
          <cell r="B2404">
            <v>40753</v>
          </cell>
          <cell r="C2404">
            <v>7</v>
          </cell>
        </row>
        <row r="2405">
          <cell r="B2405">
            <v>40754</v>
          </cell>
          <cell r="C2405">
            <v>7</v>
          </cell>
        </row>
        <row r="2406">
          <cell r="B2406">
            <v>40755</v>
          </cell>
          <cell r="C2406">
            <v>7</v>
          </cell>
        </row>
        <row r="2407">
          <cell r="B2407">
            <v>40756</v>
          </cell>
          <cell r="C2407">
            <v>8</v>
          </cell>
        </row>
        <row r="2408">
          <cell r="B2408">
            <v>40757</v>
          </cell>
          <cell r="C2408">
            <v>8</v>
          </cell>
        </row>
        <row r="2409">
          <cell r="B2409">
            <v>40758</v>
          </cell>
          <cell r="C2409">
            <v>8</v>
          </cell>
        </row>
        <row r="2410">
          <cell r="B2410">
            <v>40759</v>
          </cell>
          <cell r="C2410">
            <v>8</v>
          </cell>
        </row>
        <row r="2411">
          <cell r="B2411">
            <v>40760</v>
          </cell>
          <cell r="C2411">
            <v>8</v>
          </cell>
        </row>
        <row r="2412">
          <cell r="B2412">
            <v>40761</v>
          </cell>
          <cell r="C2412">
            <v>8</v>
          </cell>
        </row>
        <row r="2413">
          <cell r="B2413">
            <v>40762</v>
          </cell>
          <cell r="C2413">
            <v>8</v>
          </cell>
        </row>
        <row r="2414">
          <cell r="B2414">
            <v>40763</v>
          </cell>
          <cell r="C2414">
            <v>8</v>
          </cell>
        </row>
        <row r="2415">
          <cell r="B2415">
            <v>40764</v>
          </cell>
          <cell r="C2415">
            <v>8</v>
          </cell>
        </row>
        <row r="2416">
          <cell r="B2416">
            <v>40765</v>
          </cell>
          <cell r="C2416">
            <v>8</v>
          </cell>
        </row>
        <row r="2417">
          <cell r="B2417">
            <v>40766</v>
          </cell>
          <cell r="C2417">
            <v>8</v>
          </cell>
        </row>
        <row r="2418">
          <cell r="B2418">
            <v>40767</v>
          </cell>
          <cell r="C2418">
            <v>8</v>
          </cell>
        </row>
        <row r="2419">
          <cell r="B2419">
            <v>40768</v>
          </cell>
          <cell r="C2419">
            <v>8</v>
          </cell>
        </row>
        <row r="2420">
          <cell r="B2420">
            <v>40769</v>
          </cell>
          <cell r="C2420">
            <v>8</v>
          </cell>
        </row>
        <row r="2421">
          <cell r="B2421">
            <v>40770</v>
          </cell>
          <cell r="C2421">
            <v>8</v>
          </cell>
        </row>
        <row r="2422">
          <cell r="B2422">
            <v>40771</v>
          </cell>
          <cell r="C2422">
            <v>8</v>
          </cell>
        </row>
        <row r="2423">
          <cell r="B2423">
            <v>40772</v>
          </cell>
          <cell r="C2423">
            <v>8</v>
          </cell>
        </row>
        <row r="2424">
          <cell r="B2424">
            <v>40773</v>
          </cell>
          <cell r="C2424">
            <v>8</v>
          </cell>
        </row>
        <row r="2425">
          <cell r="B2425">
            <v>40774</v>
          </cell>
          <cell r="C2425">
            <v>8</v>
          </cell>
        </row>
        <row r="2426">
          <cell r="B2426">
            <v>40775</v>
          </cell>
          <cell r="C2426">
            <v>8</v>
          </cell>
        </row>
        <row r="2427">
          <cell r="B2427">
            <v>40776</v>
          </cell>
          <cell r="C2427">
            <v>8</v>
          </cell>
        </row>
        <row r="2428">
          <cell r="B2428">
            <v>40777</v>
          </cell>
          <cell r="C2428">
            <v>8</v>
          </cell>
        </row>
        <row r="2429">
          <cell r="B2429">
            <v>40778</v>
          </cell>
          <cell r="C2429">
            <v>8</v>
          </cell>
        </row>
        <row r="2430">
          <cell r="B2430">
            <v>40779</v>
          </cell>
          <cell r="C2430">
            <v>8</v>
          </cell>
        </row>
        <row r="2431">
          <cell r="B2431">
            <v>40780</v>
          </cell>
          <cell r="C2431">
            <v>8</v>
          </cell>
        </row>
        <row r="2432">
          <cell r="B2432">
            <v>40781</v>
          </cell>
          <cell r="C2432">
            <v>8</v>
          </cell>
        </row>
        <row r="2433">
          <cell r="B2433">
            <v>40782</v>
          </cell>
          <cell r="C2433">
            <v>8</v>
          </cell>
        </row>
        <row r="2434">
          <cell r="B2434">
            <v>40783</v>
          </cell>
          <cell r="C2434">
            <v>8</v>
          </cell>
        </row>
        <row r="2435">
          <cell r="B2435">
            <v>40784</v>
          </cell>
          <cell r="C2435">
            <v>8</v>
          </cell>
        </row>
        <row r="2436">
          <cell r="B2436">
            <v>40785</v>
          </cell>
          <cell r="C2436">
            <v>8</v>
          </cell>
        </row>
        <row r="2437">
          <cell r="B2437">
            <v>40786</v>
          </cell>
          <cell r="C2437">
            <v>8</v>
          </cell>
        </row>
        <row r="2438">
          <cell r="B2438">
            <v>40787</v>
          </cell>
          <cell r="C2438">
            <v>9</v>
          </cell>
        </row>
        <row r="2439">
          <cell r="B2439">
            <v>40788</v>
          </cell>
          <cell r="C2439">
            <v>9</v>
          </cell>
        </row>
        <row r="2440">
          <cell r="B2440">
            <v>40789</v>
          </cell>
          <cell r="C2440">
            <v>9</v>
          </cell>
        </row>
        <row r="2441">
          <cell r="B2441">
            <v>40790</v>
          </cell>
          <cell r="C2441">
            <v>9</v>
          </cell>
        </row>
        <row r="2442">
          <cell r="B2442">
            <v>40791</v>
          </cell>
          <cell r="C2442">
            <v>9</v>
          </cell>
        </row>
        <row r="2443">
          <cell r="B2443">
            <v>40792</v>
          </cell>
          <cell r="C2443">
            <v>9</v>
          </cell>
        </row>
        <row r="2444">
          <cell r="B2444">
            <v>40793</v>
          </cell>
          <cell r="C2444">
            <v>9</v>
          </cell>
        </row>
        <row r="2445">
          <cell r="B2445">
            <v>40794</v>
          </cell>
          <cell r="C2445">
            <v>9</v>
          </cell>
        </row>
        <row r="2446">
          <cell r="B2446">
            <v>40795</v>
          </cell>
          <cell r="C2446">
            <v>9</v>
          </cell>
        </row>
        <row r="2447">
          <cell r="B2447">
            <v>40796</v>
          </cell>
          <cell r="C2447">
            <v>9</v>
          </cell>
        </row>
        <row r="2448">
          <cell r="B2448">
            <v>40797</v>
          </cell>
          <cell r="C2448">
            <v>9</v>
          </cell>
        </row>
        <row r="2449">
          <cell r="B2449">
            <v>40798</v>
          </cell>
          <cell r="C2449">
            <v>9</v>
          </cell>
        </row>
        <row r="2450">
          <cell r="B2450">
            <v>40799</v>
          </cell>
          <cell r="C2450">
            <v>9</v>
          </cell>
        </row>
        <row r="2451">
          <cell r="B2451">
            <v>40800</v>
          </cell>
          <cell r="C2451">
            <v>9</v>
          </cell>
        </row>
        <row r="2452">
          <cell r="B2452">
            <v>40801</v>
          </cell>
          <cell r="C2452">
            <v>9</v>
          </cell>
        </row>
        <row r="2453">
          <cell r="B2453">
            <v>40802</v>
          </cell>
          <cell r="C2453">
            <v>9</v>
          </cell>
        </row>
        <row r="2454">
          <cell r="B2454">
            <v>40803</v>
          </cell>
          <cell r="C2454">
            <v>9</v>
          </cell>
        </row>
        <row r="2455">
          <cell r="B2455">
            <v>40804</v>
          </cell>
          <cell r="C2455">
            <v>9</v>
          </cell>
        </row>
        <row r="2456">
          <cell r="B2456">
            <v>40805</v>
          </cell>
          <cell r="C2456">
            <v>9</v>
          </cell>
        </row>
        <row r="2457">
          <cell r="B2457">
            <v>40806</v>
          </cell>
          <cell r="C2457">
            <v>9</v>
          </cell>
        </row>
        <row r="2458">
          <cell r="B2458">
            <v>40807</v>
          </cell>
          <cell r="C2458">
            <v>9</v>
          </cell>
        </row>
        <row r="2459">
          <cell r="B2459">
            <v>40808</v>
          </cell>
          <cell r="C2459">
            <v>9</v>
          </cell>
        </row>
        <row r="2460">
          <cell r="B2460">
            <v>40809</v>
          </cell>
          <cell r="C2460">
            <v>9</v>
          </cell>
        </row>
        <row r="2461">
          <cell r="B2461">
            <v>40810</v>
          </cell>
          <cell r="C2461">
            <v>9</v>
          </cell>
        </row>
        <row r="2462">
          <cell r="B2462">
            <v>40811</v>
          </cell>
          <cell r="C2462">
            <v>9</v>
          </cell>
        </row>
        <row r="2463">
          <cell r="B2463">
            <v>40812</v>
          </cell>
          <cell r="C2463">
            <v>9</v>
          </cell>
        </row>
        <row r="2464">
          <cell r="B2464">
            <v>40813</v>
          </cell>
          <cell r="C2464">
            <v>9</v>
          </cell>
        </row>
        <row r="2465">
          <cell r="B2465">
            <v>40814</v>
          </cell>
          <cell r="C2465">
            <v>9</v>
          </cell>
        </row>
        <row r="2466">
          <cell r="B2466">
            <v>40815</v>
          </cell>
          <cell r="C2466">
            <v>9</v>
          </cell>
        </row>
        <row r="2467">
          <cell r="B2467">
            <v>40816</v>
          </cell>
          <cell r="C2467">
            <v>9</v>
          </cell>
        </row>
        <row r="2468">
          <cell r="B2468">
            <v>40817</v>
          </cell>
          <cell r="C2468">
            <v>10</v>
          </cell>
        </row>
        <row r="2469">
          <cell r="B2469">
            <v>40818</v>
          </cell>
          <cell r="C2469">
            <v>10</v>
          </cell>
        </row>
        <row r="2470">
          <cell r="B2470">
            <v>40819</v>
          </cell>
          <cell r="C2470">
            <v>10</v>
          </cell>
        </row>
        <row r="2471">
          <cell r="B2471">
            <v>40820</v>
          </cell>
          <cell r="C2471">
            <v>10</v>
          </cell>
        </row>
        <row r="2472">
          <cell r="B2472">
            <v>40821</v>
          </cell>
          <cell r="C2472">
            <v>10</v>
          </cell>
        </row>
        <row r="2473">
          <cell r="B2473">
            <v>40822</v>
          </cell>
          <cell r="C2473">
            <v>10</v>
          </cell>
        </row>
        <row r="2474">
          <cell r="B2474">
            <v>40823</v>
          </cell>
          <cell r="C2474">
            <v>10</v>
          </cell>
        </row>
        <row r="2475">
          <cell r="B2475">
            <v>40824</v>
          </cell>
          <cell r="C2475">
            <v>10</v>
          </cell>
        </row>
        <row r="2476">
          <cell r="B2476">
            <v>40825</v>
          </cell>
          <cell r="C2476">
            <v>10</v>
          </cell>
        </row>
        <row r="2477">
          <cell r="B2477">
            <v>40826</v>
          </cell>
          <cell r="C2477">
            <v>10</v>
          </cell>
        </row>
        <row r="2478">
          <cell r="B2478">
            <v>40827</v>
          </cell>
          <cell r="C2478">
            <v>10</v>
          </cell>
        </row>
        <row r="2479">
          <cell r="B2479">
            <v>40828</v>
          </cell>
          <cell r="C2479">
            <v>10</v>
          </cell>
        </row>
        <row r="2480">
          <cell r="B2480">
            <v>40829</v>
          </cell>
          <cell r="C2480">
            <v>10</v>
          </cell>
        </row>
        <row r="2481">
          <cell r="B2481">
            <v>40830</v>
          </cell>
          <cell r="C2481">
            <v>10</v>
          </cell>
        </row>
        <row r="2482">
          <cell r="B2482">
            <v>40831</v>
          </cell>
          <cell r="C2482">
            <v>10</v>
          </cell>
        </row>
        <row r="2483">
          <cell r="B2483">
            <v>40832</v>
          </cell>
          <cell r="C2483">
            <v>10</v>
          </cell>
        </row>
        <row r="2484">
          <cell r="B2484">
            <v>40833</v>
          </cell>
          <cell r="C2484">
            <v>10</v>
          </cell>
        </row>
        <row r="2485">
          <cell r="B2485">
            <v>40834</v>
          </cell>
          <cell r="C2485">
            <v>10</v>
          </cell>
        </row>
        <row r="2486">
          <cell r="B2486">
            <v>40835</v>
          </cell>
          <cell r="C2486">
            <v>10</v>
          </cell>
        </row>
        <row r="2487">
          <cell r="B2487">
            <v>40836</v>
          </cell>
          <cell r="C2487">
            <v>10</v>
          </cell>
        </row>
        <row r="2488">
          <cell r="B2488">
            <v>40837</v>
          </cell>
          <cell r="C2488">
            <v>10</v>
          </cell>
        </row>
        <row r="2489">
          <cell r="B2489">
            <v>40838</v>
          </cell>
          <cell r="C2489">
            <v>10</v>
          </cell>
        </row>
        <row r="2490">
          <cell r="B2490">
            <v>40839</v>
          </cell>
          <cell r="C2490">
            <v>10</v>
          </cell>
        </row>
        <row r="2491">
          <cell r="B2491">
            <v>40840</v>
          </cell>
          <cell r="C2491">
            <v>10</v>
          </cell>
        </row>
        <row r="2492">
          <cell r="B2492">
            <v>40841</v>
          </cell>
          <cell r="C2492">
            <v>10</v>
          </cell>
        </row>
        <row r="2493">
          <cell r="B2493">
            <v>40842</v>
          </cell>
          <cell r="C2493">
            <v>10</v>
          </cell>
        </row>
        <row r="2494">
          <cell r="B2494">
            <v>40843</v>
          </cell>
          <cell r="C2494">
            <v>10</v>
          </cell>
        </row>
        <row r="2495">
          <cell r="B2495">
            <v>40844</v>
          </cell>
          <cell r="C2495">
            <v>10</v>
          </cell>
        </row>
        <row r="2496">
          <cell r="B2496">
            <v>40845</v>
          </cell>
          <cell r="C2496">
            <v>10</v>
          </cell>
        </row>
        <row r="2497">
          <cell r="B2497">
            <v>40846</v>
          </cell>
          <cell r="C2497">
            <v>10</v>
          </cell>
        </row>
        <row r="2498">
          <cell r="B2498">
            <v>40847</v>
          </cell>
          <cell r="C2498">
            <v>10</v>
          </cell>
        </row>
        <row r="2499">
          <cell r="B2499">
            <v>40848</v>
          </cell>
          <cell r="C2499">
            <v>11</v>
          </cell>
        </row>
        <row r="2500">
          <cell r="B2500">
            <v>40849</v>
          </cell>
          <cell r="C2500">
            <v>11</v>
          </cell>
        </row>
        <row r="2501">
          <cell r="B2501">
            <v>40850</v>
          </cell>
          <cell r="C2501">
            <v>11</v>
          </cell>
        </row>
        <row r="2502">
          <cell r="B2502">
            <v>40851</v>
          </cell>
          <cell r="C2502">
            <v>11</v>
          </cell>
        </row>
        <row r="2503">
          <cell r="B2503">
            <v>40852</v>
          </cell>
          <cell r="C2503">
            <v>11</v>
          </cell>
        </row>
        <row r="2504">
          <cell r="B2504">
            <v>40853</v>
          </cell>
          <cell r="C2504">
            <v>11</v>
          </cell>
        </row>
        <row r="2505">
          <cell r="B2505">
            <v>40854</v>
          </cell>
          <cell r="C2505">
            <v>11</v>
          </cell>
        </row>
        <row r="2506">
          <cell r="B2506">
            <v>40855</v>
          </cell>
          <cell r="C2506">
            <v>11</v>
          </cell>
        </row>
        <row r="2507">
          <cell r="B2507">
            <v>40856</v>
          </cell>
          <cell r="C2507">
            <v>11</v>
          </cell>
        </row>
        <row r="2508">
          <cell r="B2508">
            <v>40857</v>
          </cell>
          <cell r="C2508">
            <v>11</v>
          </cell>
        </row>
        <row r="2509">
          <cell r="B2509">
            <v>40858</v>
          </cell>
          <cell r="C2509">
            <v>11</v>
          </cell>
        </row>
        <row r="2510">
          <cell r="B2510">
            <v>40859</v>
          </cell>
          <cell r="C2510">
            <v>11</v>
          </cell>
        </row>
        <row r="2511">
          <cell r="B2511">
            <v>40860</v>
          </cell>
          <cell r="C2511">
            <v>11</v>
          </cell>
        </row>
        <row r="2512">
          <cell r="B2512">
            <v>40861</v>
          </cell>
          <cell r="C2512">
            <v>11</v>
          </cell>
        </row>
        <row r="2513">
          <cell r="B2513">
            <v>40862</v>
          </cell>
          <cell r="C2513">
            <v>11</v>
          </cell>
        </row>
        <row r="2514">
          <cell r="B2514">
            <v>40863</v>
          </cell>
          <cell r="C2514">
            <v>11</v>
          </cell>
        </row>
        <row r="2515">
          <cell r="B2515">
            <v>40864</v>
          </cell>
          <cell r="C2515">
            <v>11</v>
          </cell>
        </row>
        <row r="2516">
          <cell r="B2516">
            <v>40865</v>
          </cell>
          <cell r="C2516">
            <v>11</v>
          </cell>
        </row>
        <row r="2517">
          <cell r="B2517">
            <v>40866</v>
          </cell>
          <cell r="C2517">
            <v>11</v>
          </cell>
        </row>
        <row r="2518">
          <cell r="B2518">
            <v>40867</v>
          </cell>
          <cell r="C2518">
            <v>11</v>
          </cell>
        </row>
        <row r="2519">
          <cell r="B2519">
            <v>40868</v>
          </cell>
          <cell r="C2519">
            <v>11</v>
          </cell>
        </row>
        <row r="2520">
          <cell r="B2520">
            <v>40869</v>
          </cell>
          <cell r="C2520">
            <v>11</v>
          </cell>
        </row>
        <row r="2521">
          <cell r="B2521">
            <v>40870</v>
          </cell>
          <cell r="C2521">
            <v>11</v>
          </cell>
        </row>
        <row r="2522">
          <cell r="B2522">
            <v>40871</v>
          </cell>
          <cell r="C2522">
            <v>11</v>
          </cell>
        </row>
        <row r="2523">
          <cell r="B2523">
            <v>40872</v>
          </cell>
          <cell r="C2523">
            <v>11</v>
          </cell>
        </row>
        <row r="2524">
          <cell r="B2524">
            <v>40873</v>
          </cell>
          <cell r="C2524">
            <v>11</v>
          </cell>
        </row>
        <row r="2525">
          <cell r="B2525">
            <v>40874</v>
          </cell>
          <cell r="C2525">
            <v>11</v>
          </cell>
        </row>
        <row r="2526">
          <cell r="B2526">
            <v>40875</v>
          </cell>
          <cell r="C2526">
            <v>11</v>
          </cell>
        </row>
        <row r="2527">
          <cell r="B2527">
            <v>40876</v>
          </cell>
          <cell r="C2527">
            <v>11</v>
          </cell>
        </row>
        <row r="2528">
          <cell r="B2528">
            <v>40877</v>
          </cell>
          <cell r="C2528">
            <v>11</v>
          </cell>
        </row>
        <row r="2529">
          <cell r="B2529">
            <v>40878</v>
          </cell>
          <cell r="C2529">
            <v>12</v>
          </cell>
        </row>
        <row r="2530">
          <cell r="B2530">
            <v>40879</v>
          </cell>
          <cell r="C2530">
            <v>12</v>
          </cell>
        </row>
        <row r="2531">
          <cell r="B2531">
            <v>40880</v>
          </cell>
          <cell r="C2531">
            <v>12</v>
          </cell>
        </row>
        <row r="2532">
          <cell r="B2532">
            <v>40881</v>
          </cell>
          <cell r="C2532">
            <v>12</v>
          </cell>
        </row>
        <row r="2533">
          <cell r="B2533">
            <v>40882</v>
          </cell>
          <cell r="C2533">
            <v>12</v>
          </cell>
        </row>
        <row r="2534">
          <cell r="B2534">
            <v>40883</v>
          </cell>
          <cell r="C2534">
            <v>12</v>
          </cell>
        </row>
        <row r="2535">
          <cell r="B2535">
            <v>40884</v>
          </cell>
          <cell r="C2535">
            <v>12</v>
          </cell>
        </row>
        <row r="2536">
          <cell r="B2536">
            <v>40885</v>
          </cell>
          <cell r="C2536">
            <v>12</v>
          </cell>
        </row>
        <row r="2537">
          <cell r="B2537">
            <v>40886</v>
          </cell>
          <cell r="C2537">
            <v>12</v>
          </cell>
        </row>
        <row r="2538">
          <cell r="B2538">
            <v>40887</v>
          </cell>
          <cell r="C2538">
            <v>12</v>
          </cell>
        </row>
        <row r="2539">
          <cell r="B2539">
            <v>40888</v>
          </cell>
          <cell r="C2539">
            <v>12</v>
          </cell>
        </row>
        <row r="2540">
          <cell r="B2540">
            <v>40889</v>
          </cell>
          <cell r="C2540">
            <v>12</v>
          </cell>
        </row>
        <row r="2541">
          <cell r="B2541">
            <v>40890</v>
          </cell>
          <cell r="C2541">
            <v>12</v>
          </cell>
        </row>
        <row r="2542">
          <cell r="B2542">
            <v>40891</v>
          </cell>
          <cell r="C2542">
            <v>12</v>
          </cell>
        </row>
        <row r="2543">
          <cell r="B2543">
            <v>40892</v>
          </cell>
          <cell r="C2543">
            <v>12</v>
          </cell>
        </row>
        <row r="2544">
          <cell r="B2544">
            <v>40893</v>
          </cell>
          <cell r="C2544">
            <v>12</v>
          </cell>
        </row>
        <row r="2545">
          <cell r="B2545">
            <v>40894</v>
          </cell>
          <cell r="C2545">
            <v>12</v>
          </cell>
        </row>
        <row r="2546">
          <cell r="B2546">
            <v>40895</v>
          </cell>
          <cell r="C2546">
            <v>12</v>
          </cell>
        </row>
        <row r="2547">
          <cell r="B2547">
            <v>40896</v>
          </cell>
          <cell r="C2547">
            <v>12</v>
          </cell>
        </row>
        <row r="2548">
          <cell r="B2548">
            <v>40897</v>
          </cell>
          <cell r="C2548">
            <v>12</v>
          </cell>
        </row>
        <row r="2549">
          <cell r="B2549">
            <v>40898</v>
          </cell>
          <cell r="C2549">
            <v>12</v>
          </cell>
        </row>
        <row r="2550">
          <cell r="B2550">
            <v>40899</v>
          </cell>
          <cell r="C2550">
            <v>12</v>
          </cell>
        </row>
        <row r="2551">
          <cell r="B2551">
            <v>40900</v>
          </cell>
          <cell r="C2551">
            <v>12</v>
          </cell>
        </row>
        <row r="2552">
          <cell r="B2552">
            <v>40901</v>
          </cell>
          <cell r="C2552">
            <v>12</v>
          </cell>
        </row>
        <row r="2553">
          <cell r="B2553">
            <v>40902</v>
          </cell>
          <cell r="C2553">
            <v>12</v>
          </cell>
        </row>
        <row r="2554">
          <cell r="B2554">
            <v>40903</v>
          </cell>
          <cell r="C2554">
            <v>12</v>
          </cell>
        </row>
        <row r="2555">
          <cell r="B2555">
            <v>40904</v>
          </cell>
          <cell r="C2555">
            <v>12</v>
          </cell>
        </row>
        <row r="2556">
          <cell r="B2556">
            <v>40905</v>
          </cell>
          <cell r="C2556">
            <v>12</v>
          </cell>
        </row>
        <row r="2557">
          <cell r="B2557">
            <v>40906</v>
          </cell>
          <cell r="C2557">
            <v>12</v>
          </cell>
        </row>
        <row r="2558">
          <cell r="B2558">
            <v>40907</v>
          </cell>
          <cell r="C2558">
            <v>12</v>
          </cell>
        </row>
        <row r="2559">
          <cell r="B2559">
            <v>40908</v>
          </cell>
          <cell r="C2559">
            <v>12</v>
          </cell>
        </row>
        <row r="2560">
          <cell r="B2560">
            <v>40909</v>
          </cell>
          <cell r="C2560">
            <v>1</v>
          </cell>
        </row>
        <row r="2561">
          <cell r="B2561">
            <v>40910</v>
          </cell>
          <cell r="C2561">
            <v>1</v>
          </cell>
        </row>
        <row r="2562">
          <cell r="B2562">
            <v>40911</v>
          </cell>
          <cell r="C2562">
            <v>1</v>
          </cell>
        </row>
        <row r="2563">
          <cell r="B2563">
            <v>40912</v>
          </cell>
          <cell r="C2563">
            <v>1</v>
          </cell>
        </row>
        <row r="2564">
          <cell r="B2564">
            <v>40913</v>
          </cell>
          <cell r="C2564">
            <v>1</v>
          </cell>
        </row>
        <row r="2565">
          <cell r="B2565">
            <v>40914</v>
          </cell>
          <cell r="C2565">
            <v>1</v>
          </cell>
        </row>
        <row r="2566">
          <cell r="B2566">
            <v>40915</v>
          </cell>
          <cell r="C2566">
            <v>1</v>
          </cell>
        </row>
        <row r="2567">
          <cell r="B2567">
            <v>40916</v>
          </cell>
          <cell r="C2567">
            <v>1</v>
          </cell>
        </row>
        <row r="2568">
          <cell r="B2568">
            <v>40917</v>
          </cell>
          <cell r="C2568">
            <v>1</v>
          </cell>
        </row>
        <row r="2569">
          <cell r="B2569">
            <v>40918</v>
          </cell>
          <cell r="C2569">
            <v>1</v>
          </cell>
        </row>
        <row r="2570">
          <cell r="B2570">
            <v>40919</v>
          </cell>
          <cell r="C2570">
            <v>1</v>
          </cell>
        </row>
        <row r="2571">
          <cell r="B2571">
            <v>40920</v>
          </cell>
          <cell r="C2571">
            <v>1</v>
          </cell>
        </row>
        <row r="2572">
          <cell r="B2572">
            <v>40921</v>
          </cell>
          <cell r="C2572">
            <v>1</v>
          </cell>
        </row>
        <row r="2573">
          <cell r="B2573">
            <v>40922</v>
          </cell>
          <cell r="C2573">
            <v>1</v>
          </cell>
        </row>
        <row r="2574">
          <cell r="B2574">
            <v>40923</v>
          </cell>
          <cell r="C2574">
            <v>1</v>
          </cell>
        </row>
        <row r="2575">
          <cell r="B2575">
            <v>40924</v>
          </cell>
          <cell r="C2575">
            <v>1</v>
          </cell>
        </row>
        <row r="2576">
          <cell r="B2576">
            <v>40925</v>
          </cell>
          <cell r="C2576">
            <v>1</v>
          </cell>
        </row>
        <row r="2577">
          <cell r="B2577">
            <v>40926</v>
          </cell>
          <cell r="C2577">
            <v>1</v>
          </cell>
        </row>
        <row r="2578">
          <cell r="B2578">
            <v>40927</v>
          </cell>
          <cell r="C2578">
            <v>1</v>
          </cell>
        </row>
        <row r="2579">
          <cell r="B2579">
            <v>40928</v>
          </cell>
          <cell r="C2579">
            <v>1</v>
          </cell>
        </row>
        <row r="2580">
          <cell r="B2580">
            <v>40929</v>
          </cell>
          <cell r="C2580">
            <v>1</v>
          </cell>
        </row>
        <row r="2581">
          <cell r="B2581">
            <v>40930</v>
          </cell>
          <cell r="C2581">
            <v>1</v>
          </cell>
        </row>
        <row r="2582">
          <cell r="B2582">
            <v>40931</v>
          </cell>
          <cell r="C2582">
            <v>1</v>
          </cell>
        </row>
        <row r="2583">
          <cell r="B2583">
            <v>40932</v>
          </cell>
          <cell r="C2583">
            <v>1</v>
          </cell>
        </row>
        <row r="2584">
          <cell r="B2584">
            <v>40933</v>
          </cell>
          <cell r="C2584">
            <v>1</v>
          </cell>
        </row>
        <row r="2585">
          <cell r="B2585">
            <v>40934</v>
          </cell>
          <cell r="C2585">
            <v>1</v>
          </cell>
        </row>
        <row r="2586">
          <cell r="B2586">
            <v>40935</v>
          </cell>
          <cell r="C2586">
            <v>1</v>
          </cell>
        </row>
        <row r="2587">
          <cell r="B2587">
            <v>40936</v>
          </cell>
          <cell r="C2587">
            <v>1</v>
          </cell>
        </row>
        <row r="2588">
          <cell r="B2588">
            <v>40937</v>
          </cell>
          <cell r="C2588">
            <v>1</v>
          </cell>
        </row>
        <row r="2589">
          <cell r="B2589">
            <v>40938</v>
          </cell>
          <cell r="C2589">
            <v>1</v>
          </cell>
        </row>
        <row r="2590">
          <cell r="B2590">
            <v>40939</v>
          </cell>
          <cell r="C2590">
            <v>1</v>
          </cell>
        </row>
        <row r="2591">
          <cell r="B2591">
            <v>40940</v>
          </cell>
          <cell r="C2591">
            <v>2</v>
          </cell>
        </row>
        <row r="2592">
          <cell r="B2592">
            <v>40941</v>
          </cell>
          <cell r="C2592">
            <v>2</v>
          </cell>
        </row>
        <row r="2593">
          <cell r="B2593">
            <v>40942</v>
          </cell>
          <cell r="C2593">
            <v>2</v>
          </cell>
        </row>
        <row r="2594">
          <cell r="B2594">
            <v>40943</v>
          </cell>
          <cell r="C2594">
            <v>2</v>
          </cell>
        </row>
        <row r="2595">
          <cell r="B2595">
            <v>40944</v>
          </cell>
          <cell r="C2595">
            <v>2</v>
          </cell>
        </row>
        <row r="2596">
          <cell r="B2596">
            <v>40945</v>
          </cell>
          <cell r="C2596">
            <v>2</v>
          </cell>
        </row>
        <row r="2597">
          <cell r="B2597">
            <v>40946</v>
          </cell>
          <cell r="C2597">
            <v>2</v>
          </cell>
        </row>
        <row r="2598">
          <cell r="B2598">
            <v>40947</v>
          </cell>
          <cell r="C2598">
            <v>2</v>
          </cell>
        </row>
        <row r="2599">
          <cell r="B2599">
            <v>40948</v>
          </cell>
          <cell r="C2599">
            <v>2</v>
          </cell>
        </row>
        <row r="2600">
          <cell r="B2600">
            <v>40949</v>
          </cell>
          <cell r="C2600">
            <v>2</v>
          </cell>
        </row>
        <row r="2601">
          <cell r="B2601">
            <v>40950</v>
          </cell>
          <cell r="C2601">
            <v>2</v>
          </cell>
        </row>
        <row r="2602">
          <cell r="B2602">
            <v>40951</v>
          </cell>
          <cell r="C2602">
            <v>2</v>
          </cell>
        </row>
        <row r="2603">
          <cell r="B2603">
            <v>40952</v>
          </cell>
          <cell r="C2603">
            <v>2</v>
          </cell>
        </row>
        <row r="2604">
          <cell r="B2604">
            <v>40953</v>
          </cell>
          <cell r="C2604">
            <v>2</v>
          </cell>
        </row>
        <row r="2605">
          <cell r="B2605">
            <v>40954</v>
          </cell>
          <cell r="C2605">
            <v>2</v>
          </cell>
        </row>
        <row r="2606">
          <cell r="B2606">
            <v>40955</v>
          </cell>
          <cell r="C2606">
            <v>2</v>
          </cell>
        </row>
        <row r="2607">
          <cell r="B2607">
            <v>40956</v>
          </cell>
          <cell r="C2607">
            <v>2</v>
          </cell>
        </row>
        <row r="2608">
          <cell r="B2608">
            <v>40957</v>
          </cell>
          <cell r="C2608">
            <v>2</v>
          </cell>
        </row>
        <row r="2609">
          <cell r="B2609">
            <v>40958</v>
          </cell>
          <cell r="C2609">
            <v>2</v>
          </cell>
        </row>
        <row r="2610">
          <cell r="B2610">
            <v>40959</v>
          </cell>
          <cell r="C2610">
            <v>2</v>
          </cell>
        </row>
        <row r="2611">
          <cell r="B2611">
            <v>40960</v>
          </cell>
          <cell r="C2611">
            <v>2</v>
          </cell>
        </row>
        <row r="2612">
          <cell r="B2612">
            <v>40961</v>
          </cell>
          <cell r="C2612">
            <v>2</v>
          </cell>
        </row>
        <row r="2613">
          <cell r="B2613">
            <v>40962</v>
          </cell>
          <cell r="C2613">
            <v>2</v>
          </cell>
        </row>
        <row r="2614">
          <cell r="B2614">
            <v>40963</v>
          </cell>
          <cell r="C2614">
            <v>2</v>
          </cell>
        </row>
        <row r="2615">
          <cell r="B2615">
            <v>40964</v>
          </cell>
          <cell r="C2615">
            <v>2</v>
          </cell>
        </row>
        <row r="2616">
          <cell r="B2616">
            <v>40965</v>
          </cell>
          <cell r="C2616">
            <v>2</v>
          </cell>
        </row>
        <row r="2617">
          <cell r="B2617">
            <v>40966</v>
          </cell>
          <cell r="C2617">
            <v>2</v>
          </cell>
        </row>
        <row r="2618">
          <cell r="B2618">
            <v>40967</v>
          </cell>
          <cell r="C2618">
            <v>2</v>
          </cell>
        </row>
        <row r="2619">
          <cell r="B2619">
            <v>40968</v>
          </cell>
          <cell r="C2619">
            <v>2</v>
          </cell>
        </row>
        <row r="2620">
          <cell r="B2620">
            <v>40969</v>
          </cell>
          <cell r="C2620">
            <v>3</v>
          </cell>
        </row>
        <row r="2621">
          <cell r="B2621">
            <v>40970</v>
          </cell>
          <cell r="C2621">
            <v>3</v>
          </cell>
        </row>
        <row r="2622">
          <cell r="B2622">
            <v>40971</v>
          </cell>
          <cell r="C2622">
            <v>3</v>
          </cell>
        </row>
        <row r="2623">
          <cell r="B2623">
            <v>40972</v>
          </cell>
          <cell r="C2623">
            <v>3</v>
          </cell>
        </row>
        <row r="2624">
          <cell r="B2624">
            <v>40973</v>
          </cell>
          <cell r="C2624">
            <v>3</v>
          </cell>
        </row>
        <row r="2625">
          <cell r="B2625">
            <v>40974</v>
          </cell>
          <cell r="C2625">
            <v>3</v>
          </cell>
        </row>
        <row r="2626">
          <cell r="B2626">
            <v>40975</v>
          </cell>
          <cell r="C2626">
            <v>3</v>
          </cell>
        </row>
        <row r="2627">
          <cell r="B2627">
            <v>40976</v>
          </cell>
          <cell r="C2627">
            <v>3</v>
          </cell>
        </row>
        <row r="2628">
          <cell r="B2628">
            <v>40977</v>
          </cell>
          <cell r="C2628">
            <v>3</v>
          </cell>
        </row>
        <row r="2629">
          <cell r="B2629">
            <v>40978</v>
          </cell>
          <cell r="C2629">
            <v>3</v>
          </cell>
        </row>
        <row r="2630">
          <cell r="B2630">
            <v>40979</v>
          </cell>
          <cell r="C2630">
            <v>3</v>
          </cell>
        </row>
        <row r="2631">
          <cell r="B2631">
            <v>40980</v>
          </cell>
          <cell r="C2631">
            <v>3</v>
          </cell>
        </row>
        <row r="2632">
          <cell r="B2632">
            <v>40981</v>
          </cell>
          <cell r="C2632">
            <v>3</v>
          </cell>
        </row>
        <row r="2633">
          <cell r="B2633">
            <v>40982</v>
          </cell>
          <cell r="C2633">
            <v>3</v>
          </cell>
        </row>
        <row r="2634">
          <cell r="B2634">
            <v>40983</v>
          </cell>
          <cell r="C2634">
            <v>3</v>
          </cell>
        </row>
        <row r="2635">
          <cell r="B2635">
            <v>40984</v>
          </cell>
          <cell r="C2635">
            <v>3</v>
          </cell>
        </row>
        <row r="2636">
          <cell r="B2636">
            <v>40985</v>
          </cell>
          <cell r="C2636">
            <v>3</v>
          </cell>
        </row>
        <row r="2637">
          <cell r="B2637">
            <v>40986</v>
          </cell>
          <cell r="C2637">
            <v>3</v>
          </cell>
        </row>
        <row r="2638">
          <cell r="B2638">
            <v>40987</v>
          </cell>
          <cell r="C2638">
            <v>3</v>
          </cell>
        </row>
        <row r="2639">
          <cell r="B2639">
            <v>40988</v>
          </cell>
          <cell r="C2639">
            <v>3</v>
          </cell>
        </row>
        <row r="2640">
          <cell r="B2640">
            <v>40989</v>
          </cell>
          <cell r="C2640">
            <v>3</v>
          </cell>
        </row>
        <row r="2641">
          <cell r="B2641">
            <v>40990</v>
          </cell>
          <cell r="C2641">
            <v>3</v>
          </cell>
        </row>
        <row r="2642">
          <cell r="B2642">
            <v>40991</v>
          </cell>
          <cell r="C2642">
            <v>3</v>
          </cell>
        </row>
        <row r="2643">
          <cell r="B2643">
            <v>40992</v>
          </cell>
          <cell r="C2643">
            <v>3</v>
          </cell>
        </row>
        <row r="2644">
          <cell r="B2644">
            <v>40993</v>
          </cell>
          <cell r="C2644">
            <v>3</v>
          </cell>
        </row>
        <row r="2645">
          <cell r="B2645">
            <v>40994</v>
          </cell>
          <cell r="C2645">
            <v>3</v>
          </cell>
        </row>
        <row r="2646">
          <cell r="B2646">
            <v>40995</v>
          </cell>
          <cell r="C2646">
            <v>3</v>
          </cell>
        </row>
        <row r="2647">
          <cell r="B2647">
            <v>40996</v>
          </cell>
          <cell r="C2647">
            <v>3</v>
          </cell>
        </row>
        <row r="2648">
          <cell r="B2648">
            <v>40997</v>
          </cell>
          <cell r="C2648">
            <v>3</v>
          </cell>
        </row>
        <row r="2649">
          <cell r="B2649">
            <v>40998</v>
          </cell>
          <cell r="C2649">
            <v>3</v>
          </cell>
        </row>
        <row r="2650">
          <cell r="B2650">
            <v>40999</v>
          </cell>
          <cell r="C2650">
            <v>3</v>
          </cell>
        </row>
        <row r="2651">
          <cell r="B2651">
            <v>41000</v>
          </cell>
          <cell r="C2651">
            <v>4</v>
          </cell>
        </row>
        <row r="2652">
          <cell r="B2652">
            <v>41001</v>
          </cell>
          <cell r="C2652">
            <v>4</v>
          </cell>
        </row>
        <row r="2653">
          <cell r="B2653">
            <v>41002</v>
          </cell>
          <cell r="C2653">
            <v>4</v>
          </cell>
        </row>
        <row r="2654">
          <cell r="B2654">
            <v>41003</v>
          </cell>
          <cell r="C2654">
            <v>4</v>
          </cell>
        </row>
        <row r="2655">
          <cell r="B2655">
            <v>41004</v>
          </cell>
          <cell r="C2655">
            <v>4</v>
          </cell>
        </row>
        <row r="2656">
          <cell r="B2656">
            <v>41005</v>
          </cell>
          <cell r="C2656">
            <v>4</v>
          </cell>
        </row>
        <row r="2657">
          <cell r="B2657">
            <v>41006</v>
          </cell>
          <cell r="C2657">
            <v>4</v>
          </cell>
        </row>
        <row r="2658">
          <cell r="B2658">
            <v>41007</v>
          </cell>
          <cell r="C2658">
            <v>4</v>
          </cell>
        </row>
        <row r="2659">
          <cell r="B2659">
            <v>41008</v>
          </cell>
          <cell r="C2659">
            <v>4</v>
          </cell>
        </row>
        <row r="2660">
          <cell r="B2660">
            <v>41009</v>
          </cell>
          <cell r="C2660">
            <v>4</v>
          </cell>
        </row>
        <row r="2661">
          <cell r="B2661">
            <v>41010</v>
          </cell>
          <cell r="C2661">
            <v>4</v>
          </cell>
        </row>
        <row r="2662">
          <cell r="B2662">
            <v>41011</v>
          </cell>
          <cell r="C2662">
            <v>4</v>
          </cell>
        </row>
        <row r="2663">
          <cell r="B2663">
            <v>41012</v>
          </cell>
          <cell r="C2663">
            <v>4</v>
          </cell>
        </row>
        <row r="2664">
          <cell r="B2664">
            <v>41013</v>
          </cell>
          <cell r="C2664">
            <v>4</v>
          </cell>
        </row>
        <row r="2665">
          <cell r="B2665">
            <v>41014</v>
          </cell>
          <cell r="C2665">
            <v>4</v>
          </cell>
        </row>
        <row r="2666">
          <cell r="B2666">
            <v>41015</v>
          </cell>
          <cell r="C2666">
            <v>4</v>
          </cell>
        </row>
        <row r="2667">
          <cell r="B2667">
            <v>41016</v>
          </cell>
          <cell r="C2667">
            <v>4</v>
          </cell>
        </row>
        <row r="2668">
          <cell r="B2668">
            <v>41017</v>
          </cell>
          <cell r="C2668">
            <v>4</v>
          </cell>
        </row>
        <row r="2669">
          <cell r="B2669">
            <v>41018</v>
          </cell>
          <cell r="C2669">
            <v>4</v>
          </cell>
        </row>
        <row r="2670">
          <cell r="B2670">
            <v>41019</v>
          </cell>
          <cell r="C2670">
            <v>4</v>
          </cell>
        </row>
        <row r="2671">
          <cell r="B2671">
            <v>41020</v>
          </cell>
          <cell r="C2671">
            <v>4</v>
          </cell>
        </row>
        <row r="2672">
          <cell r="B2672">
            <v>41021</v>
          </cell>
          <cell r="C2672">
            <v>4</v>
          </cell>
        </row>
        <row r="2673">
          <cell r="B2673">
            <v>41022</v>
          </cell>
          <cell r="C2673">
            <v>4</v>
          </cell>
        </row>
        <row r="2674">
          <cell r="B2674">
            <v>41023</v>
          </cell>
          <cell r="C2674">
            <v>4</v>
          </cell>
        </row>
        <row r="2675">
          <cell r="B2675">
            <v>41024</v>
          </cell>
          <cell r="C2675">
            <v>4</v>
          </cell>
        </row>
        <row r="2676">
          <cell r="B2676">
            <v>41025</v>
          </cell>
          <cell r="C2676">
            <v>4</v>
          </cell>
        </row>
        <row r="2677">
          <cell r="B2677">
            <v>41026</v>
          </cell>
          <cell r="C2677">
            <v>4</v>
          </cell>
        </row>
        <row r="2678">
          <cell r="B2678">
            <v>41027</v>
          </cell>
          <cell r="C2678">
            <v>4</v>
          </cell>
        </row>
        <row r="2679">
          <cell r="B2679">
            <v>41028</v>
          </cell>
          <cell r="C2679">
            <v>4</v>
          </cell>
        </row>
        <row r="2680">
          <cell r="B2680">
            <v>41029</v>
          </cell>
          <cell r="C2680">
            <v>4</v>
          </cell>
        </row>
        <row r="2681">
          <cell r="B2681">
            <v>41030</v>
          </cell>
          <cell r="C2681">
            <v>5</v>
          </cell>
        </row>
        <row r="2682">
          <cell r="B2682">
            <v>41031</v>
          </cell>
          <cell r="C2682">
            <v>5</v>
          </cell>
        </row>
        <row r="2683">
          <cell r="B2683">
            <v>41032</v>
          </cell>
          <cell r="C2683">
            <v>5</v>
          </cell>
        </row>
        <row r="2684">
          <cell r="B2684">
            <v>41033</v>
          </cell>
          <cell r="C2684">
            <v>5</v>
          </cell>
        </row>
        <row r="2685">
          <cell r="B2685">
            <v>41034</v>
          </cell>
          <cell r="C2685">
            <v>5</v>
          </cell>
        </row>
        <row r="2686">
          <cell r="B2686">
            <v>41035</v>
          </cell>
          <cell r="C2686">
            <v>5</v>
          </cell>
        </row>
        <row r="2687">
          <cell r="B2687">
            <v>41036</v>
          </cell>
          <cell r="C2687">
            <v>5</v>
          </cell>
        </row>
        <row r="2688">
          <cell r="B2688">
            <v>41037</v>
          </cell>
          <cell r="C2688">
            <v>5</v>
          </cell>
        </row>
        <row r="2689">
          <cell r="B2689">
            <v>41038</v>
          </cell>
          <cell r="C2689">
            <v>5</v>
          </cell>
        </row>
        <row r="2690">
          <cell r="B2690">
            <v>41039</v>
          </cell>
          <cell r="C2690">
            <v>5</v>
          </cell>
        </row>
        <row r="2691">
          <cell r="B2691">
            <v>41040</v>
          </cell>
          <cell r="C2691">
            <v>5</v>
          </cell>
        </row>
        <row r="2692">
          <cell r="B2692">
            <v>41041</v>
          </cell>
          <cell r="C2692">
            <v>5</v>
          </cell>
        </row>
        <row r="2693">
          <cell r="B2693">
            <v>41042</v>
          </cell>
          <cell r="C2693">
            <v>5</v>
          </cell>
        </row>
        <row r="2694">
          <cell r="B2694">
            <v>41043</v>
          </cell>
          <cell r="C2694">
            <v>5</v>
          </cell>
        </row>
        <row r="2695">
          <cell r="B2695">
            <v>41044</v>
          </cell>
          <cell r="C2695">
            <v>5</v>
          </cell>
        </row>
        <row r="2696">
          <cell r="B2696">
            <v>41045</v>
          </cell>
          <cell r="C2696">
            <v>5</v>
          </cell>
        </row>
        <row r="2697">
          <cell r="B2697">
            <v>41046</v>
          </cell>
          <cell r="C2697">
            <v>5</v>
          </cell>
        </row>
        <row r="2698">
          <cell r="B2698">
            <v>41047</v>
          </cell>
          <cell r="C2698">
            <v>5</v>
          </cell>
        </row>
        <row r="2699">
          <cell r="B2699">
            <v>41048</v>
          </cell>
          <cell r="C2699">
            <v>5</v>
          </cell>
        </row>
        <row r="2700">
          <cell r="B2700">
            <v>41049</v>
          </cell>
          <cell r="C2700">
            <v>5</v>
          </cell>
        </row>
        <row r="2701">
          <cell r="B2701">
            <v>41050</v>
          </cell>
          <cell r="C2701">
            <v>5</v>
          </cell>
        </row>
        <row r="2702">
          <cell r="B2702">
            <v>41051</v>
          </cell>
          <cell r="C2702">
            <v>5</v>
          </cell>
        </row>
        <row r="2703">
          <cell r="B2703">
            <v>41052</v>
          </cell>
          <cell r="C2703">
            <v>5</v>
          </cell>
        </row>
        <row r="2704">
          <cell r="B2704">
            <v>41053</v>
          </cell>
          <cell r="C2704">
            <v>5</v>
          </cell>
        </row>
        <row r="2705">
          <cell r="B2705">
            <v>41054</v>
          </cell>
          <cell r="C2705">
            <v>5</v>
          </cell>
        </row>
        <row r="2706">
          <cell r="B2706">
            <v>41055</v>
          </cell>
          <cell r="C2706">
            <v>5</v>
          </cell>
        </row>
        <row r="2707">
          <cell r="B2707">
            <v>41056</v>
          </cell>
          <cell r="C2707">
            <v>5</v>
          </cell>
        </row>
        <row r="2708">
          <cell r="B2708">
            <v>41057</v>
          </cell>
          <cell r="C2708">
            <v>5</v>
          </cell>
        </row>
        <row r="2709">
          <cell r="B2709">
            <v>41058</v>
          </cell>
          <cell r="C2709">
            <v>5</v>
          </cell>
        </row>
        <row r="2710">
          <cell r="B2710">
            <v>41059</v>
          </cell>
          <cell r="C2710">
            <v>5</v>
          </cell>
        </row>
        <row r="2711">
          <cell r="B2711">
            <v>41060</v>
          </cell>
          <cell r="C2711">
            <v>5</v>
          </cell>
        </row>
        <row r="2712">
          <cell r="B2712">
            <v>41061</v>
          </cell>
          <cell r="C2712">
            <v>6</v>
          </cell>
        </row>
        <row r="2713">
          <cell r="B2713">
            <v>41062</v>
          </cell>
          <cell r="C2713">
            <v>6</v>
          </cell>
        </row>
        <row r="2714">
          <cell r="B2714">
            <v>41063</v>
          </cell>
          <cell r="C2714">
            <v>6</v>
          </cell>
        </row>
        <row r="2715">
          <cell r="B2715">
            <v>41064</v>
          </cell>
          <cell r="C2715">
            <v>6</v>
          </cell>
        </row>
        <row r="2716">
          <cell r="B2716">
            <v>41065</v>
          </cell>
          <cell r="C2716">
            <v>6</v>
          </cell>
        </row>
        <row r="2717">
          <cell r="B2717">
            <v>41066</v>
          </cell>
          <cell r="C2717">
            <v>6</v>
          </cell>
        </row>
        <row r="2718">
          <cell r="B2718">
            <v>41067</v>
          </cell>
          <cell r="C2718">
            <v>6</v>
          </cell>
        </row>
        <row r="2719">
          <cell r="B2719">
            <v>41068</v>
          </cell>
          <cell r="C2719">
            <v>6</v>
          </cell>
        </row>
        <row r="2720">
          <cell r="B2720">
            <v>41069</v>
          </cell>
          <cell r="C2720">
            <v>6</v>
          </cell>
        </row>
        <row r="2721">
          <cell r="B2721">
            <v>41070</v>
          </cell>
          <cell r="C2721">
            <v>6</v>
          </cell>
        </row>
        <row r="2722">
          <cell r="B2722">
            <v>41071</v>
          </cell>
          <cell r="C2722">
            <v>6</v>
          </cell>
        </row>
        <row r="2723">
          <cell r="B2723">
            <v>41072</v>
          </cell>
          <cell r="C2723">
            <v>6</v>
          </cell>
        </row>
        <row r="2724">
          <cell r="B2724">
            <v>41073</v>
          </cell>
          <cell r="C2724">
            <v>6</v>
          </cell>
        </row>
        <row r="2725">
          <cell r="B2725">
            <v>41074</v>
          </cell>
          <cell r="C2725">
            <v>6</v>
          </cell>
        </row>
        <row r="2726">
          <cell r="B2726">
            <v>41075</v>
          </cell>
          <cell r="C2726">
            <v>6</v>
          </cell>
        </row>
        <row r="2727">
          <cell r="B2727">
            <v>41076</v>
          </cell>
          <cell r="C2727">
            <v>6</v>
          </cell>
        </row>
        <row r="2728">
          <cell r="B2728">
            <v>41077</v>
          </cell>
          <cell r="C2728">
            <v>6</v>
          </cell>
        </row>
        <row r="2729">
          <cell r="B2729">
            <v>41078</v>
          </cell>
          <cell r="C2729">
            <v>6</v>
          </cell>
        </row>
        <row r="2730">
          <cell r="B2730">
            <v>41079</v>
          </cell>
          <cell r="C2730">
            <v>6</v>
          </cell>
        </row>
        <row r="2731">
          <cell r="B2731">
            <v>41080</v>
          </cell>
          <cell r="C2731">
            <v>6</v>
          </cell>
        </row>
        <row r="2732">
          <cell r="B2732">
            <v>41081</v>
          </cell>
          <cell r="C2732">
            <v>6</v>
          </cell>
        </row>
        <row r="2733">
          <cell r="B2733">
            <v>41082</v>
          </cell>
          <cell r="C2733">
            <v>6</v>
          </cell>
        </row>
        <row r="2734">
          <cell r="B2734">
            <v>41083</v>
          </cell>
          <cell r="C2734">
            <v>6</v>
          </cell>
        </row>
        <row r="2735">
          <cell r="B2735">
            <v>41084</v>
          </cell>
          <cell r="C2735">
            <v>6</v>
          </cell>
        </row>
        <row r="2736">
          <cell r="B2736">
            <v>41085</v>
          </cell>
          <cell r="C2736">
            <v>6</v>
          </cell>
        </row>
        <row r="2737">
          <cell r="B2737">
            <v>41086</v>
          </cell>
          <cell r="C2737">
            <v>6</v>
          </cell>
        </row>
        <row r="2738">
          <cell r="B2738">
            <v>41087</v>
          </cell>
          <cell r="C2738">
            <v>6</v>
          </cell>
        </row>
        <row r="2739">
          <cell r="B2739">
            <v>41088</v>
          </cell>
          <cell r="C2739">
            <v>6</v>
          </cell>
        </row>
        <row r="2740">
          <cell r="B2740">
            <v>41089</v>
          </cell>
          <cell r="C2740">
            <v>6</v>
          </cell>
        </row>
        <row r="2741">
          <cell r="B2741">
            <v>41090</v>
          </cell>
          <cell r="C2741">
            <v>6</v>
          </cell>
        </row>
        <row r="2742">
          <cell r="B2742">
            <v>41091</v>
          </cell>
          <cell r="C2742">
            <v>7</v>
          </cell>
        </row>
        <row r="2743">
          <cell r="B2743">
            <v>41092</v>
          </cell>
          <cell r="C2743">
            <v>7</v>
          </cell>
        </row>
        <row r="2744">
          <cell r="B2744">
            <v>41093</v>
          </cell>
          <cell r="C2744">
            <v>7</v>
          </cell>
        </row>
        <row r="2745">
          <cell r="B2745">
            <v>41094</v>
          </cell>
          <cell r="C2745">
            <v>7</v>
          </cell>
        </row>
        <row r="2746">
          <cell r="B2746">
            <v>41095</v>
          </cell>
          <cell r="C2746">
            <v>7</v>
          </cell>
        </row>
        <row r="2747">
          <cell r="B2747">
            <v>41096</v>
          </cell>
          <cell r="C2747">
            <v>7</v>
          </cell>
        </row>
        <row r="2748">
          <cell r="B2748">
            <v>41097</v>
          </cell>
          <cell r="C2748">
            <v>7</v>
          </cell>
        </row>
        <row r="2749">
          <cell r="B2749">
            <v>41098</v>
          </cell>
          <cell r="C2749">
            <v>7</v>
          </cell>
        </row>
        <row r="2750">
          <cell r="B2750">
            <v>41099</v>
          </cell>
          <cell r="C2750">
            <v>7</v>
          </cell>
        </row>
        <row r="2751">
          <cell r="B2751">
            <v>41100</v>
          </cell>
          <cell r="C2751">
            <v>7</v>
          </cell>
        </row>
        <row r="2752">
          <cell r="B2752">
            <v>41101</v>
          </cell>
          <cell r="C2752">
            <v>7</v>
          </cell>
        </row>
        <row r="2753">
          <cell r="B2753">
            <v>41102</v>
          </cell>
          <cell r="C2753">
            <v>7</v>
          </cell>
        </row>
        <row r="2754">
          <cell r="B2754">
            <v>41103</v>
          </cell>
          <cell r="C2754">
            <v>7</v>
          </cell>
        </row>
        <row r="2755">
          <cell r="B2755">
            <v>41104</v>
          </cell>
          <cell r="C2755">
            <v>7</v>
          </cell>
        </row>
        <row r="2756">
          <cell r="B2756">
            <v>41105</v>
          </cell>
          <cell r="C2756">
            <v>7</v>
          </cell>
        </row>
        <row r="2757">
          <cell r="B2757">
            <v>41106</v>
          </cell>
          <cell r="C2757">
            <v>7</v>
          </cell>
        </row>
        <row r="2758">
          <cell r="B2758">
            <v>41107</v>
          </cell>
          <cell r="C2758">
            <v>7</v>
          </cell>
        </row>
        <row r="2759">
          <cell r="B2759">
            <v>41108</v>
          </cell>
          <cell r="C2759">
            <v>7</v>
          </cell>
        </row>
        <row r="2760">
          <cell r="B2760">
            <v>41109</v>
          </cell>
          <cell r="C2760">
            <v>7</v>
          </cell>
        </row>
        <row r="2761">
          <cell r="B2761">
            <v>41110</v>
          </cell>
          <cell r="C2761">
            <v>7</v>
          </cell>
        </row>
        <row r="2762">
          <cell r="B2762">
            <v>41111</v>
          </cell>
          <cell r="C2762">
            <v>7</v>
          </cell>
        </row>
        <row r="2763">
          <cell r="B2763">
            <v>41112</v>
          </cell>
          <cell r="C2763">
            <v>7</v>
          </cell>
        </row>
        <row r="2764">
          <cell r="B2764">
            <v>41113</v>
          </cell>
          <cell r="C2764">
            <v>7</v>
          </cell>
        </row>
        <row r="2765">
          <cell r="B2765">
            <v>41114</v>
          </cell>
          <cell r="C2765">
            <v>7</v>
          </cell>
        </row>
        <row r="2766">
          <cell r="B2766">
            <v>41115</v>
          </cell>
          <cell r="C2766">
            <v>7</v>
          </cell>
        </row>
        <row r="2767">
          <cell r="B2767">
            <v>41116</v>
          </cell>
          <cell r="C2767">
            <v>7</v>
          </cell>
        </row>
        <row r="2768">
          <cell r="B2768">
            <v>41117</v>
          </cell>
          <cell r="C2768">
            <v>7</v>
          </cell>
        </row>
        <row r="2769">
          <cell r="B2769">
            <v>41118</v>
          </cell>
          <cell r="C2769">
            <v>7</v>
          </cell>
        </row>
        <row r="2770">
          <cell r="B2770">
            <v>41119</v>
          </cell>
          <cell r="C2770">
            <v>7</v>
          </cell>
        </row>
        <row r="2771">
          <cell r="B2771">
            <v>41120</v>
          </cell>
          <cell r="C2771">
            <v>7</v>
          </cell>
        </row>
        <row r="2772">
          <cell r="B2772">
            <v>41121</v>
          </cell>
          <cell r="C2772">
            <v>7</v>
          </cell>
        </row>
        <row r="2773">
          <cell r="B2773">
            <v>41122</v>
          </cell>
          <cell r="C2773">
            <v>8</v>
          </cell>
        </row>
        <row r="2774">
          <cell r="B2774">
            <v>41123</v>
          </cell>
          <cell r="C2774">
            <v>8</v>
          </cell>
        </row>
        <row r="2775">
          <cell r="B2775">
            <v>41124</v>
          </cell>
          <cell r="C2775">
            <v>8</v>
          </cell>
        </row>
        <row r="2776">
          <cell r="B2776">
            <v>41125</v>
          </cell>
          <cell r="C2776">
            <v>8</v>
          </cell>
        </row>
        <row r="2777">
          <cell r="B2777">
            <v>41126</v>
          </cell>
          <cell r="C2777">
            <v>8</v>
          </cell>
        </row>
        <row r="2778">
          <cell r="B2778">
            <v>41127</v>
          </cell>
          <cell r="C2778">
            <v>8</v>
          </cell>
        </row>
        <row r="2779">
          <cell r="B2779">
            <v>41128</v>
          </cell>
          <cell r="C2779">
            <v>8</v>
          </cell>
        </row>
        <row r="2780">
          <cell r="B2780">
            <v>41129</v>
          </cell>
          <cell r="C2780">
            <v>8</v>
          </cell>
        </row>
        <row r="2781">
          <cell r="B2781">
            <v>41130</v>
          </cell>
          <cell r="C2781">
            <v>8</v>
          </cell>
        </row>
        <row r="2782">
          <cell r="B2782">
            <v>41131</v>
          </cell>
          <cell r="C2782">
            <v>8</v>
          </cell>
        </row>
        <row r="2783">
          <cell r="B2783">
            <v>41132</v>
          </cell>
          <cell r="C2783">
            <v>8</v>
          </cell>
        </row>
        <row r="2784">
          <cell r="B2784">
            <v>41133</v>
          </cell>
          <cell r="C2784">
            <v>8</v>
          </cell>
        </row>
        <row r="2785">
          <cell r="B2785">
            <v>41134</v>
          </cell>
          <cell r="C2785">
            <v>8</v>
          </cell>
        </row>
        <row r="2786">
          <cell r="B2786">
            <v>41135</v>
          </cell>
          <cell r="C2786">
            <v>8</v>
          </cell>
        </row>
        <row r="2787">
          <cell r="B2787">
            <v>41136</v>
          </cell>
          <cell r="C2787">
            <v>8</v>
          </cell>
        </row>
        <row r="2788">
          <cell r="B2788">
            <v>41137</v>
          </cell>
          <cell r="C2788">
            <v>8</v>
          </cell>
        </row>
        <row r="2789">
          <cell r="B2789">
            <v>41138</v>
          </cell>
          <cell r="C2789">
            <v>8</v>
          </cell>
        </row>
        <row r="2790">
          <cell r="B2790">
            <v>41139</v>
          </cell>
          <cell r="C2790">
            <v>8</v>
          </cell>
        </row>
        <row r="2791">
          <cell r="B2791">
            <v>41140</v>
          </cell>
          <cell r="C2791">
            <v>8</v>
          </cell>
        </row>
        <row r="2792">
          <cell r="B2792">
            <v>41141</v>
          </cell>
          <cell r="C2792">
            <v>8</v>
          </cell>
        </row>
        <row r="2793">
          <cell r="B2793">
            <v>41142</v>
          </cell>
          <cell r="C2793">
            <v>8</v>
          </cell>
        </row>
        <row r="2794">
          <cell r="B2794">
            <v>41143</v>
          </cell>
          <cell r="C2794">
            <v>8</v>
          </cell>
        </row>
        <row r="2795">
          <cell r="B2795">
            <v>41144</v>
          </cell>
          <cell r="C2795">
            <v>8</v>
          </cell>
        </row>
        <row r="2796">
          <cell r="B2796">
            <v>41145</v>
          </cell>
          <cell r="C2796">
            <v>8</v>
          </cell>
        </row>
        <row r="2797">
          <cell r="B2797">
            <v>41146</v>
          </cell>
          <cell r="C2797">
            <v>8</v>
          </cell>
        </row>
        <row r="2798">
          <cell r="B2798">
            <v>41147</v>
          </cell>
          <cell r="C2798">
            <v>8</v>
          </cell>
        </row>
        <row r="2799">
          <cell r="B2799">
            <v>41148</v>
          </cell>
          <cell r="C2799">
            <v>8</v>
          </cell>
        </row>
        <row r="2800">
          <cell r="B2800">
            <v>41149</v>
          </cell>
          <cell r="C2800">
            <v>8</v>
          </cell>
        </row>
        <row r="2801">
          <cell r="B2801">
            <v>41150</v>
          </cell>
          <cell r="C2801">
            <v>8</v>
          </cell>
        </row>
        <row r="2802">
          <cell r="B2802">
            <v>41151</v>
          </cell>
          <cell r="C2802">
            <v>8</v>
          </cell>
        </row>
        <row r="2803">
          <cell r="B2803">
            <v>41152</v>
          </cell>
          <cell r="C2803">
            <v>8</v>
          </cell>
        </row>
        <row r="2804">
          <cell r="B2804">
            <v>41153</v>
          </cell>
          <cell r="C2804">
            <v>9</v>
          </cell>
        </row>
        <row r="2805">
          <cell r="B2805">
            <v>41154</v>
          </cell>
          <cell r="C2805">
            <v>9</v>
          </cell>
        </row>
        <row r="2806">
          <cell r="B2806">
            <v>41155</v>
          </cell>
          <cell r="C2806">
            <v>9</v>
          </cell>
        </row>
        <row r="2807">
          <cell r="B2807">
            <v>41156</v>
          </cell>
          <cell r="C2807">
            <v>9</v>
          </cell>
        </row>
        <row r="2808">
          <cell r="B2808">
            <v>41157</v>
          </cell>
          <cell r="C2808">
            <v>9</v>
          </cell>
        </row>
        <row r="2809">
          <cell r="B2809">
            <v>41158</v>
          </cell>
          <cell r="C2809">
            <v>9</v>
          </cell>
        </row>
        <row r="2810">
          <cell r="B2810">
            <v>41159</v>
          </cell>
          <cell r="C2810">
            <v>9</v>
          </cell>
        </row>
        <row r="2811">
          <cell r="B2811">
            <v>41160</v>
          </cell>
          <cell r="C2811">
            <v>9</v>
          </cell>
        </row>
        <row r="2812">
          <cell r="B2812">
            <v>41161</v>
          </cell>
          <cell r="C2812">
            <v>9</v>
          </cell>
        </row>
        <row r="2813">
          <cell r="B2813">
            <v>41162</v>
          </cell>
          <cell r="C2813">
            <v>9</v>
          </cell>
        </row>
        <row r="2814">
          <cell r="B2814">
            <v>41163</v>
          </cell>
          <cell r="C2814">
            <v>9</v>
          </cell>
        </row>
        <row r="2815">
          <cell r="B2815">
            <v>41164</v>
          </cell>
          <cell r="C2815">
            <v>9</v>
          </cell>
        </row>
        <row r="2816">
          <cell r="B2816">
            <v>41165</v>
          </cell>
          <cell r="C2816">
            <v>9</v>
          </cell>
        </row>
        <row r="2817">
          <cell r="B2817">
            <v>41166</v>
          </cell>
          <cell r="C2817">
            <v>9</v>
          </cell>
        </row>
        <row r="2818">
          <cell r="B2818">
            <v>41167</v>
          </cell>
          <cell r="C2818">
            <v>9</v>
          </cell>
        </row>
        <row r="2819">
          <cell r="B2819">
            <v>41168</v>
          </cell>
          <cell r="C2819">
            <v>9</v>
          </cell>
        </row>
        <row r="2820">
          <cell r="B2820">
            <v>41169</v>
          </cell>
          <cell r="C2820">
            <v>9</v>
          </cell>
        </row>
        <row r="2821">
          <cell r="B2821">
            <v>41170</v>
          </cell>
          <cell r="C2821">
            <v>9</v>
          </cell>
        </row>
        <row r="2822">
          <cell r="B2822">
            <v>41171</v>
          </cell>
          <cell r="C2822">
            <v>9</v>
          </cell>
        </row>
        <row r="2823">
          <cell r="B2823">
            <v>41172</v>
          </cell>
          <cell r="C2823">
            <v>9</v>
          </cell>
        </row>
        <row r="2824">
          <cell r="B2824">
            <v>41173</v>
          </cell>
          <cell r="C2824">
            <v>9</v>
          </cell>
        </row>
        <row r="2825">
          <cell r="B2825">
            <v>41174</v>
          </cell>
          <cell r="C2825">
            <v>9</v>
          </cell>
        </row>
        <row r="2826">
          <cell r="B2826">
            <v>41175</v>
          </cell>
          <cell r="C2826">
            <v>9</v>
          </cell>
        </row>
        <row r="2827">
          <cell r="B2827">
            <v>41176</v>
          </cell>
          <cell r="C2827">
            <v>9</v>
          </cell>
        </row>
        <row r="2828">
          <cell r="B2828">
            <v>41177</v>
          </cell>
          <cell r="C2828">
            <v>9</v>
          </cell>
        </row>
        <row r="2829">
          <cell r="B2829">
            <v>41178</v>
          </cell>
          <cell r="C2829">
            <v>9</v>
          </cell>
        </row>
        <row r="2830">
          <cell r="B2830">
            <v>41179</v>
          </cell>
          <cell r="C2830">
            <v>9</v>
          </cell>
        </row>
        <row r="2831">
          <cell r="B2831">
            <v>41180</v>
          </cell>
          <cell r="C2831">
            <v>9</v>
          </cell>
        </row>
        <row r="2832">
          <cell r="B2832">
            <v>41181</v>
          </cell>
          <cell r="C2832">
            <v>9</v>
          </cell>
        </row>
        <row r="2833">
          <cell r="B2833">
            <v>41182</v>
          </cell>
          <cell r="C2833">
            <v>9</v>
          </cell>
        </row>
        <row r="2834">
          <cell r="B2834">
            <v>41183</v>
          </cell>
          <cell r="C2834">
            <v>10</v>
          </cell>
        </row>
        <row r="2835">
          <cell r="B2835">
            <v>41184</v>
          </cell>
          <cell r="C2835">
            <v>10</v>
          </cell>
        </row>
        <row r="2836">
          <cell r="B2836">
            <v>41185</v>
          </cell>
          <cell r="C2836">
            <v>10</v>
          </cell>
        </row>
        <row r="2837">
          <cell r="B2837">
            <v>41186</v>
          </cell>
          <cell r="C2837">
            <v>10</v>
          </cell>
        </row>
        <row r="2838">
          <cell r="B2838">
            <v>41187</v>
          </cell>
          <cell r="C2838">
            <v>10</v>
          </cell>
        </row>
        <row r="2839">
          <cell r="B2839">
            <v>41188</v>
          </cell>
          <cell r="C2839">
            <v>10</v>
          </cell>
        </row>
        <row r="2840">
          <cell r="B2840">
            <v>41189</v>
          </cell>
          <cell r="C2840">
            <v>10</v>
          </cell>
        </row>
        <row r="2841">
          <cell r="B2841">
            <v>41190</v>
          </cell>
          <cell r="C2841">
            <v>10</v>
          </cell>
        </row>
        <row r="2842">
          <cell r="B2842">
            <v>41191</v>
          </cell>
          <cell r="C2842">
            <v>10</v>
          </cell>
        </row>
        <row r="2843">
          <cell r="B2843">
            <v>41192</v>
          </cell>
          <cell r="C2843">
            <v>10</v>
          </cell>
        </row>
        <row r="2844">
          <cell r="B2844">
            <v>41193</v>
          </cell>
          <cell r="C2844">
            <v>10</v>
          </cell>
        </row>
        <row r="2845">
          <cell r="B2845">
            <v>41194</v>
          </cell>
          <cell r="C2845">
            <v>10</v>
          </cell>
        </row>
        <row r="2846">
          <cell r="B2846">
            <v>41195</v>
          </cell>
          <cell r="C2846">
            <v>10</v>
          </cell>
        </row>
        <row r="2847">
          <cell r="B2847">
            <v>41196</v>
          </cell>
          <cell r="C2847">
            <v>10</v>
          </cell>
        </row>
        <row r="2848">
          <cell r="B2848">
            <v>41197</v>
          </cell>
          <cell r="C2848">
            <v>10</v>
          </cell>
        </row>
        <row r="2849">
          <cell r="B2849">
            <v>41198</v>
          </cell>
          <cell r="C2849">
            <v>10</v>
          </cell>
        </row>
        <row r="2850">
          <cell r="B2850">
            <v>41199</v>
          </cell>
          <cell r="C2850">
            <v>10</v>
          </cell>
        </row>
        <row r="2851">
          <cell r="B2851">
            <v>41200</v>
          </cell>
          <cell r="C2851">
            <v>10</v>
          </cell>
        </row>
        <row r="2852">
          <cell r="B2852">
            <v>41201</v>
          </cell>
          <cell r="C2852">
            <v>10</v>
          </cell>
        </row>
        <row r="2853">
          <cell r="B2853">
            <v>41202</v>
          </cell>
          <cell r="C2853">
            <v>10</v>
          </cell>
        </row>
        <row r="2854">
          <cell r="B2854">
            <v>41203</v>
          </cell>
          <cell r="C2854">
            <v>10</v>
          </cell>
        </row>
        <row r="2855">
          <cell r="B2855">
            <v>41204</v>
          </cell>
          <cell r="C2855">
            <v>10</v>
          </cell>
        </row>
        <row r="2856">
          <cell r="B2856">
            <v>41205</v>
          </cell>
          <cell r="C2856">
            <v>10</v>
          </cell>
        </row>
        <row r="2857">
          <cell r="B2857">
            <v>41206</v>
          </cell>
          <cell r="C2857">
            <v>10</v>
          </cell>
        </row>
        <row r="2858">
          <cell r="B2858">
            <v>41207</v>
          </cell>
          <cell r="C2858">
            <v>10</v>
          </cell>
        </row>
        <row r="2859">
          <cell r="B2859">
            <v>41208</v>
          </cell>
          <cell r="C2859">
            <v>10</v>
          </cell>
        </row>
        <row r="2860">
          <cell r="B2860">
            <v>41209</v>
          </cell>
          <cell r="C2860">
            <v>10</v>
          </cell>
        </row>
        <row r="2861">
          <cell r="B2861">
            <v>41210</v>
          </cell>
          <cell r="C2861">
            <v>10</v>
          </cell>
        </row>
        <row r="2862">
          <cell r="B2862">
            <v>41211</v>
          </cell>
          <cell r="C2862">
            <v>10</v>
          </cell>
        </row>
        <row r="2863">
          <cell r="B2863">
            <v>41212</v>
          </cell>
          <cell r="C2863">
            <v>10</v>
          </cell>
        </row>
        <row r="2864">
          <cell r="B2864">
            <v>41213</v>
          </cell>
          <cell r="C2864">
            <v>10</v>
          </cell>
        </row>
        <row r="2865">
          <cell r="B2865">
            <v>41214</v>
          </cell>
          <cell r="C2865">
            <v>11</v>
          </cell>
        </row>
        <row r="2866">
          <cell r="B2866">
            <v>41215</v>
          </cell>
          <cell r="C2866">
            <v>11</v>
          </cell>
        </row>
        <row r="2867">
          <cell r="B2867">
            <v>41216</v>
          </cell>
          <cell r="C2867">
            <v>11</v>
          </cell>
        </row>
        <row r="2868">
          <cell r="B2868">
            <v>41217</v>
          </cell>
          <cell r="C2868">
            <v>11</v>
          </cell>
        </row>
        <row r="2869">
          <cell r="B2869">
            <v>41218</v>
          </cell>
          <cell r="C2869">
            <v>11</v>
          </cell>
        </row>
        <row r="2870">
          <cell r="B2870">
            <v>41219</v>
          </cell>
          <cell r="C2870">
            <v>11</v>
          </cell>
        </row>
        <row r="2871">
          <cell r="B2871">
            <v>41220</v>
          </cell>
          <cell r="C2871">
            <v>11</v>
          </cell>
        </row>
        <row r="2872">
          <cell r="B2872">
            <v>41221</v>
          </cell>
          <cell r="C2872">
            <v>11</v>
          </cell>
        </row>
        <row r="2873">
          <cell r="B2873">
            <v>41222</v>
          </cell>
          <cell r="C2873">
            <v>11</v>
          </cell>
        </row>
        <row r="2874">
          <cell r="B2874">
            <v>41223</v>
          </cell>
          <cell r="C2874">
            <v>11</v>
          </cell>
        </row>
        <row r="2875">
          <cell r="B2875">
            <v>41224</v>
          </cell>
          <cell r="C2875">
            <v>11</v>
          </cell>
        </row>
        <row r="2876">
          <cell r="B2876">
            <v>41225</v>
          </cell>
          <cell r="C2876">
            <v>11</v>
          </cell>
        </row>
        <row r="2877">
          <cell r="B2877">
            <v>41226</v>
          </cell>
          <cell r="C2877">
            <v>11</v>
          </cell>
        </row>
        <row r="2878">
          <cell r="B2878">
            <v>41227</v>
          </cell>
          <cell r="C2878">
            <v>11</v>
          </cell>
        </row>
        <row r="2879">
          <cell r="B2879">
            <v>41228</v>
          </cell>
          <cell r="C2879">
            <v>11</v>
          </cell>
        </row>
        <row r="2880">
          <cell r="B2880">
            <v>41229</v>
          </cell>
          <cell r="C2880">
            <v>11</v>
          </cell>
        </row>
        <row r="2881">
          <cell r="B2881">
            <v>41230</v>
          </cell>
          <cell r="C2881">
            <v>11</v>
          </cell>
        </row>
        <row r="2882">
          <cell r="B2882">
            <v>41231</v>
          </cell>
          <cell r="C2882">
            <v>11</v>
          </cell>
        </row>
        <row r="2883">
          <cell r="B2883">
            <v>41232</v>
          </cell>
          <cell r="C2883">
            <v>11</v>
          </cell>
        </row>
        <row r="2884">
          <cell r="B2884">
            <v>41233</v>
          </cell>
          <cell r="C2884">
            <v>11</v>
          </cell>
        </row>
        <row r="2885">
          <cell r="B2885">
            <v>41234</v>
          </cell>
          <cell r="C2885">
            <v>11</v>
          </cell>
        </row>
        <row r="2886">
          <cell r="B2886">
            <v>41235</v>
          </cell>
          <cell r="C2886">
            <v>11</v>
          </cell>
        </row>
        <row r="2887">
          <cell r="B2887">
            <v>41236</v>
          </cell>
          <cell r="C2887">
            <v>11</v>
          </cell>
        </row>
        <row r="2888">
          <cell r="B2888">
            <v>41237</v>
          </cell>
          <cell r="C2888">
            <v>11</v>
          </cell>
        </row>
        <row r="2889">
          <cell r="B2889">
            <v>41238</v>
          </cell>
          <cell r="C2889">
            <v>11</v>
          </cell>
        </row>
        <row r="2890">
          <cell r="B2890">
            <v>41239</v>
          </cell>
          <cell r="C2890">
            <v>11</v>
          </cell>
        </row>
        <row r="2891">
          <cell r="B2891">
            <v>41240</v>
          </cell>
          <cell r="C2891">
            <v>11</v>
          </cell>
        </row>
        <row r="2892">
          <cell r="B2892">
            <v>41241</v>
          </cell>
          <cell r="C2892">
            <v>11</v>
          </cell>
        </row>
        <row r="2893">
          <cell r="B2893">
            <v>41242</v>
          </cell>
          <cell r="C2893">
            <v>11</v>
          </cell>
        </row>
        <row r="2894">
          <cell r="B2894">
            <v>41243</v>
          </cell>
          <cell r="C2894">
            <v>11</v>
          </cell>
        </row>
        <row r="2895">
          <cell r="B2895">
            <v>41244</v>
          </cell>
          <cell r="C2895">
            <v>12</v>
          </cell>
        </row>
        <row r="2896">
          <cell r="B2896">
            <v>41245</v>
          </cell>
          <cell r="C2896">
            <v>12</v>
          </cell>
        </row>
        <row r="2897">
          <cell r="B2897">
            <v>41246</v>
          </cell>
          <cell r="C2897">
            <v>12</v>
          </cell>
        </row>
        <row r="2898">
          <cell r="B2898">
            <v>41247</v>
          </cell>
          <cell r="C2898">
            <v>12</v>
          </cell>
        </row>
        <row r="2899">
          <cell r="B2899">
            <v>41248</v>
          </cell>
          <cell r="C2899">
            <v>12</v>
          </cell>
        </row>
        <row r="2900">
          <cell r="B2900">
            <v>41249</v>
          </cell>
          <cell r="C2900">
            <v>12</v>
          </cell>
        </row>
        <row r="2901">
          <cell r="B2901">
            <v>41250</v>
          </cell>
          <cell r="C2901">
            <v>12</v>
          </cell>
        </row>
        <row r="2902">
          <cell r="B2902">
            <v>41251</v>
          </cell>
          <cell r="C2902">
            <v>12</v>
          </cell>
        </row>
        <row r="2903">
          <cell r="B2903">
            <v>41252</v>
          </cell>
          <cell r="C2903">
            <v>12</v>
          </cell>
        </row>
        <row r="2904">
          <cell r="B2904">
            <v>41253</v>
          </cell>
          <cell r="C2904">
            <v>12</v>
          </cell>
        </row>
        <row r="2905">
          <cell r="B2905">
            <v>41254</v>
          </cell>
          <cell r="C2905">
            <v>12</v>
          </cell>
        </row>
        <row r="2906">
          <cell r="B2906">
            <v>41255</v>
          </cell>
          <cell r="C2906">
            <v>12</v>
          </cell>
        </row>
        <row r="2907">
          <cell r="B2907">
            <v>41256</v>
          </cell>
          <cell r="C2907">
            <v>12</v>
          </cell>
        </row>
        <row r="2908">
          <cell r="B2908">
            <v>41257</v>
          </cell>
          <cell r="C2908">
            <v>12</v>
          </cell>
        </row>
        <row r="2909">
          <cell r="B2909">
            <v>41258</v>
          </cell>
          <cell r="C2909">
            <v>12</v>
          </cell>
        </row>
        <row r="2910">
          <cell r="B2910">
            <v>41259</v>
          </cell>
          <cell r="C2910">
            <v>12</v>
          </cell>
        </row>
        <row r="2911">
          <cell r="B2911">
            <v>41260</v>
          </cell>
          <cell r="C2911">
            <v>12</v>
          </cell>
        </row>
        <row r="2912">
          <cell r="B2912">
            <v>41261</v>
          </cell>
          <cell r="C2912">
            <v>12</v>
          </cell>
        </row>
        <row r="2913">
          <cell r="B2913">
            <v>41262</v>
          </cell>
          <cell r="C2913">
            <v>12</v>
          </cell>
        </row>
        <row r="2914">
          <cell r="B2914">
            <v>41263</v>
          </cell>
          <cell r="C2914">
            <v>12</v>
          </cell>
        </row>
        <row r="2915">
          <cell r="B2915">
            <v>41264</v>
          </cell>
          <cell r="C2915">
            <v>12</v>
          </cell>
        </row>
        <row r="2916">
          <cell r="B2916">
            <v>41265</v>
          </cell>
          <cell r="C2916">
            <v>12</v>
          </cell>
        </row>
        <row r="2917">
          <cell r="B2917">
            <v>41266</v>
          </cell>
          <cell r="C2917">
            <v>12</v>
          </cell>
        </row>
        <row r="2918">
          <cell r="B2918">
            <v>41267</v>
          </cell>
          <cell r="C2918">
            <v>12</v>
          </cell>
        </row>
        <row r="2919">
          <cell r="B2919">
            <v>41268</v>
          </cell>
          <cell r="C2919">
            <v>12</v>
          </cell>
        </row>
        <row r="2920">
          <cell r="B2920">
            <v>41269</v>
          </cell>
          <cell r="C2920">
            <v>12</v>
          </cell>
        </row>
        <row r="2921">
          <cell r="B2921">
            <v>41270</v>
          </cell>
          <cell r="C2921">
            <v>12</v>
          </cell>
        </row>
        <row r="2922">
          <cell r="B2922">
            <v>41271</v>
          </cell>
          <cell r="C2922">
            <v>12</v>
          </cell>
        </row>
        <row r="2923">
          <cell r="B2923">
            <v>41272</v>
          </cell>
          <cell r="C2923">
            <v>12</v>
          </cell>
        </row>
        <row r="2924">
          <cell r="B2924">
            <v>41273</v>
          </cell>
          <cell r="C2924">
            <v>12</v>
          </cell>
        </row>
        <row r="2925">
          <cell r="B2925">
            <v>41274</v>
          </cell>
          <cell r="C2925">
            <v>12</v>
          </cell>
        </row>
        <row r="2926">
          <cell r="B2926">
            <v>41275</v>
          </cell>
          <cell r="C2926">
            <v>1</v>
          </cell>
        </row>
        <row r="2927">
          <cell r="B2927">
            <v>41276</v>
          </cell>
          <cell r="C2927">
            <v>1</v>
          </cell>
        </row>
        <row r="2928">
          <cell r="B2928">
            <v>41277</v>
          </cell>
          <cell r="C2928">
            <v>1</v>
          </cell>
        </row>
        <row r="2929">
          <cell r="B2929">
            <v>41278</v>
          </cell>
          <cell r="C2929">
            <v>1</v>
          </cell>
        </row>
        <row r="2930">
          <cell r="B2930">
            <v>41279</v>
          </cell>
          <cell r="C2930">
            <v>1</v>
          </cell>
        </row>
        <row r="2931">
          <cell r="B2931">
            <v>41280</v>
          </cell>
          <cell r="C2931">
            <v>1</v>
          </cell>
        </row>
        <row r="2932">
          <cell r="B2932">
            <v>41281</v>
          </cell>
          <cell r="C2932">
            <v>1</v>
          </cell>
        </row>
        <row r="2933">
          <cell r="B2933">
            <v>41282</v>
          </cell>
          <cell r="C2933">
            <v>1</v>
          </cell>
        </row>
        <row r="2934">
          <cell r="B2934">
            <v>41283</v>
          </cell>
          <cell r="C2934">
            <v>1</v>
          </cell>
        </row>
        <row r="2935">
          <cell r="B2935">
            <v>41284</v>
          </cell>
          <cell r="C2935">
            <v>1</v>
          </cell>
        </row>
        <row r="2936">
          <cell r="B2936">
            <v>41285</v>
          </cell>
          <cell r="C2936">
            <v>1</v>
          </cell>
        </row>
        <row r="2937">
          <cell r="B2937">
            <v>41286</v>
          </cell>
          <cell r="C2937">
            <v>1</v>
          </cell>
        </row>
        <row r="2938">
          <cell r="B2938">
            <v>41287</v>
          </cell>
          <cell r="C2938">
            <v>1</v>
          </cell>
        </row>
        <row r="2939">
          <cell r="B2939">
            <v>41288</v>
          </cell>
          <cell r="C2939">
            <v>1</v>
          </cell>
        </row>
        <row r="2940">
          <cell r="B2940">
            <v>41289</v>
          </cell>
          <cell r="C2940">
            <v>1</v>
          </cell>
        </row>
        <row r="2941">
          <cell r="B2941">
            <v>41290</v>
          </cell>
          <cell r="C2941">
            <v>1</v>
          </cell>
        </row>
        <row r="2942">
          <cell r="B2942">
            <v>41291</v>
          </cell>
          <cell r="C2942">
            <v>1</v>
          </cell>
        </row>
        <row r="2943">
          <cell r="B2943">
            <v>41292</v>
          </cell>
          <cell r="C2943">
            <v>1</v>
          </cell>
        </row>
        <row r="2944">
          <cell r="B2944">
            <v>41293</v>
          </cell>
          <cell r="C2944">
            <v>1</v>
          </cell>
        </row>
        <row r="2945">
          <cell r="B2945">
            <v>41294</v>
          </cell>
          <cell r="C2945">
            <v>1</v>
          </cell>
        </row>
        <row r="2946">
          <cell r="B2946">
            <v>41295</v>
          </cell>
          <cell r="C2946">
            <v>1</v>
          </cell>
        </row>
        <row r="2947">
          <cell r="B2947">
            <v>41296</v>
          </cell>
          <cell r="C2947">
            <v>1</v>
          </cell>
        </row>
        <row r="2948">
          <cell r="B2948">
            <v>41297</v>
          </cell>
          <cell r="C2948">
            <v>1</v>
          </cell>
        </row>
        <row r="2949">
          <cell r="B2949">
            <v>41298</v>
          </cell>
          <cell r="C2949">
            <v>1</v>
          </cell>
        </row>
        <row r="2950">
          <cell r="B2950">
            <v>41299</v>
          </cell>
          <cell r="C2950">
            <v>1</v>
          </cell>
        </row>
        <row r="2951">
          <cell r="B2951">
            <v>41300</v>
          </cell>
          <cell r="C2951">
            <v>1</v>
          </cell>
        </row>
        <row r="2952">
          <cell r="B2952">
            <v>41301</v>
          </cell>
          <cell r="C2952">
            <v>1</v>
          </cell>
        </row>
        <row r="2953">
          <cell r="B2953">
            <v>41302</v>
          </cell>
          <cell r="C2953">
            <v>1</v>
          </cell>
        </row>
        <row r="2954">
          <cell r="B2954">
            <v>41303</v>
          </cell>
          <cell r="C2954">
            <v>1</v>
          </cell>
        </row>
        <row r="2955">
          <cell r="B2955">
            <v>41304</v>
          </cell>
          <cell r="C2955">
            <v>1</v>
          </cell>
        </row>
        <row r="2956">
          <cell r="B2956">
            <v>41305</v>
          </cell>
          <cell r="C2956">
            <v>1</v>
          </cell>
        </row>
        <row r="2957">
          <cell r="B2957">
            <v>41306</v>
          </cell>
          <cell r="C2957">
            <v>2</v>
          </cell>
        </row>
        <row r="2958">
          <cell r="B2958">
            <v>41307</v>
          </cell>
          <cell r="C2958">
            <v>2</v>
          </cell>
        </row>
        <row r="2959">
          <cell r="B2959">
            <v>41308</v>
          </cell>
          <cell r="C2959">
            <v>2</v>
          </cell>
        </row>
        <row r="2960">
          <cell r="B2960">
            <v>41309</v>
          </cell>
          <cell r="C2960">
            <v>2</v>
          </cell>
        </row>
        <row r="2961">
          <cell r="B2961">
            <v>41310</v>
          </cell>
          <cell r="C2961">
            <v>2</v>
          </cell>
        </row>
        <row r="2962">
          <cell r="B2962">
            <v>41311</v>
          </cell>
          <cell r="C2962">
            <v>2</v>
          </cell>
        </row>
        <row r="2963">
          <cell r="B2963">
            <v>41312</v>
          </cell>
          <cell r="C2963">
            <v>2</v>
          </cell>
        </row>
        <row r="2964">
          <cell r="B2964">
            <v>41313</v>
          </cell>
          <cell r="C2964">
            <v>2</v>
          </cell>
        </row>
        <row r="2965">
          <cell r="B2965">
            <v>41314</v>
          </cell>
          <cell r="C2965">
            <v>2</v>
          </cell>
        </row>
        <row r="2966">
          <cell r="B2966">
            <v>41315</v>
          </cell>
          <cell r="C2966">
            <v>2</v>
          </cell>
        </row>
        <row r="2967">
          <cell r="B2967">
            <v>41316</v>
          </cell>
          <cell r="C2967">
            <v>2</v>
          </cell>
        </row>
        <row r="2968">
          <cell r="B2968">
            <v>41317</v>
          </cell>
          <cell r="C2968">
            <v>2</v>
          </cell>
        </row>
        <row r="2969">
          <cell r="B2969">
            <v>41318</v>
          </cell>
          <cell r="C2969">
            <v>2</v>
          </cell>
        </row>
        <row r="2970">
          <cell r="B2970">
            <v>41319</v>
          </cell>
          <cell r="C2970">
            <v>2</v>
          </cell>
        </row>
        <row r="2971">
          <cell r="B2971">
            <v>41320</v>
          </cell>
          <cell r="C2971">
            <v>2</v>
          </cell>
        </row>
        <row r="2972">
          <cell r="B2972">
            <v>41321</v>
          </cell>
          <cell r="C2972">
            <v>2</v>
          </cell>
        </row>
        <row r="2973">
          <cell r="B2973">
            <v>41322</v>
          </cell>
          <cell r="C2973">
            <v>2</v>
          </cell>
        </row>
        <row r="2974">
          <cell r="B2974">
            <v>41323</v>
          </cell>
          <cell r="C2974">
            <v>2</v>
          </cell>
        </row>
        <row r="2975">
          <cell r="B2975">
            <v>41324</v>
          </cell>
          <cell r="C2975">
            <v>2</v>
          </cell>
        </row>
        <row r="2976">
          <cell r="B2976">
            <v>41325</v>
          </cell>
          <cell r="C2976">
            <v>2</v>
          </cell>
        </row>
        <row r="2977">
          <cell r="B2977">
            <v>41326</v>
          </cell>
          <cell r="C2977">
            <v>2</v>
          </cell>
        </row>
        <row r="2978">
          <cell r="B2978">
            <v>41327</v>
          </cell>
          <cell r="C2978">
            <v>2</v>
          </cell>
        </row>
        <row r="2979">
          <cell r="B2979">
            <v>41328</v>
          </cell>
          <cell r="C2979">
            <v>2</v>
          </cell>
        </row>
        <row r="2980">
          <cell r="B2980">
            <v>41329</v>
          </cell>
          <cell r="C2980">
            <v>2</v>
          </cell>
        </row>
        <row r="2981">
          <cell r="B2981">
            <v>41330</v>
          </cell>
          <cell r="C2981">
            <v>2</v>
          </cell>
        </row>
        <row r="2982">
          <cell r="B2982">
            <v>41331</v>
          </cell>
          <cell r="C2982">
            <v>2</v>
          </cell>
        </row>
        <row r="2983">
          <cell r="B2983">
            <v>41332</v>
          </cell>
          <cell r="C2983">
            <v>2</v>
          </cell>
        </row>
        <row r="2984">
          <cell r="B2984">
            <v>41333</v>
          </cell>
          <cell r="C2984">
            <v>2</v>
          </cell>
        </row>
        <row r="2985">
          <cell r="B2985">
            <v>41334</v>
          </cell>
          <cell r="C2985">
            <v>3</v>
          </cell>
        </row>
        <row r="2986">
          <cell r="B2986">
            <v>41335</v>
          </cell>
          <cell r="C2986">
            <v>3</v>
          </cell>
        </row>
        <row r="2987">
          <cell r="B2987">
            <v>41336</v>
          </cell>
          <cell r="C2987">
            <v>3</v>
          </cell>
        </row>
        <row r="2988">
          <cell r="B2988">
            <v>41337</v>
          </cell>
          <cell r="C2988">
            <v>3</v>
          </cell>
        </row>
        <row r="2989">
          <cell r="B2989">
            <v>41338</v>
          </cell>
          <cell r="C2989">
            <v>3</v>
          </cell>
        </row>
        <row r="2990">
          <cell r="B2990">
            <v>41339</v>
          </cell>
          <cell r="C2990">
            <v>3</v>
          </cell>
        </row>
        <row r="2991">
          <cell r="B2991">
            <v>41340</v>
          </cell>
          <cell r="C2991">
            <v>3</v>
          </cell>
        </row>
        <row r="2992">
          <cell r="B2992">
            <v>41341</v>
          </cell>
          <cell r="C2992">
            <v>3</v>
          </cell>
        </row>
        <row r="2993">
          <cell r="B2993">
            <v>41342</v>
          </cell>
          <cell r="C2993">
            <v>3</v>
          </cell>
        </row>
        <row r="2994">
          <cell r="B2994">
            <v>41343</v>
          </cell>
          <cell r="C2994">
            <v>3</v>
          </cell>
        </row>
        <row r="2995">
          <cell r="B2995">
            <v>41344</v>
          </cell>
          <cell r="C2995">
            <v>3</v>
          </cell>
        </row>
        <row r="2996">
          <cell r="B2996">
            <v>41345</v>
          </cell>
          <cell r="C2996">
            <v>3</v>
          </cell>
        </row>
        <row r="2997">
          <cell r="B2997">
            <v>41346</v>
          </cell>
          <cell r="C2997">
            <v>3</v>
          </cell>
        </row>
        <row r="2998">
          <cell r="B2998">
            <v>41347</v>
          </cell>
          <cell r="C2998">
            <v>3</v>
          </cell>
        </row>
        <row r="2999">
          <cell r="B2999">
            <v>41348</v>
          </cell>
          <cell r="C2999">
            <v>3</v>
          </cell>
        </row>
        <row r="3000">
          <cell r="B3000">
            <v>41349</v>
          </cell>
          <cell r="C3000">
            <v>3</v>
          </cell>
        </row>
        <row r="3001">
          <cell r="B3001">
            <v>41350</v>
          </cell>
          <cell r="C3001">
            <v>3</v>
          </cell>
        </row>
        <row r="3002">
          <cell r="B3002">
            <v>41351</v>
          </cell>
          <cell r="C3002">
            <v>3</v>
          </cell>
        </row>
        <row r="3003">
          <cell r="B3003">
            <v>41352</v>
          </cell>
          <cell r="C3003">
            <v>3</v>
          </cell>
        </row>
        <row r="3004">
          <cell r="B3004">
            <v>41353</v>
          </cell>
          <cell r="C3004">
            <v>3</v>
          </cell>
        </row>
        <row r="3005">
          <cell r="B3005">
            <v>41354</v>
          </cell>
          <cell r="C3005">
            <v>3</v>
          </cell>
        </row>
        <row r="3006">
          <cell r="B3006">
            <v>41355</v>
          </cell>
          <cell r="C3006">
            <v>3</v>
          </cell>
        </row>
        <row r="3007">
          <cell r="B3007">
            <v>41356</v>
          </cell>
          <cell r="C3007">
            <v>3</v>
          </cell>
        </row>
        <row r="3008">
          <cell r="B3008">
            <v>41357</v>
          </cell>
          <cell r="C3008">
            <v>3</v>
          </cell>
        </row>
        <row r="3009">
          <cell r="B3009">
            <v>41358</v>
          </cell>
          <cell r="C3009">
            <v>3</v>
          </cell>
        </row>
        <row r="3010">
          <cell r="B3010">
            <v>41359</v>
          </cell>
          <cell r="C3010">
            <v>3</v>
          </cell>
        </row>
        <row r="3011">
          <cell r="B3011">
            <v>41360</v>
          </cell>
          <cell r="C3011">
            <v>3</v>
          </cell>
        </row>
        <row r="3012">
          <cell r="B3012">
            <v>41361</v>
          </cell>
          <cell r="C3012">
            <v>3</v>
          </cell>
        </row>
        <row r="3013">
          <cell r="B3013">
            <v>41362</v>
          </cell>
          <cell r="C3013">
            <v>3</v>
          </cell>
        </row>
        <row r="3014">
          <cell r="B3014">
            <v>41363</v>
          </cell>
          <cell r="C3014">
            <v>3</v>
          </cell>
        </row>
        <row r="3015">
          <cell r="B3015">
            <v>41364</v>
          </cell>
          <cell r="C3015">
            <v>3</v>
          </cell>
        </row>
        <row r="3016">
          <cell r="B3016">
            <v>41365</v>
          </cell>
          <cell r="C3016">
            <v>4</v>
          </cell>
        </row>
        <row r="3017">
          <cell r="B3017">
            <v>41366</v>
          </cell>
          <cell r="C3017">
            <v>4</v>
          </cell>
        </row>
        <row r="3018">
          <cell r="B3018">
            <v>41367</v>
          </cell>
          <cell r="C3018">
            <v>4</v>
          </cell>
        </row>
        <row r="3019">
          <cell r="B3019">
            <v>41368</v>
          </cell>
          <cell r="C3019">
            <v>4</v>
          </cell>
        </row>
        <row r="3020">
          <cell r="B3020">
            <v>41369</v>
          </cell>
          <cell r="C3020">
            <v>4</v>
          </cell>
        </row>
        <row r="3021">
          <cell r="B3021">
            <v>41370</v>
          </cell>
          <cell r="C3021">
            <v>4</v>
          </cell>
        </row>
        <row r="3022">
          <cell r="B3022">
            <v>41371</v>
          </cell>
          <cell r="C3022">
            <v>4</v>
          </cell>
        </row>
        <row r="3023">
          <cell r="B3023">
            <v>41372</v>
          </cell>
          <cell r="C3023">
            <v>4</v>
          </cell>
        </row>
        <row r="3024">
          <cell r="B3024">
            <v>41373</v>
          </cell>
          <cell r="C3024">
            <v>4</v>
          </cell>
        </row>
        <row r="3025">
          <cell r="B3025">
            <v>41374</v>
          </cell>
          <cell r="C3025">
            <v>4</v>
          </cell>
        </row>
        <row r="3026">
          <cell r="B3026">
            <v>41375</v>
          </cell>
          <cell r="C3026">
            <v>4</v>
          </cell>
        </row>
        <row r="3027">
          <cell r="B3027">
            <v>41376</v>
          </cell>
          <cell r="C3027">
            <v>4</v>
          </cell>
        </row>
        <row r="3028">
          <cell r="B3028">
            <v>41377</v>
          </cell>
          <cell r="C3028">
            <v>4</v>
          </cell>
        </row>
        <row r="3029">
          <cell r="B3029">
            <v>41378</v>
          </cell>
          <cell r="C3029">
            <v>4</v>
          </cell>
        </row>
        <row r="3030">
          <cell r="B3030">
            <v>41379</v>
          </cell>
          <cell r="C3030">
            <v>4</v>
          </cell>
        </row>
        <row r="3031">
          <cell r="B3031">
            <v>41380</v>
          </cell>
          <cell r="C3031">
            <v>4</v>
          </cell>
        </row>
        <row r="3032">
          <cell r="B3032">
            <v>41381</v>
          </cell>
          <cell r="C3032">
            <v>4</v>
          </cell>
        </row>
        <row r="3033">
          <cell r="B3033">
            <v>41382</v>
          </cell>
          <cell r="C3033">
            <v>4</v>
          </cell>
        </row>
        <row r="3034">
          <cell r="B3034">
            <v>41383</v>
          </cell>
          <cell r="C3034">
            <v>4</v>
          </cell>
        </row>
        <row r="3035">
          <cell r="B3035">
            <v>41384</v>
          </cell>
          <cell r="C3035">
            <v>4</v>
          </cell>
        </row>
        <row r="3036">
          <cell r="B3036">
            <v>41385</v>
          </cell>
          <cell r="C3036">
            <v>4</v>
          </cell>
        </row>
        <row r="3037">
          <cell r="B3037">
            <v>41386</v>
          </cell>
          <cell r="C3037">
            <v>4</v>
          </cell>
        </row>
        <row r="3038">
          <cell r="B3038">
            <v>41387</v>
          </cell>
          <cell r="C3038">
            <v>4</v>
          </cell>
        </row>
        <row r="3039">
          <cell r="B3039">
            <v>41388</v>
          </cell>
          <cell r="C3039">
            <v>4</v>
          </cell>
        </row>
        <row r="3040">
          <cell r="B3040">
            <v>41389</v>
          </cell>
          <cell r="C3040">
            <v>4</v>
          </cell>
        </row>
        <row r="3041">
          <cell r="B3041">
            <v>41390</v>
          </cell>
          <cell r="C3041">
            <v>4</v>
          </cell>
        </row>
        <row r="3042">
          <cell r="B3042">
            <v>41391</v>
          </cell>
          <cell r="C3042">
            <v>4</v>
          </cell>
        </row>
        <row r="3043">
          <cell r="B3043">
            <v>41392</v>
          </cell>
          <cell r="C3043">
            <v>4</v>
          </cell>
        </row>
        <row r="3044">
          <cell r="B3044">
            <v>41393</v>
          </cell>
          <cell r="C3044">
            <v>4</v>
          </cell>
        </row>
        <row r="3045">
          <cell r="B3045">
            <v>41394</v>
          </cell>
          <cell r="C3045">
            <v>4</v>
          </cell>
        </row>
        <row r="3046">
          <cell r="B3046">
            <v>41395</v>
          </cell>
          <cell r="C3046">
            <v>5</v>
          </cell>
        </row>
        <row r="3047">
          <cell r="B3047">
            <v>41396</v>
          </cell>
          <cell r="C3047">
            <v>5</v>
          </cell>
        </row>
        <row r="3048">
          <cell r="B3048">
            <v>41397</v>
          </cell>
          <cell r="C3048">
            <v>5</v>
          </cell>
        </row>
        <row r="3049">
          <cell r="B3049">
            <v>41398</v>
          </cell>
          <cell r="C3049">
            <v>5</v>
          </cell>
        </row>
        <row r="3050">
          <cell r="B3050">
            <v>41399</v>
          </cell>
          <cell r="C3050">
            <v>5</v>
          </cell>
        </row>
        <row r="3051">
          <cell r="B3051">
            <v>41400</v>
          </cell>
          <cell r="C3051">
            <v>5</v>
          </cell>
        </row>
        <row r="3052">
          <cell r="B3052">
            <v>41401</v>
          </cell>
          <cell r="C3052">
            <v>5</v>
          </cell>
        </row>
        <row r="3053">
          <cell r="B3053">
            <v>41402</v>
          </cell>
          <cell r="C3053">
            <v>5</v>
          </cell>
        </row>
        <row r="3054">
          <cell r="B3054">
            <v>41403</v>
          </cell>
          <cell r="C3054">
            <v>5</v>
          </cell>
        </row>
        <row r="3055">
          <cell r="B3055">
            <v>41404</v>
          </cell>
          <cell r="C3055">
            <v>5</v>
          </cell>
        </row>
        <row r="3056">
          <cell r="B3056">
            <v>41405</v>
          </cell>
          <cell r="C3056">
            <v>5</v>
          </cell>
        </row>
        <row r="3057">
          <cell r="B3057">
            <v>41406</v>
          </cell>
          <cell r="C3057">
            <v>5</v>
          </cell>
        </row>
        <row r="3058">
          <cell r="B3058">
            <v>41407</v>
          </cell>
          <cell r="C3058">
            <v>5</v>
          </cell>
        </row>
        <row r="3059">
          <cell r="B3059">
            <v>41408</v>
          </cell>
          <cell r="C3059">
            <v>5</v>
          </cell>
        </row>
        <row r="3060">
          <cell r="B3060">
            <v>41409</v>
          </cell>
          <cell r="C3060">
            <v>5</v>
          </cell>
        </row>
        <row r="3061">
          <cell r="B3061">
            <v>41410</v>
          </cell>
          <cell r="C3061">
            <v>5</v>
          </cell>
        </row>
        <row r="3062">
          <cell r="B3062">
            <v>41411</v>
          </cell>
          <cell r="C3062">
            <v>5</v>
          </cell>
        </row>
        <row r="3063">
          <cell r="B3063">
            <v>41412</v>
          </cell>
          <cell r="C3063">
            <v>5</v>
          </cell>
        </row>
        <row r="3064">
          <cell r="B3064">
            <v>41413</v>
          </cell>
          <cell r="C3064">
            <v>5</v>
          </cell>
        </row>
        <row r="3065">
          <cell r="B3065">
            <v>41414</v>
          </cell>
          <cell r="C3065">
            <v>5</v>
          </cell>
        </row>
        <row r="3066">
          <cell r="B3066">
            <v>41415</v>
          </cell>
          <cell r="C3066">
            <v>5</v>
          </cell>
        </row>
        <row r="3067">
          <cell r="B3067">
            <v>41416</v>
          </cell>
          <cell r="C3067">
            <v>5</v>
          </cell>
        </row>
        <row r="3068">
          <cell r="B3068">
            <v>41417</v>
          </cell>
          <cell r="C3068">
            <v>5</v>
          </cell>
        </row>
        <row r="3069">
          <cell r="B3069">
            <v>41418</v>
          </cell>
          <cell r="C3069">
            <v>5</v>
          </cell>
        </row>
        <row r="3070">
          <cell r="B3070">
            <v>41419</v>
          </cell>
          <cell r="C3070">
            <v>5</v>
          </cell>
        </row>
        <row r="3071">
          <cell r="B3071">
            <v>41420</v>
          </cell>
          <cell r="C3071">
            <v>5</v>
          </cell>
        </row>
        <row r="3072">
          <cell r="B3072">
            <v>41421</v>
          </cell>
          <cell r="C3072">
            <v>5</v>
          </cell>
        </row>
        <row r="3073">
          <cell r="B3073">
            <v>41422</v>
          </cell>
          <cell r="C3073">
            <v>5</v>
          </cell>
        </row>
        <row r="3074">
          <cell r="B3074">
            <v>41423</v>
          </cell>
          <cell r="C3074">
            <v>5</v>
          </cell>
        </row>
        <row r="3075">
          <cell r="B3075">
            <v>41424</v>
          </cell>
          <cell r="C3075">
            <v>5</v>
          </cell>
        </row>
        <row r="3076">
          <cell r="B3076">
            <v>41425</v>
          </cell>
          <cell r="C3076">
            <v>5</v>
          </cell>
        </row>
        <row r="3077">
          <cell r="B3077">
            <v>41426</v>
          </cell>
          <cell r="C3077">
            <v>6</v>
          </cell>
        </row>
        <row r="3078">
          <cell r="B3078">
            <v>41427</v>
          </cell>
          <cell r="C3078">
            <v>6</v>
          </cell>
        </row>
        <row r="3079">
          <cell r="B3079">
            <v>41428</v>
          </cell>
          <cell r="C3079">
            <v>6</v>
          </cell>
        </row>
        <row r="3080">
          <cell r="B3080">
            <v>41429</v>
          </cell>
          <cell r="C3080">
            <v>6</v>
          </cell>
        </row>
        <row r="3081">
          <cell r="B3081">
            <v>41430</v>
          </cell>
          <cell r="C3081">
            <v>6</v>
          </cell>
        </row>
        <row r="3082">
          <cell r="B3082">
            <v>41431</v>
          </cell>
          <cell r="C3082">
            <v>6</v>
          </cell>
        </row>
        <row r="3083">
          <cell r="B3083">
            <v>41432</v>
          </cell>
          <cell r="C3083">
            <v>6</v>
          </cell>
        </row>
        <row r="3084">
          <cell r="B3084">
            <v>41433</v>
          </cell>
          <cell r="C3084">
            <v>6</v>
          </cell>
        </row>
        <row r="3085">
          <cell r="B3085">
            <v>41434</v>
          </cell>
          <cell r="C3085">
            <v>6</v>
          </cell>
        </row>
        <row r="3086">
          <cell r="B3086">
            <v>41435</v>
          </cell>
          <cell r="C3086">
            <v>6</v>
          </cell>
        </row>
        <row r="3087">
          <cell r="B3087">
            <v>41436</v>
          </cell>
          <cell r="C3087">
            <v>6</v>
          </cell>
        </row>
        <row r="3088">
          <cell r="B3088">
            <v>41437</v>
          </cell>
          <cell r="C3088">
            <v>6</v>
          </cell>
        </row>
        <row r="3089">
          <cell r="B3089">
            <v>41438</v>
          </cell>
          <cell r="C3089">
            <v>6</v>
          </cell>
        </row>
        <row r="3090">
          <cell r="B3090">
            <v>41439</v>
          </cell>
          <cell r="C3090">
            <v>6</v>
          </cell>
        </row>
        <row r="3091">
          <cell r="B3091">
            <v>41440</v>
          </cell>
          <cell r="C3091">
            <v>6</v>
          </cell>
        </row>
        <row r="3092">
          <cell r="B3092">
            <v>41441</v>
          </cell>
          <cell r="C3092">
            <v>6</v>
          </cell>
        </row>
        <row r="3093">
          <cell r="B3093">
            <v>41442</v>
          </cell>
          <cell r="C3093">
            <v>6</v>
          </cell>
        </row>
        <row r="3094">
          <cell r="B3094">
            <v>41443</v>
          </cell>
          <cell r="C3094">
            <v>6</v>
          </cell>
        </row>
        <row r="3095">
          <cell r="B3095">
            <v>41444</v>
          </cell>
          <cell r="C3095">
            <v>6</v>
          </cell>
        </row>
        <row r="3096">
          <cell r="B3096">
            <v>41445</v>
          </cell>
          <cell r="C3096">
            <v>6</v>
          </cell>
        </row>
        <row r="3097">
          <cell r="B3097">
            <v>41446</v>
          </cell>
          <cell r="C3097">
            <v>6</v>
          </cell>
        </row>
        <row r="3098">
          <cell r="B3098">
            <v>41447</v>
          </cell>
          <cell r="C3098">
            <v>6</v>
          </cell>
        </row>
        <row r="3099">
          <cell r="B3099">
            <v>41448</v>
          </cell>
          <cell r="C3099">
            <v>6</v>
          </cell>
        </row>
        <row r="3100">
          <cell r="B3100">
            <v>41449</v>
          </cell>
          <cell r="C3100">
            <v>6</v>
          </cell>
        </row>
        <row r="3101">
          <cell r="B3101">
            <v>41450</v>
          </cell>
          <cell r="C3101">
            <v>6</v>
          </cell>
        </row>
        <row r="3102">
          <cell r="B3102">
            <v>41451</v>
          </cell>
          <cell r="C3102">
            <v>6</v>
          </cell>
        </row>
        <row r="3103">
          <cell r="B3103">
            <v>41452</v>
          </cell>
          <cell r="C3103">
            <v>6</v>
          </cell>
        </row>
        <row r="3104">
          <cell r="B3104">
            <v>41453</v>
          </cell>
          <cell r="C3104">
            <v>6</v>
          </cell>
        </row>
        <row r="3105">
          <cell r="B3105">
            <v>41454</v>
          </cell>
          <cell r="C3105">
            <v>6</v>
          </cell>
        </row>
        <row r="3106">
          <cell r="B3106">
            <v>41455</v>
          </cell>
          <cell r="C3106">
            <v>6</v>
          </cell>
        </row>
        <row r="3107">
          <cell r="B3107">
            <v>41456</v>
          </cell>
          <cell r="C3107">
            <v>7</v>
          </cell>
        </row>
        <row r="3108">
          <cell r="B3108">
            <v>41457</v>
          </cell>
          <cell r="C3108">
            <v>7</v>
          </cell>
        </row>
        <row r="3109">
          <cell r="B3109">
            <v>41458</v>
          </cell>
          <cell r="C3109">
            <v>7</v>
          </cell>
        </row>
        <row r="3110">
          <cell r="B3110">
            <v>41459</v>
          </cell>
          <cell r="C3110">
            <v>7</v>
          </cell>
        </row>
        <row r="3111">
          <cell r="B3111">
            <v>41460</v>
          </cell>
          <cell r="C3111">
            <v>7</v>
          </cell>
        </row>
        <row r="3112">
          <cell r="B3112">
            <v>41461</v>
          </cell>
          <cell r="C3112">
            <v>7</v>
          </cell>
        </row>
        <row r="3113">
          <cell r="B3113">
            <v>41462</v>
          </cell>
          <cell r="C3113">
            <v>7</v>
          </cell>
        </row>
        <row r="3114">
          <cell r="B3114">
            <v>41463</v>
          </cell>
          <cell r="C3114">
            <v>7</v>
          </cell>
        </row>
        <row r="3115">
          <cell r="B3115">
            <v>41464</v>
          </cell>
          <cell r="C3115">
            <v>7</v>
          </cell>
        </row>
        <row r="3116">
          <cell r="B3116">
            <v>41465</v>
          </cell>
          <cell r="C3116">
            <v>7</v>
          </cell>
        </row>
        <row r="3117">
          <cell r="B3117">
            <v>41466</v>
          </cell>
          <cell r="C3117">
            <v>7</v>
          </cell>
        </row>
        <row r="3118">
          <cell r="B3118">
            <v>41467</v>
          </cell>
          <cell r="C3118">
            <v>7</v>
          </cell>
        </row>
        <row r="3119">
          <cell r="B3119">
            <v>41468</v>
          </cell>
          <cell r="C3119">
            <v>7</v>
          </cell>
        </row>
        <row r="3120">
          <cell r="B3120">
            <v>41469</v>
          </cell>
          <cell r="C3120">
            <v>7</v>
          </cell>
        </row>
        <row r="3121">
          <cell r="B3121">
            <v>41470</v>
          </cell>
          <cell r="C3121">
            <v>7</v>
          </cell>
        </row>
        <row r="3122">
          <cell r="B3122">
            <v>41471</v>
          </cell>
          <cell r="C3122">
            <v>7</v>
          </cell>
        </row>
        <row r="3123">
          <cell r="B3123">
            <v>41472</v>
          </cell>
          <cell r="C3123">
            <v>7</v>
          </cell>
        </row>
        <row r="3124">
          <cell r="B3124">
            <v>41473</v>
          </cell>
          <cell r="C3124">
            <v>7</v>
          </cell>
        </row>
        <row r="3125">
          <cell r="B3125">
            <v>41474</v>
          </cell>
          <cell r="C3125">
            <v>7</v>
          </cell>
        </row>
        <row r="3126">
          <cell r="B3126">
            <v>41475</v>
          </cell>
          <cell r="C3126">
            <v>7</v>
          </cell>
        </row>
        <row r="3127">
          <cell r="B3127">
            <v>41476</v>
          </cell>
          <cell r="C3127">
            <v>7</v>
          </cell>
        </row>
        <row r="3128">
          <cell r="B3128">
            <v>41477</v>
          </cell>
          <cell r="C3128">
            <v>7</v>
          </cell>
        </row>
        <row r="3129">
          <cell r="B3129">
            <v>41478</v>
          </cell>
          <cell r="C3129">
            <v>7</v>
          </cell>
        </row>
        <row r="3130">
          <cell r="B3130">
            <v>41479</v>
          </cell>
          <cell r="C3130">
            <v>7</v>
          </cell>
        </row>
        <row r="3131">
          <cell r="B3131">
            <v>41480</v>
          </cell>
          <cell r="C3131">
            <v>7</v>
          </cell>
        </row>
        <row r="3132">
          <cell r="B3132">
            <v>41481</v>
          </cell>
          <cell r="C3132">
            <v>7</v>
          </cell>
        </row>
        <row r="3133">
          <cell r="B3133">
            <v>41482</v>
          </cell>
          <cell r="C3133">
            <v>7</v>
          </cell>
        </row>
        <row r="3134">
          <cell r="B3134">
            <v>41483</v>
          </cell>
          <cell r="C3134">
            <v>7</v>
          </cell>
        </row>
        <row r="3135">
          <cell r="B3135">
            <v>41484</v>
          </cell>
          <cell r="C3135">
            <v>7</v>
          </cell>
        </row>
        <row r="3136">
          <cell r="B3136">
            <v>41485</v>
          </cell>
          <cell r="C3136">
            <v>7</v>
          </cell>
        </row>
        <row r="3137">
          <cell r="B3137">
            <v>41486</v>
          </cell>
          <cell r="C3137">
            <v>7</v>
          </cell>
        </row>
        <row r="3138">
          <cell r="B3138">
            <v>41487</v>
          </cell>
          <cell r="C3138">
            <v>8</v>
          </cell>
        </row>
        <row r="3139">
          <cell r="B3139">
            <v>41488</v>
          </cell>
          <cell r="C3139">
            <v>8</v>
          </cell>
        </row>
        <row r="3140">
          <cell r="B3140">
            <v>41489</v>
          </cell>
          <cell r="C3140">
            <v>8</v>
          </cell>
        </row>
        <row r="3141">
          <cell r="B3141">
            <v>41490</v>
          </cell>
          <cell r="C3141">
            <v>8</v>
          </cell>
        </row>
        <row r="3142">
          <cell r="B3142">
            <v>41491</v>
          </cell>
          <cell r="C3142">
            <v>8</v>
          </cell>
        </row>
        <row r="3143">
          <cell r="B3143">
            <v>41492</v>
          </cell>
          <cell r="C3143">
            <v>8</v>
          </cell>
        </row>
        <row r="3144">
          <cell r="B3144">
            <v>41493</v>
          </cell>
          <cell r="C3144">
            <v>8</v>
          </cell>
        </row>
        <row r="3145">
          <cell r="B3145">
            <v>41494</v>
          </cell>
          <cell r="C3145">
            <v>8</v>
          </cell>
        </row>
        <row r="3146">
          <cell r="B3146">
            <v>41495</v>
          </cell>
          <cell r="C3146">
            <v>8</v>
          </cell>
        </row>
        <row r="3147">
          <cell r="B3147">
            <v>41496</v>
          </cell>
          <cell r="C3147">
            <v>8</v>
          </cell>
        </row>
        <row r="3148">
          <cell r="B3148">
            <v>41497</v>
          </cell>
          <cell r="C3148">
            <v>8</v>
          </cell>
        </row>
        <row r="3149">
          <cell r="B3149">
            <v>41498</v>
          </cell>
          <cell r="C3149">
            <v>8</v>
          </cell>
        </row>
        <row r="3150">
          <cell r="B3150">
            <v>41499</v>
          </cell>
          <cell r="C3150">
            <v>8</v>
          </cell>
        </row>
        <row r="3151">
          <cell r="B3151">
            <v>41500</v>
          </cell>
          <cell r="C3151">
            <v>8</v>
          </cell>
        </row>
        <row r="3152">
          <cell r="B3152">
            <v>41501</v>
          </cell>
          <cell r="C3152">
            <v>8</v>
          </cell>
        </row>
        <row r="3153">
          <cell r="B3153">
            <v>41502</v>
          </cell>
          <cell r="C3153">
            <v>8</v>
          </cell>
        </row>
        <row r="3154">
          <cell r="B3154">
            <v>41503</v>
          </cell>
          <cell r="C3154">
            <v>8</v>
          </cell>
        </row>
        <row r="3155">
          <cell r="B3155">
            <v>41504</v>
          </cell>
          <cell r="C3155">
            <v>8</v>
          </cell>
        </row>
        <row r="3156">
          <cell r="B3156">
            <v>41505</v>
          </cell>
          <cell r="C3156">
            <v>8</v>
          </cell>
        </row>
        <row r="3157">
          <cell r="B3157">
            <v>41506</v>
          </cell>
          <cell r="C3157">
            <v>8</v>
          </cell>
        </row>
        <row r="3158">
          <cell r="B3158">
            <v>41507</v>
          </cell>
          <cell r="C3158">
            <v>8</v>
          </cell>
        </row>
        <row r="3159">
          <cell r="B3159">
            <v>41508</v>
          </cell>
          <cell r="C3159">
            <v>8</v>
          </cell>
        </row>
        <row r="3160">
          <cell r="B3160">
            <v>41509</v>
          </cell>
          <cell r="C3160">
            <v>8</v>
          </cell>
        </row>
        <row r="3161">
          <cell r="B3161">
            <v>41510</v>
          </cell>
          <cell r="C3161">
            <v>8</v>
          </cell>
        </row>
        <row r="3162">
          <cell r="B3162">
            <v>41511</v>
          </cell>
          <cell r="C3162">
            <v>8</v>
          </cell>
        </row>
        <row r="3163">
          <cell r="B3163">
            <v>41512</v>
          </cell>
          <cell r="C3163">
            <v>8</v>
          </cell>
        </row>
        <row r="3164">
          <cell r="B3164">
            <v>41513</v>
          </cell>
          <cell r="C3164">
            <v>8</v>
          </cell>
        </row>
        <row r="3165">
          <cell r="B3165">
            <v>41514</v>
          </cell>
          <cell r="C3165">
            <v>8</v>
          </cell>
        </row>
        <row r="3166">
          <cell r="B3166">
            <v>41515</v>
          </cell>
          <cell r="C3166">
            <v>8</v>
          </cell>
        </row>
        <row r="3167">
          <cell r="B3167">
            <v>41516</v>
          </cell>
          <cell r="C3167">
            <v>8</v>
          </cell>
        </row>
        <row r="3168">
          <cell r="B3168">
            <v>41517</v>
          </cell>
          <cell r="C3168">
            <v>8</v>
          </cell>
        </row>
        <row r="3169">
          <cell r="B3169">
            <v>41518</v>
          </cell>
          <cell r="C3169">
            <v>9</v>
          </cell>
        </row>
        <row r="3170">
          <cell r="B3170">
            <v>41519</v>
          </cell>
          <cell r="C3170">
            <v>9</v>
          </cell>
        </row>
        <row r="3171">
          <cell r="B3171">
            <v>41520</v>
          </cell>
          <cell r="C3171">
            <v>9</v>
          </cell>
        </row>
        <row r="3172">
          <cell r="B3172">
            <v>41521</v>
          </cell>
          <cell r="C3172">
            <v>9</v>
          </cell>
        </row>
        <row r="3173">
          <cell r="B3173">
            <v>41522</v>
          </cell>
          <cell r="C3173">
            <v>9</v>
          </cell>
        </row>
        <row r="3174">
          <cell r="B3174">
            <v>41523</v>
          </cell>
          <cell r="C3174">
            <v>9</v>
          </cell>
        </row>
        <row r="3175">
          <cell r="B3175">
            <v>41524</v>
          </cell>
          <cell r="C3175">
            <v>9</v>
          </cell>
        </row>
        <row r="3176">
          <cell r="B3176">
            <v>41525</v>
          </cell>
          <cell r="C3176">
            <v>9</v>
          </cell>
        </row>
        <row r="3177">
          <cell r="B3177">
            <v>41526</v>
          </cell>
          <cell r="C3177">
            <v>9</v>
          </cell>
        </row>
        <row r="3178">
          <cell r="B3178">
            <v>41527</v>
          </cell>
          <cell r="C3178">
            <v>9</v>
          </cell>
        </row>
        <row r="3179">
          <cell r="B3179">
            <v>41528</v>
          </cell>
          <cell r="C3179">
            <v>9</v>
          </cell>
        </row>
        <row r="3180">
          <cell r="B3180">
            <v>41529</v>
          </cell>
          <cell r="C3180">
            <v>9</v>
          </cell>
        </row>
        <row r="3181">
          <cell r="B3181">
            <v>41530</v>
          </cell>
          <cell r="C3181">
            <v>9</v>
          </cell>
        </row>
        <row r="3182">
          <cell r="B3182">
            <v>41531</v>
          </cell>
          <cell r="C3182">
            <v>9</v>
          </cell>
        </row>
        <row r="3183">
          <cell r="B3183">
            <v>41532</v>
          </cell>
          <cell r="C3183">
            <v>9</v>
          </cell>
        </row>
        <row r="3184">
          <cell r="B3184">
            <v>41533</v>
          </cell>
          <cell r="C3184">
            <v>9</v>
          </cell>
        </row>
        <row r="3185">
          <cell r="B3185">
            <v>41534</v>
          </cell>
          <cell r="C3185">
            <v>9</v>
          </cell>
        </row>
        <row r="3186">
          <cell r="B3186">
            <v>41535</v>
          </cell>
          <cell r="C3186">
            <v>9</v>
          </cell>
        </row>
        <row r="3187">
          <cell r="B3187">
            <v>41536</v>
          </cell>
          <cell r="C3187">
            <v>9</v>
          </cell>
        </row>
        <row r="3188">
          <cell r="B3188">
            <v>41537</v>
          </cell>
          <cell r="C3188">
            <v>9</v>
          </cell>
        </row>
        <row r="3189">
          <cell r="B3189">
            <v>41538</v>
          </cell>
          <cell r="C3189">
            <v>9</v>
          </cell>
        </row>
        <row r="3190">
          <cell r="B3190">
            <v>41539</v>
          </cell>
          <cell r="C3190">
            <v>9</v>
          </cell>
        </row>
        <row r="3191">
          <cell r="B3191">
            <v>41540</v>
          </cell>
          <cell r="C3191">
            <v>9</v>
          </cell>
        </row>
        <row r="3192">
          <cell r="B3192">
            <v>41541</v>
          </cell>
          <cell r="C3192">
            <v>9</v>
          </cell>
        </row>
        <row r="3193">
          <cell r="B3193">
            <v>41542</v>
          </cell>
          <cell r="C3193">
            <v>9</v>
          </cell>
        </row>
        <row r="3194">
          <cell r="B3194">
            <v>41543</v>
          </cell>
          <cell r="C3194">
            <v>9</v>
          </cell>
        </row>
        <row r="3195">
          <cell r="B3195">
            <v>41544</v>
          </cell>
          <cell r="C3195">
            <v>9</v>
          </cell>
        </row>
        <row r="3196">
          <cell r="B3196">
            <v>41545</v>
          </cell>
          <cell r="C3196">
            <v>9</v>
          </cell>
        </row>
        <row r="3197">
          <cell r="B3197">
            <v>41546</v>
          </cell>
          <cell r="C3197">
            <v>9</v>
          </cell>
        </row>
        <row r="3198">
          <cell r="B3198">
            <v>41547</v>
          </cell>
          <cell r="C3198">
            <v>9</v>
          </cell>
        </row>
        <row r="3199">
          <cell r="B3199">
            <v>41548</v>
          </cell>
          <cell r="C3199">
            <v>10</v>
          </cell>
        </row>
        <row r="3200">
          <cell r="B3200">
            <v>41549</v>
          </cell>
          <cell r="C3200">
            <v>10</v>
          </cell>
        </row>
        <row r="3201">
          <cell r="B3201">
            <v>41550</v>
          </cell>
          <cell r="C3201">
            <v>10</v>
          </cell>
        </row>
        <row r="3202">
          <cell r="B3202">
            <v>41551</v>
          </cell>
          <cell r="C3202">
            <v>10</v>
          </cell>
        </row>
        <row r="3203">
          <cell r="B3203">
            <v>41552</v>
          </cell>
          <cell r="C3203">
            <v>10</v>
          </cell>
        </row>
        <row r="3204">
          <cell r="B3204">
            <v>41553</v>
          </cell>
          <cell r="C3204">
            <v>10</v>
          </cell>
        </row>
        <row r="3205">
          <cell r="B3205">
            <v>41554</v>
          </cell>
          <cell r="C3205">
            <v>10</v>
          </cell>
        </row>
        <row r="3206">
          <cell r="B3206">
            <v>41555</v>
          </cell>
          <cell r="C3206">
            <v>10</v>
          </cell>
        </row>
        <row r="3207">
          <cell r="B3207">
            <v>41556</v>
          </cell>
          <cell r="C3207">
            <v>10</v>
          </cell>
        </row>
        <row r="3208">
          <cell r="B3208">
            <v>41557</v>
          </cell>
          <cell r="C3208">
            <v>10</v>
          </cell>
        </row>
        <row r="3209">
          <cell r="B3209">
            <v>41558</v>
          </cell>
          <cell r="C3209">
            <v>10</v>
          </cell>
        </row>
        <row r="3210">
          <cell r="B3210">
            <v>41559</v>
          </cell>
          <cell r="C3210">
            <v>10</v>
          </cell>
        </row>
        <row r="3211">
          <cell r="B3211">
            <v>41560</v>
          </cell>
          <cell r="C3211">
            <v>10</v>
          </cell>
        </row>
        <row r="3212">
          <cell r="B3212">
            <v>41561</v>
          </cell>
          <cell r="C3212">
            <v>10</v>
          </cell>
        </row>
        <row r="3213">
          <cell r="B3213">
            <v>41562</v>
          </cell>
          <cell r="C3213">
            <v>10</v>
          </cell>
        </row>
        <row r="3214">
          <cell r="B3214">
            <v>41563</v>
          </cell>
          <cell r="C3214">
            <v>10</v>
          </cell>
        </row>
        <row r="3215">
          <cell r="B3215">
            <v>41564</v>
          </cell>
          <cell r="C3215">
            <v>10</v>
          </cell>
        </row>
        <row r="3216">
          <cell r="B3216">
            <v>41565</v>
          </cell>
          <cell r="C3216">
            <v>10</v>
          </cell>
        </row>
        <row r="3217">
          <cell r="B3217">
            <v>41566</v>
          </cell>
          <cell r="C3217">
            <v>10</v>
          </cell>
        </row>
        <row r="3218">
          <cell r="B3218">
            <v>41567</v>
          </cell>
          <cell r="C3218">
            <v>10</v>
          </cell>
        </row>
        <row r="3219">
          <cell r="B3219">
            <v>41568</v>
          </cell>
          <cell r="C3219">
            <v>10</v>
          </cell>
        </row>
        <row r="3220">
          <cell r="B3220">
            <v>41569</v>
          </cell>
          <cell r="C3220">
            <v>10</v>
          </cell>
        </row>
        <row r="3221">
          <cell r="B3221">
            <v>41570</v>
          </cell>
          <cell r="C3221">
            <v>10</v>
          </cell>
        </row>
        <row r="3222">
          <cell r="B3222">
            <v>41571</v>
          </cell>
          <cell r="C3222">
            <v>10</v>
          </cell>
        </row>
        <row r="3223">
          <cell r="B3223">
            <v>41572</v>
          </cell>
          <cell r="C3223">
            <v>10</v>
          </cell>
        </row>
        <row r="3224">
          <cell r="B3224">
            <v>41573</v>
          </cell>
          <cell r="C3224">
            <v>10</v>
          </cell>
        </row>
        <row r="3225">
          <cell r="B3225">
            <v>41574</v>
          </cell>
          <cell r="C3225">
            <v>10</v>
          </cell>
        </row>
        <row r="3226">
          <cell r="B3226">
            <v>41575</v>
          </cell>
          <cell r="C3226">
            <v>10</v>
          </cell>
        </row>
        <row r="3227">
          <cell r="B3227">
            <v>41576</v>
          </cell>
          <cell r="C3227">
            <v>10</v>
          </cell>
        </row>
        <row r="3228">
          <cell r="B3228">
            <v>41577</v>
          </cell>
          <cell r="C3228">
            <v>10</v>
          </cell>
        </row>
        <row r="3229">
          <cell r="B3229">
            <v>41578</v>
          </cell>
          <cell r="C3229">
            <v>10</v>
          </cell>
        </row>
        <row r="3230">
          <cell r="B3230">
            <v>41579</v>
          </cell>
          <cell r="C3230">
            <v>11</v>
          </cell>
        </row>
        <row r="3231">
          <cell r="B3231">
            <v>41580</v>
          </cell>
          <cell r="C3231">
            <v>11</v>
          </cell>
        </row>
        <row r="3232">
          <cell r="B3232">
            <v>41581</v>
          </cell>
          <cell r="C3232">
            <v>11</v>
          </cell>
        </row>
        <row r="3233">
          <cell r="B3233">
            <v>41582</v>
          </cell>
          <cell r="C3233">
            <v>11</v>
          </cell>
        </row>
        <row r="3234">
          <cell r="B3234">
            <v>41583</v>
          </cell>
          <cell r="C3234">
            <v>11</v>
          </cell>
        </row>
        <row r="3235">
          <cell r="B3235">
            <v>41584</v>
          </cell>
          <cell r="C3235">
            <v>11</v>
          </cell>
        </row>
        <row r="3236">
          <cell r="B3236">
            <v>41585</v>
          </cell>
          <cell r="C3236">
            <v>11</v>
          </cell>
        </row>
        <row r="3237">
          <cell r="B3237">
            <v>41586</v>
          </cell>
          <cell r="C3237">
            <v>11</v>
          </cell>
        </row>
        <row r="3238">
          <cell r="B3238">
            <v>41587</v>
          </cell>
          <cell r="C3238">
            <v>11</v>
          </cell>
        </row>
        <row r="3239">
          <cell r="B3239">
            <v>41588</v>
          </cell>
          <cell r="C3239">
            <v>11</v>
          </cell>
        </row>
        <row r="3240">
          <cell r="B3240">
            <v>41589</v>
          </cell>
          <cell r="C3240">
            <v>11</v>
          </cell>
        </row>
        <row r="3241">
          <cell r="B3241">
            <v>41590</v>
          </cell>
          <cell r="C3241">
            <v>11</v>
          </cell>
        </row>
        <row r="3242">
          <cell r="B3242">
            <v>41591</v>
          </cell>
          <cell r="C3242">
            <v>11</v>
          </cell>
        </row>
        <row r="3243">
          <cell r="B3243">
            <v>41592</v>
          </cell>
          <cell r="C3243">
            <v>11</v>
          </cell>
        </row>
        <row r="3244">
          <cell r="B3244">
            <v>41593</v>
          </cell>
          <cell r="C3244">
            <v>11</v>
          </cell>
        </row>
        <row r="3245">
          <cell r="B3245">
            <v>41594</v>
          </cell>
          <cell r="C3245">
            <v>11</v>
          </cell>
        </row>
        <row r="3246">
          <cell r="B3246">
            <v>41595</v>
          </cell>
          <cell r="C3246">
            <v>11</v>
          </cell>
        </row>
        <row r="3247">
          <cell r="B3247">
            <v>41596</v>
          </cell>
          <cell r="C3247">
            <v>11</v>
          </cell>
        </row>
        <row r="3248">
          <cell r="B3248">
            <v>41597</v>
          </cell>
          <cell r="C3248">
            <v>11</v>
          </cell>
        </row>
        <row r="3249">
          <cell r="B3249">
            <v>41598</v>
          </cell>
          <cell r="C3249">
            <v>11</v>
          </cell>
        </row>
        <row r="3250">
          <cell r="B3250">
            <v>41599</v>
          </cell>
          <cell r="C3250">
            <v>11</v>
          </cell>
        </row>
        <row r="3251">
          <cell r="B3251">
            <v>41600</v>
          </cell>
          <cell r="C3251">
            <v>11</v>
          </cell>
        </row>
        <row r="3252">
          <cell r="B3252">
            <v>41601</v>
          </cell>
          <cell r="C3252">
            <v>11</v>
          </cell>
        </row>
        <row r="3253">
          <cell r="B3253">
            <v>41602</v>
          </cell>
          <cell r="C3253">
            <v>11</v>
          </cell>
        </row>
        <row r="3254">
          <cell r="B3254">
            <v>41603</v>
          </cell>
          <cell r="C3254">
            <v>11</v>
          </cell>
        </row>
        <row r="3255">
          <cell r="B3255">
            <v>41604</v>
          </cell>
          <cell r="C3255">
            <v>11</v>
          </cell>
        </row>
        <row r="3256">
          <cell r="B3256">
            <v>41605</v>
          </cell>
          <cell r="C3256">
            <v>11</v>
          </cell>
        </row>
        <row r="3257">
          <cell r="B3257">
            <v>41606</v>
          </cell>
          <cell r="C3257">
            <v>11</v>
          </cell>
        </row>
        <row r="3258">
          <cell r="B3258">
            <v>41607</v>
          </cell>
          <cell r="C3258">
            <v>11</v>
          </cell>
        </row>
        <row r="3259">
          <cell r="B3259">
            <v>41608</v>
          </cell>
          <cell r="C3259">
            <v>11</v>
          </cell>
        </row>
        <row r="3260">
          <cell r="B3260">
            <v>41609</v>
          </cell>
          <cell r="C3260">
            <v>12</v>
          </cell>
        </row>
        <row r="3261">
          <cell r="B3261">
            <v>41610</v>
          </cell>
          <cell r="C3261">
            <v>12</v>
          </cell>
        </row>
        <row r="3262">
          <cell r="B3262">
            <v>41611</v>
          </cell>
          <cell r="C3262">
            <v>12</v>
          </cell>
        </row>
        <row r="3263">
          <cell r="B3263">
            <v>41612</v>
          </cell>
          <cell r="C3263">
            <v>12</v>
          </cell>
        </row>
        <row r="3264">
          <cell r="B3264">
            <v>41613</v>
          </cell>
          <cell r="C3264">
            <v>12</v>
          </cell>
        </row>
        <row r="3265">
          <cell r="B3265">
            <v>41614</v>
          </cell>
          <cell r="C3265">
            <v>12</v>
          </cell>
        </row>
        <row r="3266">
          <cell r="B3266">
            <v>41615</v>
          </cell>
          <cell r="C3266">
            <v>12</v>
          </cell>
        </row>
        <row r="3267">
          <cell r="B3267">
            <v>41616</v>
          </cell>
          <cell r="C3267">
            <v>12</v>
          </cell>
        </row>
        <row r="3268">
          <cell r="B3268">
            <v>41617</v>
          </cell>
          <cell r="C3268">
            <v>12</v>
          </cell>
        </row>
        <row r="3269">
          <cell r="B3269">
            <v>41618</v>
          </cell>
          <cell r="C3269">
            <v>12</v>
          </cell>
        </row>
        <row r="3270">
          <cell r="B3270">
            <v>41619</v>
          </cell>
          <cell r="C3270">
            <v>12</v>
          </cell>
        </row>
        <row r="3271">
          <cell r="B3271">
            <v>41620</v>
          </cell>
          <cell r="C3271">
            <v>12</v>
          </cell>
        </row>
        <row r="3272">
          <cell r="B3272">
            <v>41621</v>
          </cell>
          <cell r="C3272">
            <v>12</v>
          </cell>
        </row>
        <row r="3273">
          <cell r="B3273">
            <v>41622</v>
          </cell>
          <cell r="C3273">
            <v>12</v>
          </cell>
        </row>
        <row r="3274">
          <cell r="B3274">
            <v>41623</v>
          </cell>
          <cell r="C3274">
            <v>12</v>
          </cell>
        </row>
        <row r="3275">
          <cell r="B3275">
            <v>41624</v>
          </cell>
          <cell r="C3275">
            <v>12</v>
          </cell>
        </row>
        <row r="3276">
          <cell r="B3276">
            <v>41625</v>
          </cell>
          <cell r="C3276">
            <v>12</v>
          </cell>
        </row>
        <row r="3277">
          <cell r="B3277">
            <v>41626</v>
          </cell>
          <cell r="C3277">
            <v>12</v>
          </cell>
        </row>
        <row r="3278">
          <cell r="B3278">
            <v>41627</v>
          </cell>
          <cell r="C3278">
            <v>12</v>
          </cell>
        </row>
        <row r="3279">
          <cell r="B3279">
            <v>41628</v>
          </cell>
          <cell r="C3279">
            <v>12</v>
          </cell>
        </row>
        <row r="3280">
          <cell r="B3280">
            <v>41629</v>
          </cell>
          <cell r="C3280">
            <v>12</v>
          </cell>
        </row>
        <row r="3281">
          <cell r="B3281">
            <v>41630</v>
          </cell>
          <cell r="C3281">
            <v>12</v>
          </cell>
        </row>
        <row r="3282">
          <cell r="B3282">
            <v>41631</v>
          </cell>
          <cell r="C3282">
            <v>12</v>
          </cell>
        </row>
        <row r="3283">
          <cell r="B3283">
            <v>41632</v>
          </cell>
          <cell r="C3283">
            <v>12</v>
          </cell>
        </row>
        <row r="3284">
          <cell r="B3284">
            <v>41633</v>
          </cell>
          <cell r="C3284">
            <v>12</v>
          </cell>
        </row>
        <row r="3285">
          <cell r="B3285">
            <v>41634</v>
          </cell>
          <cell r="C3285">
            <v>12</v>
          </cell>
        </row>
        <row r="3286">
          <cell r="B3286">
            <v>41635</v>
          </cell>
          <cell r="C3286">
            <v>12</v>
          </cell>
        </row>
        <row r="3287">
          <cell r="B3287">
            <v>41636</v>
          </cell>
          <cell r="C3287">
            <v>12</v>
          </cell>
        </row>
        <row r="3288">
          <cell r="B3288">
            <v>41637</v>
          </cell>
          <cell r="C3288">
            <v>12</v>
          </cell>
        </row>
        <row r="3289">
          <cell r="B3289">
            <v>41638</v>
          </cell>
          <cell r="C3289">
            <v>12</v>
          </cell>
        </row>
        <row r="3290">
          <cell r="B3290">
            <v>41639</v>
          </cell>
          <cell r="C3290">
            <v>12</v>
          </cell>
        </row>
        <row r="3291">
          <cell r="B3291">
            <v>41640</v>
          </cell>
          <cell r="C3291">
            <v>1</v>
          </cell>
        </row>
        <row r="3292">
          <cell r="B3292">
            <v>41641</v>
          </cell>
          <cell r="C3292">
            <v>1</v>
          </cell>
        </row>
        <row r="3293">
          <cell r="B3293">
            <v>41642</v>
          </cell>
          <cell r="C3293">
            <v>1</v>
          </cell>
        </row>
        <row r="3294">
          <cell r="B3294">
            <v>41643</v>
          </cell>
          <cell r="C3294">
            <v>1</v>
          </cell>
        </row>
        <row r="3295">
          <cell r="B3295">
            <v>41644</v>
          </cell>
          <cell r="C3295">
            <v>1</v>
          </cell>
        </row>
        <row r="3296">
          <cell r="B3296">
            <v>41645</v>
          </cell>
          <cell r="C3296">
            <v>1</v>
          </cell>
        </row>
        <row r="3297">
          <cell r="B3297">
            <v>41646</v>
          </cell>
          <cell r="C3297">
            <v>1</v>
          </cell>
        </row>
        <row r="3298">
          <cell r="B3298">
            <v>41647</v>
          </cell>
          <cell r="C3298">
            <v>1</v>
          </cell>
        </row>
        <row r="3299">
          <cell r="B3299">
            <v>41648</v>
          </cell>
          <cell r="C3299">
            <v>1</v>
          </cell>
        </row>
        <row r="3300">
          <cell r="B3300">
            <v>41649</v>
          </cell>
          <cell r="C3300">
            <v>1</v>
          </cell>
        </row>
        <row r="3301">
          <cell r="B3301">
            <v>41650</v>
          </cell>
          <cell r="C3301">
            <v>1</v>
          </cell>
        </row>
        <row r="3302">
          <cell r="B3302">
            <v>41651</v>
          </cell>
          <cell r="C3302">
            <v>1</v>
          </cell>
        </row>
        <row r="3303">
          <cell r="B3303">
            <v>41652</v>
          </cell>
          <cell r="C3303">
            <v>1</v>
          </cell>
        </row>
        <row r="3304">
          <cell r="B3304">
            <v>41653</v>
          </cell>
          <cell r="C3304">
            <v>1</v>
          </cell>
        </row>
        <row r="3305">
          <cell r="B3305">
            <v>41654</v>
          </cell>
          <cell r="C3305">
            <v>1</v>
          </cell>
        </row>
        <row r="3306">
          <cell r="B3306">
            <v>41655</v>
          </cell>
          <cell r="C3306">
            <v>1</v>
          </cell>
        </row>
        <row r="3307">
          <cell r="B3307">
            <v>41656</v>
          </cell>
          <cell r="C3307">
            <v>1</v>
          </cell>
        </row>
        <row r="3308">
          <cell r="B3308">
            <v>41657</v>
          </cell>
          <cell r="C3308">
            <v>1</v>
          </cell>
        </row>
        <row r="3309">
          <cell r="B3309">
            <v>41658</v>
          </cell>
          <cell r="C3309">
            <v>1</v>
          </cell>
        </row>
        <row r="3310">
          <cell r="B3310">
            <v>41659</v>
          </cell>
          <cell r="C3310">
            <v>1</v>
          </cell>
        </row>
        <row r="3311">
          <cell r="B3311">
            <v>41660</v>
          </cell>
          <cell r="C3311">
            <v>1</v>
          </cell>
        </row>
        <row r="3312">
          <cell r="B3312">
            <v>41661</v>
          </cell>
          <cell r="C3312">
            <v>1</v>
          </cell>
        </row>
        <row r="3313">
          <cell r="B3313">
            <v>41662</v>
          </cell>
          <cell r="C3313">
            <v>1</v>
          </cell>
        </row>
        <row r="3314">
          <cell r="B3314">
            <v>41663</v>
          </cell>
          <cell r="C3314">
            <v>1</v>
          </cell>
        </row>
        <row r="3315">
          <cell r="B3315">
            <v>41664</v>
          </cell>
          <cell r="C3315">
            <v>1</v>
          </cell>
        </row>
        <row r="3316">
          <cell r="B3316">
            <v>41665</v>
          </cell>
          <cell r="C3316">
            <v>1</v>
          </cell>
        </row>
        <row r="3317">
          <cell r="B3317">
            <v>41666</v>
          </cell>
          <cell r="C3317">
            <v>1</v>
          </cell>
        </row>
        <row r="3318">
          <cell r="B3318">
            <v>41667</v>
          </cell>
          <cell r="C3318">
            <v>1</v>
          </cell>
        </row>
        <row r="3319">
          <cell r="B3319">
            <v>41668</v>
          </cell>
          <cell r="C3319">
            <v>1</v>
          </cell>
        </row>
        <row r="3320">
          <cell r="B3320">
            <v>41669</v>
          </cell>
          <cell r="C3320">
            <v>1</v>
          </cell>
        </row>
        <row r="3321">
          <cell r="B3321">
            <v>41670</v>
          </cell>
          <cell r="C3321">
            <v>1</v>
          </cell>
        </row>
        <row r="3322">
          <cell r="B3322">
            <v>41671</v>
          </cell>
          <cell r="C3322">
            <v>2</v>
          </cell>
        </row>
        <row r="3323">
          <cell r="B3323">
            <v>41672</v>
          </cell>
          <cell r="C3323">
            <v>2</v>
          </cell>
        </row>
        <row r="3324">
          <cell r="B3324">
            <v>41673</v>
          </cell>
          <cell r="C3324">
            <v>2</v>
          </cell>
        </row>
        <row r="3325">
          <cell r="B3325">
            <v>41674</v>
          </cell>
          <cell r="C3325">
            <v>2</v>
          </cell>
        </row>
        <row r="3326">
          <cell r="B3326">
            <v>41675</v>
          </cell>
          <cell r="C3326">
            <v>2</v>
          </cell>
        </row>
        <row r="3327">
          <cell r="B3327">
            <v>41676</v>
          </cell>
          <cell r="C3327">
            <v>2</v>
          </cell>
        </row>
        <row r="3328">
          <cell r="B3328">
            <v>41677</v>
          </cell>
          <cell r="C3328">
            <v>2</v>
          </cell>
        </row>
        <row r="3329">
          <cell r="B3329">
            <v>41678</v>
          </cell>
          <cell r="C3329">
            <v>2</v>
          </cell>
        </row>
        <row r="3330">
          <cell r="B3330">
            <v>41679</v>
          </cell>
          <cell r="C3330">
            <v>2</v>
          </cell>
        </row>
        <row r="3331">
          <cell r="B3331">
            <v>41680</v>
          </cell>
          <cell r="C3331">
            <v>2</v>
          </cell>
        </row>
        <row r="3332">
          <cell r="B3332">
            <v>41681</v>
          </cell>
          <cell r="C3332">
            <v>2</v>
          </cell>
        </row>
        <row r="3333">
          <cell r="B3333">
            <v>41682</v>
          </cell>
          <cell r="C3333">
            <v>2</v>
          </cell>
        </row>
        <row r="3334">
          <cell r="B3334">
            <v>41683</v>
          </cell>
          <cell r="C3334">
            <v>2</v>
          </cell>
        </row>
        <row r="3335">
          <cell r="B3335">
            <v>41684</v>
          </cell>
          <cell r="C3335">
            <v>2</v>
          </cell>
        </row>
        <row r="3336">
          <cell r="B3336">
            <v>41685</v>
          </cell>
          <cell r="C3336">
            <v>2</v>
          </cell>
        </row>
        <row r="3337">
          <cell r="B3337">
            <v>41686</v>
          </cell>
          <cell r="C3337">
            <v>2</v>
          </cell>
        </row>
        <row r="3338">
          <cell r="B3338">
            <v>41687</v>
          </cell>
          <cell r="C3338">
            <v>2</v>
          </cell>
        </row>
        <row r="3339">
          <cell r="B3339">
            <v>41688</v>
          </cell>
          <cell r="C3339">
            <v>2</v>
          </cell>
        </row>
        <row r="3340">
          <cell r="B3340">
            <v>41689</v>
          </cell>
          <cell r="C3340">
            <v>2</v>
          </cell>
        </row>
        <row r="3341">
          <cell r="B3341">
            <v>41690</v>
          </cell>
          <cell r="C3341">
            <v>2</v>
          </cell>
        </row>
        <row r="3342">
          <cell r="B3342">
            <v>41691</v>
          </cell>
          <cell r="C3342">
            <v>2</v>
          </cell>
        </row>
        <row r="3343">
          <cell r="B3343">
            <v>41692</v>
          </cell>
          <cell r="C3343">
            <v>2</v>
          </cell>
        </row>
        <row r="3344">
          <cell r="B3344">
            <v>41693</v>
          </cell>
          <cell r="C3344">
            <v>2</v>
          </cell>
        </row>
        <row r="3345">
          <cell r="B3345">
            <v>41694</v>
          </cell>
          <cell r="C3345">
            <v>2</v>
          </cell>
        </row>
        <row r="3346">
          <cell r="B3346">
            <v>41695</v>
          </cell>
          <cell r="C3346">
            <v>2</v>
          </cell>
        </row>
        <row r="3347">
          <cell r="B3347">
            <v>41696</v>
          </cell>
          <cell r="C3347">
            <v>2</v>
          </cell>
        </row>
        <row r="3348">
          <cell r="B3348">
            <v>41697</v>
          </cell>
          <cell r="C3348">
            <v>2</v>
          </cell>
        </row>
        <row r="3349">
          <cell r="B3349">
            <v>41698</v>
          </cell>
          <cell r="C3349">
            <v>2</v>
          </cell>
        </row>
        <row r="3350">
          <cell r="B3350">
            <v>41699</v>
          </cell>
          <cell r="C3350">
            <v>3</v>
          </cell>
        </row>
        <row r="3351">
          <cell r="B3351">
            <v>41700</v>
          </cell>
          <cell r="C3351">
            <v>3</v>
          </cell>
        </row>
        <row r="3352">
          <cell r="B3352">
            <v>41701</v>
          </cell>
          <cell r="C3352">
            <v>3</v>
          </cell>
        </row>
        <row r="3353">
          <cell r="B3353">
            <v>41702</v>
          </cell>
          <cell r="C3353">
            <v>3</v>
          </cell>
        </row>
        <row r="3354">
          <cell r="B3354">
            <v>41703</v>
          </cell>
          <cell r="C3354">
            <v>3</v>
          </cell>
        </row>
        <row r="3355">
          <cell r="B3355">
            <v>41704</v>
          </cell>
          <cell r="C3355">
            <v>3</v>
          </cell>
        </row>
        <row r="3356">
          <cell r="B3356">
            <v>41705</v>
          </cell>
          <cell r="C3356">
            <v>3</v>
          </cell>
        </row>
        <row r="3357">
          <cell r="B3357">
            <v>41706</v>
          </cell>
          <cell r="C3357">
            <v>3</v>
          </cell>
        </row>
        <row r="3358">
          <cell r="B3358">
            <v>41707</v>
          </cell>
          <cell r="C3358">
            <v>3</v>
          </cell>
        </row>
        <row r="3359">
          <cell r="B3359">
            <v>41708</v>
          </cell>
          <cell r="C3359">
            <v>3</v>
          </cell>
        </row>
        <row r="3360">
          <cell r="B3360">
            <v>41709</v>
          </cell>
          <cell r="C3360">
            <v>3</v>
          </cell>
        </row>
        <row r="3361">
          <cell r="B3361">
            <v>41710</v>
          </cell>
          <cell r="C3361">
            <v>3</v>
          </cell>
        </row>
        <row r="3362">
          <cell r="B3362">
            <v>41711</v>
          </cell>
          <cell r="C3362">
            <v>3</v>
          </cell>
        </row>
        <row r="3363">
          <cell r="B3363">
            <v>41712</v>
          </cell>
          <cell r="C3363">
            <v>3</v>
          </cell>
        </row>
        <row r="3364">
          <cell r="B3364">
            <v>41713</v>
          </cell>
          <cell r="C3364">
            <v>3</v>
          </cell>
        </row>
        <row r="3365">
          <cell r="B3365">
            <v>41714</v>
          </cell>
          <cell r="C3365">
            <v>3</v>
          </cell>
        </row>
        <row r="3366">
          <cell r="B3366">
            <v>41715</v>
          </cell>
          <cell r="C3366">
            <v>3</v>
          </cell>
        </row>
        <row r="3367">
          <cell r="B3367">
            <v>41716</v>
          </cell>
          <cell r="C3367">
            <v>3</v>
          </cell>
        </row>
        <row r="3368">
          <cell r="B3368">
            <v>41717</v>
          </cell>
          <cell r="C3368">
            <v>3</v>
          </cell>
        </row>
        <row r="3369">
          <cell r="B3369">
            <v>41718</v>
          </cell>
          <cell r="C3369">
            <v>3</v>
          </cell>
        </row>
        <row r="3370">
          <cell r="B3370">
            <v>41719</v>
          </cell>
          <cell r="C3370">
            <v>3</v>
          </cell>
        </row>
        <row r="3371">
          <cell r="B3371">
            <v>41720</v>
          </cell>
          <cell r="C3371">
            <v>3</v>
          </cell>
        </row>
        <row r="3372">
          <cell r="B3372">
            <v>41721</v>
          </cell>
          <cell r="C3372">
            <v>3</v>
          </cell>
        </row>
        <row r="3373">
          <cell r="B3373">
            <v>41722</v>
          </cell>
          <cell r="C3373">
            <v>3</v>
          </cell>
        </row>
        <row r="3374">
          <cell r="B3374">
            <v>41723</v>
          </cell>
          <cell r="C3374">
            <v>3</v>
          </cell>
        </row>
        <row r="3375">
          <cell r="B3375">
            <v>41724</v>
          </cell>
          <cell r="C3375">
            <v>3</v>
          </cell>
        </row>
        <row r="3376">
          <cell r="B3376">
            <v>41725</v>
          </cell>
          <cell r="C3376">
            <v>3</v>
          </cell>
        </row>
        <row r="3377">
          <cell r="B3377">
            <v>41726</v>
          </cell>
          <cell r="C3377">
            <v>3</v>
          </cell>
        </row>
        <row r="3378">
          <cell r="B3378">
            <v>41727</v>
          </cell>
          <cell r="C3378">
            <v>3</v>
          </cell>
        </row>
        <row r="3379">
          <cell r="B3379">
            <v>41728</v>
          </cell>
          <cell r="C3379">
            <v>3</v>
          </cell>
        </row>
        <row r="3380">
          <cell r="B3380">
            <v>41729</v>
          </cell>
          <cell r="C3380">
            <v>3</v>
          </cell>
        </row>
        <row r="3381">
          <cell r="B3381">
            <v>41730</v>
          </cell>
          <cell r="C3381">
            <v>4</v>
          </cell>
        </row>
        <row r="3382">
          <cell r="B3382">
            <v>41731</v>
          </cell>
          <cell r="C3382">
            <v>4</v>
          </cell>
        </row>
        <row r="3383">
          <cell r="B3383">
            <v>41732</v>
          </cell>
          <cell r="C3383">
            <v>4</v>
          </cell>
        </row>
        <row r="3384">
          <cell r="B3384">
            <v>41733</v>
          </cell>
          <cell r="C3384">
            <v>4</v>
          </cell>
        </row>
        <row r="3385">
          <cell r="B3385">
            <v>41734</v>
          </cell>
          <cell r="C3385">
            <v>4</v>
          </cell>
        </row>
        <row r="3386">
          <cell r="B3386">
            <v>41735</v>
          </cell>
          <cell r="C3386">
            <v>4</v>
          </cell>
        </row>
        <row r="3387">
          <cell r="B3387">
            <v>41736</v>
          </cell>
          <cell r="C3387">
            <v>4</v>
          </cell>
        </row>
        <row r="3388">
          <cell r="B3388">
            <v>41737</v>
          </cell>
          <cell r="C3388">
            <v>4</v>
          </cell>
        </row>
        <row r="3389">
          <cell r="B3389">
            <v>41738</v>
          </cell>
          <cell r="C3389">
            <v>4</v>
          </cell>
        </row>
        <row r="3390">
          <cell r="B3390">
            <v>41739</v>
          </cell>
          <cell r="C3390">
            <v>4</v>
          </cell>
        </row>
        <row r="3391">
          <cell r="B3391">
            <v>41740</v>
          </cell>
          <cell r="C3391">
            <v>4</v>
          </cell>
        </row>
        <row r="3392">
          <cell r="B3392">
            <v>41741</v>
          </cell>
          <cell r="C3392">
            <v>4</v>
          </cell>
        </row>
        <row r="3393">
          <cell r="B3393">
            <v>41742</v>
          </cell>
          <cell r="C3393">
            <v>4</v>
          </cell>
        </row>
        <row r="3394">
          <cell r="B3394">
            <v>41743</v>
          </cell>
          <cell r="C3394">
            <v>4</v>
          </cell>
        </row>
        <row r="3395">
          <cell r="B3395">
            <v>41744</v>
          </cell>
          <cell r="C3395">
            <v>4</v>
          </cell>
        </row>
        <row r="3396">
          <cell r="B3396">
            <v>41745</v>
          </cell>
          <cell r="C3396">
            <v>4</v>
          </cell>
        </row>
        <row r="3397">
          <cell r="B3397">
            <v>41746</v>
          </cell>
          <cell r="C3397">
            <v>4</v>
          </cell>
        </row>
        <row r="3398">
          <cell r="B3398">
            <v>41747</v>
          </cell>
          <cell r="C3398">
            <v>4</v>
          </cell>
        </row>
        <row r="3399">
          <cell r="B3399">
            <v>41748</v>
          </cell>
          <cell r="C3399">
            <v>4</v>
          </cell>
        </row>
        <row r="3400">
          <cell r="B3400">
            <v>41749</v>
          </cell>
          <cell r="C3400">
            <v>4</v>
          </cell>
        </row>
        <row r="3401">
          <cell r="B3401">
            <v>41750</v>
          </cell>
          <cell r="C3401">
            <v>4</v>
          </cell>
        </row>
        <row r="3402">
          <cell r="B3402">
            <v>41751</v>
          </cell>
          <cell r="C3402">
            <v>4</v>
          </cell>
        </row>
        <row r="3403">
          <cell r="B3403">
            <v>41752</v>
          </cell>
          <cell r="C3403">
            <v>4</v>
          </cell>
        </row>
        <row r="3404">
          <cell r="B3404">
            <v>41753</v>
          </cell>
          <cell r="C3404">
            <v>4</v>
          </cell>
        </row>
        <row r="3405">
          <cell r="B3405">
            <v>41754</v>
          </cell>
          <cell r="C3405">
            <v>4</v>
          </cell>
        </row>
        <row r="3406">
          <cell r="B3406">
            <v>41755</v>
          </cell>
          <cell r="C3406">
            <v>4</v>
          </cell>
        </row>
        <row r="3407">
          <cell r="B3407">
            <v>41756</v>
          </cell>
          <cell r="C3407">
            <v>4</v>
          </cell>
        </row>
        <row r="3408">
          <cell r="B3408">
            <v>41757</v>
          </cell>
          <cell r="C3408">
            <v>4</v>
          </cell>
        </row>
        <row r="3409">
          <cell r="B3409">
            <v>41758</v>
          </cell>
          <cell r="C3409">
            <v>4</v>
          </cell>
        </row>
        <row r="3410">
          <cell r="B3410">
            <v>41759</v>
          </cell>
          <cell r="C3410">
            <v>4</v>
          </cell>
        </row>
        <row r="3411">
          <cell r="B3411">
            <v>41760</v>
          </cell>
          <cell r="C3411">
            <v>5</v>
          </cell>
        </row>
        <row r="3412">
          <cell r="B3412">
            <v>41761</v>
          </cell>
          <cell r="C3412">
            <v>5</v>
          </cell>
        </row>
        <row r="3413">
          <cell r="B3413">
            <v>41762</v>
          </cell>
          <cell r="C3413">
            <v>5</v>
          </cell>
        </row>
        <row r="3414">
          <cell r="B3414">
            <v>41763</v>
          </cell>
          <cell r="C3414">
            <v>5</v>
          </cell>
        </row>
        <row r="3415">
          <cell r="B3415">
            <v>41764</v>
          </cell>
          <cell r="C3415">
            <v>5</v>
          </cell>
        </row>
        <row r="3416">
          <cell r="B3416">
            <v>41765</v>
          </cell>
          <cell r="C3416">
            <v>5</v>
          </cell>
        </row>
        <row r="3417">
          <cell r="B3417">
            <v>41766</v>
          </cell>
          <cell r="C3417">
            <v>5</v>
          </cell>
        </row>
        <row r="3418">
          <cell r="B3418">
            <v>41767</v>
          </cell>
          <cell r="C3418">
            <v>5</v>
          </cell>
        </row>
        <row r="3419">
          <cell r="B3419">
            <v>41768</v>
          </cell>
          <cell r="C3419">
            <v>5</v>
          </cell>
        </row>
        <row r="3420">
          <cell r="B3420">
            <v>41769</v>
          </cell>
          <cell r="C3420">
            <v>5</v>
          </cell>
        </row>
        <row r="3421">
          <cell r="B3421">
            <v>41770</v>
          </cell>
          <cell r="C3421">
            <v>5</v>
          </cell>
        </row>
        <row r="3422">
          <cell r="B3422">
            <v>41771</v>
          </cell>
          <cell r="C3422">
            <v>5</v>
          </cell>
        </row>
        <row r="3423">
          <cell r="B3423">
            <v>41772</v>
          </cell>
          <cell r="C3423">
            <v>5</v>
          </cell>
        </row>
        <row r="3424">
          <cell r="B3424">
            <v>41773</v>
          </cell>
          <cell r="C3424">
            <v>5</v>
          </cell>
        </row>
        <row r="3425">
          <cell r="B3425">
            <v>41774</v>
          </cell>
          <cell r="C3425">
            <v>5</v>
          </cell>
        </row>
        <row r="3426">
          <cell r="B3426">
            <v>41775</v>
          </cell>
          <cell r="C3426">
            <v>5</v>
          </cell>
        </row>
        <row r="3427">
          <cell r="B3427">
            <v>41776</v>
          </cell>
          <cell r="C3427">
            <v>5</v>
          </cell>
        </row>
        <row r="3428">
          <cell r="B3428">
            <v>41777</v>
          </cell>
          <cell r="C3428">
            <v>5</v>
          </cell>
        </row>
        <row r="3429">
          <cell r="B3429">
            <v>41778</v>
          </cell>
          <cell r="C3429">
            <v>5</v>
          </cell>
        </row>
        <row r="3430">
          <cell r="B3430">
            <v>41779</v>
          </cell>
          <cell r="C3430">
            <v>5</v>
          </cell>
        </row>
        <row r="3431">
          <cell r="B3431">
            <v>41780</v>
          </cell>
          <cell r="C3431">
            <v>5</v>
          </cell>
        </row>
        <row r="3432">
          <cell r="B3432">
            <v>41781</v>
          </cell>
          <cell r="C3432">
            <v>5</v>
          </cell>
        </row>
        <row r="3433">
          <cell r="B3433">
            <v>41782</v>
          </cell>
          <cell r="C3433">
            <v>5</v>
          </cell>
        </row>
        <row r="3434">
          <cell r="B3434">
            <v>41783</v>
          </cell>
          <cell r="C3434">
            <v>5</v>
          </cell>
        </row>
        <row r="3435">
          <cell r="B3435">
            <v>41784</v>
          </cell>
          <cell r="C3435">
            <v>5</v>
          </cell>
        </row>
        <row r="3436">
          <cell r="B3436">
            <v>41785</v>
          </cell>
          <cell r="C3436">
            <v>5</v>
          </cell>
        </row>
        <row r="3437">
          <cell r="B3437">
            <v>41786</v>
          </cell>
          <cell r="C3437">
            <v>5</v>
          </cell>
        </row>
        <row r="3438">
          <cell r="B3438">
            <v>41787</v>
          </cell>
          <cell r="C3438">
            <v>5</v>
          </cell>
        </row>
        <row r="3439">
          <cell r="B3439">
            <v>41788</v>
          </cell>
          <cell r="C3439">
            <v>5</v>
          </cell>
        </row>
        <row r="3440">
          <cell r="B3440">
            <v>41789</v>
          </cell>
          <cell r="C3440">
            <v>5</v>
          </cell>
        </row>
        <row r="3441">
          <cell r="B3441">
            <v>41790</v>
          </cell>
          <cell r="C3441">
            <v>5</v>
          </cell>
        </row>
        <row r="3442">
          <cell r="B3442">
            <v>41791</v>
          </cell>
          <cell r="C3442">
            <v>6</v>
          </cell>
        </row>
        <row r="3443">
          <cell r="B3443">
            <v>41792</v>
          </cell>
          <cell r="C3443">
            <v>6</v>
          </cell>
        </row>
        <row r="3444">
          <cell r="B3444">
            <v>41793</v>
          </cell>
          <cell r="C3444">
            <v>6</v>
          </cell>
        </row>
        <row r="3445">
          <cell r="B3445">
            <v>41794</v>
          </cell>
          <cell r="C3445">
            <v>6</v>
          </cell>
        </row>
        <row r="3446">
          <cell r="B3446">
            <v>41795</v>
          </cell>
          <cell r="C3446">
            <v>6</v>
          </cell>
        </row>
        <row r="3447">
          <cell r="B3447">
            <v>41796</v>
          </cell>
          <cell r="C3447">
            <v>6</v>
          </cell>
        </row>
        <row r="3448">
          <cell r="B3448">
            <v>41797</v>
          </cell>
          <cell r="C3448">
            <v>6</v>
          </cell>
        </row>
        <row r="3449">
          <cell r="B3449">
            <v>41798</v>
          </cell>
          <cell r="C3449">
            <v>6</v>
          </cell>
        </row>
        <row r="3450">
          <cell r="B3450">
            <v>41799</v>
          </cell>
          <cell r="C3450">
            <v>6</v>
          </cell>
        </row>
        <row r="3451">
          <cell r="B3451">
            <v>41800</v>
          </cell>
          <cell r="C3451">
            <v>6</v>
          </cell>
        </row>
        <row r="3452">
          <cell r="B3452">
            <v>41801</v>
          </cell>
          <cell r="C3452">
            <v>6</v>
          </cell>
        </row>
        <row r="3453">
          <cell r="B3453">
            <v>41802</v>
          </cell>
          <cell r="C3453">
            <v>6</v>
          </cell>
        </row>
        <row r="3454">
          <cell r="B3454">
            <v>41803</v>
          </cell>
          <cell r="C3454">
            <v>6</v>
          </cell>
        </row>
        <row r="3455">
          <cell r="B3455">
            <v>41804</v>
          </cell>
          <cell r="C3455">
            <v>6</v>
          </cell>
        </row>
        <row r="3456">
          <cell r="B3456">
            <v>41805</v>
          </cell>
          <cell r="C3456">
            <v>6</v>
          </cell>
        </row>
        <row r="3457">
          <cell r="B3457">
            <v>41806</v>
          </cell>
          <cell r="C3457">
            <v>6</v>
          </cell>
        </row>
        <row r="3458">
          <cell r="B3458">
            <v>41807</v>
          </cell>
          <cell r="C3458">
            <v>6</v>
          </cell>
        </row>
        <row r="3459">
          <cell r="B3459">
            <v>41808</v>
          </cell>
          <cell r="C3459">
            <v>6</v>
          </cell>
        </row>
        <row r="3460">
          <cell r="B3460">
            <v>41809</v>
          </cell>
          <cell r="C3460">
            <v>6</v>
          </cell>
        </row>
        <row r="3461">
          <cell r="B3461">
            <v>41810</v>
          </cell>
          <cell r="C3461">
            <v>6</v>
          </cell>
        </row>
        <row r="3462">
          <cell r="B3462">
            <v>41811</v>
          </cell>
          <cell r="C3462">
            <v>6</v>
          </cell>
        </row>
        <row r="3463">
          <cell r="B3463">
            <v>41812</v>
          </cell>
          <cell r="C3463">
            <v>6</v>
          </cell>
        </row>
        <row r="3464">
          <cell r="B3464">
            <v>41813</v>
          </cell>
          <cell r="C3464">
            <v>6</v>
          </cell>
        </row>
        <row r="3465">
          <cell r="B3465">
            <v>41814</v>
          </cell>
          <cell r="C3465">
            <v>6</v>
          </cell>
        </row>
        <row r="3466">
          <cell r="B3466">
            <v>41815</v>
          </cell>
          <cell r="C3466">
            <v>6</v>
          </cell>
        </row>
        <row r="3467">
          <cell r="B3467">
            <v>41816</v>
          </cell>
          <cell r="C3467">
            <v>6</v>
          </cell>
        </row>
        <row r="3468">
          <cell r="B3468">
            <v>41817</v>
          </cell>
          <cell r="C3468">
            <v>6</v>
          </cell>
        </row>
        <row r="3469">
          <cell r="B3469">
            <v>41818</v>
          </cell>
          <cell r="C3469">
            <v>6</v>
          </cell>
        </row>
        <row r="3470">
          <cell r="B3470">
            <v>41819</v>
          </cell>
          <cell r="C3470">
            <v>6</v>
          </cell>
        </row>
        <row r="3471">
          <cell r="B3471">
            <v>41820</v>
          </cell>
          <cell r="C3471">
            <v>6</v>
          </cell>
        </row>
        <row r="3472">
          <cell r="B3472">
            <v>41821</v>
          </cell>
          <cell r="C3472">
            <v>7</v>
          </cell>
        </row>
        <row r="3473">
          <cell r="B3473">
            <v>41822</v>
          </cell>
          <cell r="C3473">
            <v>7</v>
          </cell>
        </row>
        <row r="3474">
          <cell r="B3474">
            <v>41823</v>
          </cell>
          <cell r="C3474">
            <v>7</v>
          </cell>
        </row>
        <row r="3475">
          <cell r="B3475">
            <v>41824</v>
          </cell>
          <cell r="C3475">
            <v>7</v>
          </cell>
        </row>
        <row r="3476">
          <cell r="B3476">
            <v>41825</v>
          </cell>
          <cell r="C3476">
            <v>7</v>
          </cell>
        </row>
        <row r="3477">
          <cell r="B3477">
            <v>41826</v>
          </cell>
          <cell r="C3477">
            <v>7</v>
          </cell>
        </row>
        <row r="3478">
          <cell r="B3478">
            <v>41827</v>
          </cell>
          <cell r="C3478">
            <v>7</v>
          </cell>
        </row>
        <row r="3479">
          <cell r="B3479">
            <v>41828</v>
          </cell>
          <cell r="C3479">
            <v>7</v>
          </cell>
        </row>
        <row r="3480">
          <cell r="B3480">
            <v>41829</v>
          </cell>
          <cell r="C3480">
            <v>7</v>
          </cell>
        </row>
        <row r="3481">
          <cell r="B3481">
            <v>41830</v>
          </cell>
          <cell r="C3481">
            <v>7</v>
          </cell>
        </row>
        <row r="3482">
          <cell r="B3482">
            <v>41831</v>
          </cell>
          <cell r="C3482">
            <v>7</v>
          </cell>
        </row>
        <row r="3483">
          <cell r="B3483">
            <v>41832</v>
          </cell>
          <cell r="C3483">
            <v>7</v>
          </cell>
        </row>
        <row r="3484">
          <cell r="B3484">
            <v>41833</v>
          </cell>
          <cell r="C3484">
            <v>7</v>
          </cell>
        </row>
        <row r="3485">
          <cell r="B3485">
            <v>41834</v>
          </cell>
          <cell r="C3485">
            <v>7</v>
          </cell>
        </row>
        <row r="3486">
          <cell r="B3486">
            <v>41835</v>
          </cell>
          <cell r="C3486">
            <v>7</v>
          </cell>
        </row>
        <row r="3487">
          <cell r="B3487">
            <v>41836</v>
          </cell>
          <cell r="C3487">
            <v>7</v>
          </cell>
        </row>
        <row r="3488">
          <cell r="B3488">
            <v>41837</v>
          </cell>
          <cell r="C3488">
            <v>7</v>
          </cell>
        </row>
        <row r="3489">
          <cell r="B3489">
            <v>41838</v>
          </cell>
          <cell r="C3489">
            <v>7</v>
          </cell>
        </row>
        <row r="3490">
          <cell r="B3490">
            <v>41839</v>
          </cell>
          <cell r="C3490">
            <v>7</v>
          </cell>
        </row>
        <row r="3491">
          <cell r="B3491">
            <v>41840</v>
          </cell>
          <cell r="C3491">
            <v>7</v>
          </cell>
        </row>
        <row r="3492">
          <cell r="B3492">
            <v>41841</v>
          </cell>
          <cell r="C3492">
            <v>7</v>
          </cell>
        </row>
        <row r="3493">
          <cell r="B3493">
            <v>41842</v>
          </cell>
          <cell r="C3493">
            <v>7</v>
          </cell>
        </row>
        <row r="3494">
          <cell r="B3494">
            <v>41843</v>
          </cell>
          <cell r="C3494">
            <v>7</v>
          </cell>
        </row>
        <row r="3495">
          <cell r="B3495">
            <v>41844</v>
          </cell>
          <cell r="C3495">
            <v>7</v>
          </cell>
        </row>
        <row r="3496">
          <cell r="B3496">
            <v>41845</v>
          </cell>
          <cell r="C3496">
            <v>7</v>
          </cell>
        </row>
        <row r="3497">
          <cell r="B3497">
            <v>41846</v>
          </cell>
          <cell r="C3497">
            <v>7</v>
          </cell>
        </row>
        <row r="3498">
          <cell r="B3498">
            <v>41847</v>
          </cell>
          <cell r="C3498">
            <v>7</v>
          </cell>
        </row>
        <row r="3499">
          <cell r="B3499">
            <v>41848</v>
          </cell>
          <cell r="C3499">
            <v>7</v>
          </cell>
        </row>
        <row r="3500">
          <cell r="B3500">
            <v>41849</v>
          </cell>
          <cell r="C3500">
            <v>7</v>
          </cell>
        </row>
        <row r="3501">
          <cell r="B3501">
            <v>41850</v>
          </cell>
          <cell r="C3501">
            <v>7</v>
          </cell>
        </row>
        <row r="3502">
          <cell r="B3502">
            <v>41851</v>
          </cell>
          <cell r="C3502">
            <v>7</v>
          </cell>
        </row>
        <row r="3503">
          <cell r="B3503">
            <v>41852</v>
          </cell>
          <cell r="C3503">
            <v>8</v>
          </cell>
        </row>
        <row r="3504">
          <cell r="B3504">
            <v>41853</v>
          </cell>
          <cell r="C3504">
            <v>8</v>
          </cell>
        </row>
        <row r="3505">
          <cell r="B3505">
            <v>41854</v>
          </cell>
          <cell r="C3505">
            <v>8</v>
          </cell>
        </row>
        <row r="3506">
          <cell r="B3506">
            <v>41855</v>
          </cell>
          <cell r="C3506">
            <v>8</v>
          </cell>
        </row>
        <row r="3507">
          <cell r="B3507">
            <v>41856</v>
          </cell>
          <cell r="C3507">
            <v>8</v>
          </cell>
        </row>
        <row r="3508">
          <cell r="B3508">
            <v>41857</v>
          </cell>
          <cell r="C3508">
            <v>8</v>
          </cell>
        </row>
        <row r="3509">
          <cell r="B3509">
            <v>41858</v>
          </cell>
          <cell r="C3509">
            <v>8</v>
          </cell>
        </row>
        <row r="3510">
          <cell r="B3510">
            <v>41859</v>
          </cell>
          <cell r="C3510">
            <v>8</v>
          </cell>
        </row>
        <row r="3511">
          <cell r="B3511">
            <v>41860</v>
          </cell>
          <cell r="C3511">
            <v>8</v>
          </cell>
        </row>
        <row r="3512">
          <cell r="B3512">
            <v>41861</v>
          </cell>
          <cell r="C3512">
            <v>8</v>
          </cell>
        </row>
        <row r="3513">
          <cell r="B3513">
            <v>41862</v>
          </cell>
          <cell r="C3513">
            <v>8</v>
          </cell>
        </row>
        <row r="3514">
          <cell r="B3514">
            <v>41863</v>
          </cell>
          <cell r="C3514">
            <v>8</v>
          </cell>
        </row>
        <row r="3515">
          <cell r="B3515">
            <v>41864</v>
          </cell>
          <cell r="C3515">
            <v>8</v>
          </cell>
        </row>
        <row r="3516">
          <cell r="B3516">
            <v>41865</v>
          </cell>
          <cell r="C3516">
            <v>8</v>
          </cell>
        </row>
        <row r="3517">
          <cell r="B3517">
            <v>41866</v>
          </cell>
          <cell r="C3517">
            <v>8</v>
          </cell>
        </row>
        <row r="3518">
          <cell r="B3518">
            <v>41867</v>
          </cell>
          <cell r="C3518">
            <v>8</v>
          </cell>
        </row>
        <row r="3519">
          <cell r="B3519">
            <v>41868</v>
          </cell>
          <cell r="C3519">
            <v>8</v>
          </cell>
        </row>
        <row r="3520">
          <cell r="B3520">
            <v>41869</v>
          </cell>
          <cell r="C3520">
            <v>8</v>
          </cell>
        </row>
        <row r="3521">
          <cell r="B3521">
            <v>41870</v>
          </cell>
          <cell r="C3521">
            <v>8</v>
          </cell>
        </row>
        <row r="3522">
          <cell r="B3522">
            <v>41871</v>
          </cell>
          <cell r="C3522">
            <v>8</v>
          </cell>
        </row>
        <row r="3523">
          <cell r="B3523">
            <v>41872</v>
          </cell>
          <cell r="C3523">
            <v>8</v>
          </cell>
        </row>
        <row r="3524">
          <cell r="B3524">
            <v>41873</v>
          </cell>
          <cell r="C3524">
            <v>8</v>
          </cell>
        </row>
        <row r="3525">
          <cell r="B3525">
            <v>41874</v>
          </cell>
          <cell r="C3525">
            <v>8</v>
          </cell>
        </row>
        <row r="3526">
          <cell r="B3526">
            <v>41875</v>
          </cell>
          <cell r="C3526">
            <v>8</v>
          </cell>
        </row>
        <row r="3527">
          <cell r="B3527">
            <v>41876</v>
          </cell>
          <cell r="C3527">
            <v>8</v>
          </cell>
        </row>
        <row r="3528">
          <cell r="B3528">
            <v>41877</v>
          </cell>
          <cell r="C3528">
            <v>8</v>
          </cell>
        </row>
        <row r="3529">
          <cell r="B3529">
            <v>41878</v>
          </cell>
          <cell r="C3529">
            <v>8</v>
          </cell>
        </row>
        <row r="3530">
          <cell r="B3530">
            <v>41879</v>
          </cell>
          <cell r="C3530">
            <v>8</v>
          </cell>
        </row>
        <row r="3531">
          <cell r="B3531">
            <v>41880</v>
          </cell>
          <cell r="C3531">
            <v>8</v>
          </cell>
        </row>
        <row r="3532">
          <cell r="B3532">
            <v>41881</v>
          </cell>
          <cell r="C3532">
            <v>8</v>
          </cell>
        </row>
        <row r="3533">
          <cell r="B3533">
            <v>41882</v>
          </cell>
          <cell r="C3533">
            <v>8</v>
          </cell>
        </row>
        <row r="3534">
          <cell r="B3534">
            <v>41883</v>
          </cell>
          <cell r="C3534">
            <v>9</v>
          </cell>
        </row>
        <row r="3535">
          <cell r="B3535">
            <v>41884</v>
          </cell>
          <cell r="C3535">
            <v>9</v>
          </cell>
        </row>
        <row r="3536">
          <cell r="B3536">
            <v>41885</v>
          </cell>
          <cell r="C3536">
            <v>9</v>
          </cell>
        </row>
        <row r="3537">
          <cell r="B3537">
            <v>41886</v>
          </cell>
          <cell r="C3537">
            <v>9</v>
          </cell>
        </row>
        <row r="3538">
          <cell r="B3538">
            <v>41887</v>
          </cell>
          <cell r="C3538">
            <v>9</v>
          </cell>
        </row>
        <row r="3539">
          <cell r="B3539">
            <v>41888</v>
          </cell>
          <cell r="C3539">
            <v>9</v>
          </cell>
        </row>
        <row r="3540">
          <cell r="B3540">
            <v>41889</v>
          </cell>
          <cell r="C3540">
            <v>9</v>
          </cell>
        </row>
        <row r="3541">
          <cell r="B3541">
            <v>41890</v>
          </cell>
          <cell r="C3541">
            <v>9</v>
          </cell>
        </row>
        <row r="3542">
          <cell r="B3542">
            <v>41891</v>
          </cell>
          <cell r="C3542">
            <v>9</v>
          </cell>
        </row>
        <row r="3543">
          <cell r="B3543">
            <v>41892</v>
          </cell>
          <cell r="C3543">
            <v>9</v>
          </cell>
        </row>
        <row r="3544">
          <cell r="B3544">
            <v>41893</v>
          </cell>
          <cell r="C3544">
            <v>9</v>
          </cell>
        </row>
        <row r="3545">
          <cell r="B3545">
            <v>41894</v>
          </cell>
          <cell r="C3545">
            <v>9</v>
          </cell>
        </row>
        <row r="3546">
          <cell r="B3546">
            <v>41895</v>
          </cell>
          <cell r="C3546">
            <v>9</v>
          </cell>
        </row>
        <row r="3547">
          <cell r="B3547">
            <v>41896</v>
          </cell>
          <cell r="C3547">
            <v>9</v>
          </cell>
        </row>
        <row r="3548">
          <cell r="B3548">
            <v>41897</v>
          </cell>
          <cell r="C3548">
            <v>9</v>
          </cell>
        </row>
        <row r="3549">
          <cell r="B3549">
            <v>41898</v>
          </cell>
          <cell r="C3549">
            <v>9</v>
          </cell>
        </row>
        <row r="3550">
          <cell r="B3550">
            <v>41899</v>
          </cell>
          <cell r="C3550">
            <v>9</v>
          </cell>
        </row>
        <row r="3551">
          <cell r="B3551">
            <v>41900</v>
          </cell>
          <cell r="C3551">
            <v>9</v>
          </cell>
        </row>
        <row r="3552">
          <cell r="B3552">
            <v>41901</v>
          </cell>
          <cell r="C3552">
            <v>9</v>
          </cell>
        </row>
        <row r="3553">
          <cell r="B3553">
            <v>41902</v>
          </cell>
          <cell r="C3553">
            <v>9</v>
          </cell>
        </row>
        <row r="3554">
          <cell r="B3554">
            <v>41903</v>
          </cell>
          <cell r="C3554">
            <v>9</v>
          </cell>
        </row>
        <row r="3555">
          <cell r="B3555">
            <v>41904</v>
          </cell>
          <cell r="C3555">
            <v>9</v>
          </cell>
        </row>
        <row r="3556">
          <cell r="B3556">
            <v>41905</v>
          </cell>
          <cell r="C3556">
            <v>9</v>
          </cell>
        </row>
        <row r="3557">
          <cell r="B3557">
            <v>41906</v>
          </cell>
          <cell r="C3557">
            <v>9</v>
          </cell>
        </row>
        <row r="3558">
          <cell r="B3558">
            <v>41907</v>
          </cell>
          <cell r="C3558">
            <v>9</v>
          </cell>
        </row>
        <row r="3559">
          <cell r="B3559">
            <v>41908</v>
          </cell>
          <cell r="C3559">
            <v>9</v>
          </cell>
        </row>
        <row r="3560">
          <cell r="B3560">
            <v>41909</v>
          </cell>
          <cell r="C3560">
            <v>9</v>
          </cell>
        </row>
        <row r="3561">
          <cell r="B3561">
            <v>41910</v>
          </cell>
          <cell r="C3561">
            <v>9</v>
          </cell>
        </row>
        <row r="3562">
          <cell r="B3562">
            <v>41911</v>
          </cell>
          <cell r="C3562">
            <v>9</v>
          </cell>
        </row>
        <row r="3563">
          <cell r="B3563">
            <v>41912</v>
          </cell>
          <cell r="C3563">
            <v>9</v>
          </cell>
        </row>
        <row r="3564">
          <cell r="B3564">
            <v>41913</v>
          </cell>
          <cell r="C3564">
            <v>10</v>
          </cell>
        </row>
        <row r="3565">
          <cell r="B3565">
            <v>41914</v>
          </cell>
          <cell r="C3565">
            <v>10</v>
          </cell>
        </row>
        <row r="3566">
          <cell r="B3566">
            <v>41915</v>
          </cell>
          <cell r="C3566">
            <v>10</v>
          </cell>
        </row>
        <row r="3567">
          <cell r="B3567">
            <v>41916</v>
          </cell>
          <cell r="C3567">
            <v>10</v>
          </cell>
        </row>
        <row r="3568">
          <cell r="B3568">
            <v>41917</v>
          </cell>
          <cell r="C3568">
            <v>10</v>
          </cell>
        </row>
        <row r="3569">
          <cell r="B3569">
            <v>41918</v>
          </cell>
          <cell r="C3569">
            <v>10</v>
          </cell>
        </row>
        <row r="3570">
          <cell r="B3570">
            <v>41919</v>
          </cell>
          <cell r="C3570">
            <v>10</v>
          </cell>
        </row>
        <row r="3571">
          <cell r="B3571">
            <v>41920</v>
          </cell>
          <cell r="C3571">
            <v>10</v>
          </cell>
        </row>
        <row r="3572">
          <cell r="B3572">
            <v>41921</v>
          </cell>
          <cell r="C3572">
            <v>10</v>
          </cell>
        </row>
        <row r="3573">
          <cell r="B3573">
            <v>41922</v>
          </cell>
          <cell r="C3573">
            <v>10</v>
          </cell>
        </row>
        <row r="3574">
          <cell r="B3574">
            <v>41923</v>
          </cell>
          <cell r="C3574">
            <v>10</v>
          </cell>
        </row>
        <row r="3575">
          <cell r="B3575">
            <v>41924</v>
          </cell>
          <cell r="C3575">
            <v>10</v>
          </cell>
        </row>
        <row r="3576">
          <cell r="B3576">
            <v>41925</v>
          </cell>
          <cell r="C3576">
            <v>10</v>
          </cell>
        </row>
        <row r="3577">
          <cell r="B3577">
            <v>41926</v>
          </cell>
          <cell r="C3577">
            <v>10</v>
          </cell>
        </row>
        <row r="3578">
          <cell r="B3578">
            <v>41927</v>
          </cell>
          <cell r="C3578">
            <v>10</v>
          </cell>
        </row>
        <row r="3579">
          <cell r="B3579">
            <v>41928</v>
          </cell>
          <cell r="C3579">
            <v>10</v>
          </cell>
        </row>
        <row r="3580">
          <cell r="B3580">
            <v>41929</v>
          </cell>
          <cell r="C3580">
            <v>10</v>
          </cell>
        </row>
        <row r="3581">
          <cell r="B3581">
            <v>41930</v>
          </cell>
          <cell r="C3581">
            <v>10</v>
          </cell>
        </row>
        <row r="3582">
          <cell r="B3582">
            <v>41931</v>
          </cell>
          <cell r="C3582">
            <v>10</v>
          </cell>
        </row>
        <row r="3583">
          <cell r="B3583">
            <v>41932</v>
          </cell>
          <cell r="C3583">
            <v>10</v>
          </cell>
        </row>
        <row r="3584">
          <cell r="B3584">
            <v>41933</v>
          </cell>
          <cell r="C3584">
            <v>10</v>
          </cell>
        </row>
        <row r="3585">
          <cell r="B3585">
            <v>41934</v>
          </cell>
          <cell r="C3585">
            <v>10</v>
          </cell>
        </row>
        <row r="3586">
          <cell r="B3586">
            <v>41935</v>
          </cell>
          <cell r="C3586">
            <v>10</v>
          </cell>
        </row>
        <row r="3587">
          <cell r="B3587">
            <v>41936</v>
          </cell>
          <cell r="C3587">
            <v>10</v>
          </cell>
        </row>
        <row r="3588">
          <cell r="B3588">
            <v>41937</v>
          </cell>
          <cell r="C3588">
            <v>10</v>
          </cell>
        </row>
        <row r="3589">
          <cell r="B3589">
            <v>41938</v>
          </cell>
          <cell r="C3589">
            <v>10</v>
          </cell>
        </row>
        <row r="3590">
          <cell r="B3590">
            <v>41939</v>
          </cell>
          <cell r="C3590">
            <v>10</v>
          </cell>
        </row>
        <row r="3591">
          <cell r="B3591">
            <v>41940</v>
          </cell>
          <cell r="C3591">
            <v>10</v>
          </cell>
        </row>
        <row r="3592">
          <cell r="B3592">
            <v>41941</v>
          </cell>
          <cell r="C3592">
            <v>10</v>
          </cell>
        </row>
        <row r="3593">
          <cell r="B3593">
            <v>41942</v>
          </cell>
          <cell r="C3593">
            <v>10</v>
          </cell>
        </row>
        <row r="3594">
          <cell r="B3594">
            <v>41943</v>
          </cell>
          <cell r="C3594">
            <v>10</v>
          </cell>
        </row>
        <row r="3595">
          <cell r="B3595">
            <v>41944</v>
          </cell>
          <cell r="C3595">
            <v>11</v>
          </cell>
        </row>
        <row r="3596">
          <cell r="B3596">
            <v>41945</v>
          </cell>
          <cell r="C3596">
            <v>11</v>
          </cell>
        </row>
        <row r="3597">
          <cell r="B3597">
            <v>41946</v>
          </cell>
          <cell r="C3597">
            <v>11</v>
          </cell>
        </row>
        <row r="3598">
          <cell r="B3598">
            <v>41947</v>
          </cell>
          <cell r="C3598">
            <v>11</v>
          </cell>
        </row>
        <row r="3599">
          <cell r="B3599">
            <v>41948</v>
          </cell>
          <cell r="C3599">
            <v>11</v>
          </cell>
        </row>
        <row r="3600">
          <cell r="B3600">
            <v>41949</v>
          </cell>
          <cell r="C3600">
            <v>11</v>
          </cell>
        </row>
        <row r="3601">
          <cell r="B3601">
            <v>41950</v>
          </cell>
          <cell r="C3601">
            <v>11</v>
          </cell>
        </row>
        <row r="3602">
          <cell r="B3602">
            <v>41951</v>
          </cell>
          <cell r="C3602">
            <v>11</v>
          </cell>
        </row>
        <row r="3603">
          <cell r="B3603">
            <v>41952</v>
          </cell>
          <cell r="C3603">
            <v>11</v>
          </cell>
        </row>
        <row r="3604">
          <cell r="B3604">
            <v>41953</v>
          </cell>
          <cell r="C3604">
            <v>11</v>
          </cell>
        </row>
        <row r="3605">
          <cell r="B3605">
            <v>41954</v>
          </cell>
          <cell r="C3605">
            <v>11</v>
          </cell>
        </row>
        <row r="3606">
          <cell r="B3606">
            <v>41955</v>
          </cell>
          <cell r="C3606">
            <v>11</v>
          </cell>
        </row>
        <row r="3607">
          <cell r="B3607">
            <v>41956</v>
          </cell>
          <cell r="C3607">
            <v>11</v>
          </cell>
        </row>
        <row r="3608">
          <cell r="B3608">
            <v>41957</v>
          </cell>
          <cell r="C3608">
            <v>11</v>
          </cell>
        </row>
        <row r="3609">
          <cell r="B3609">
            <v>41958</v>
          </cell>
          <cell r="C3609">
            <v>11</v>
          </cell>
        </row>
        <row r="3610">
          <cell r="B3610">
            <v>41959</v>
          </cell>
          <cell r="C3610">
            <v>11</v>
          </cell>
        </row>
        <row r="3611">
          <cell r="B3611">
            <v>41960</v>
          </cell>
          <cell r="C3611">
            <v>11</v>
          </cell>
        </row>
        <row r="3612">
          <cell r="B3612">
            <v>41961</v>
          </cell>
          <cell r="C3612">
            <v>11</v>
          </cell>
        </row>
        <row r="3613">
          <cell r="B3613">
            <v>41962</v>
          </cell>
          <cell r="C3613">
            <v>11</v>
          </cell>
        </row>
        <row r="3614">
          <cell r="B3614">
            <v>41963</v>
          </cell>
          <cell r="C3614">
            <v>11</v>
          </cell>
        </row>
        <row r="3615">
          <cell r="B3615">
            <v>41964</v>
          </cell>
          <cell r="C3615">
            <v>11</v>
          </cell>
        </row>
        <row r="3616">
          <cell r="B3616">
            <v>41965</v>
          </cell>
          <cell r="C3616">
            <v>11</v>
          </cell>
        </row>
        <row r="3617">
          <cell r="B3617">
            <v>41966</v>
          </cell>
          <cell r="C3617">
            <v>11</v>
          </cell>
        </row>
        <row r="3618">
          <cell r="B3618">
            <v>41967</v>
          </cell>
          <cell r="C3618">
            <v>11</v>
          </cell>
        </row>
        <row r="3619">
          <cell r="B3619">
            <v>41968</v>
          </cell>
          <cell r="C3619">
            <v>11</v>
          </cell>
        </row>
        <row r="3620">
          <cell r="B3620">
            <v>41969</v>
          </cell>
          <cell r="C3620">
            <v>11</v>
          </cell>
        </row>
        <row r="3621">
          <cell r="B3621">
            <v>41970</v>
          </cell>
          <cell r="C3621">
            <v>11</v>
          </cell>
        </row>
        <row r="3622">
          <cell r="B3622">
            <v>41971</v>
          </cell>
          <cell r="C3622">
            <v>11</v>
          </cell>
        </row>
        <row r="3623">
          <cell r="B3623">
            <v>41972</v>
          </cell>
          <cell r="C3623">
            <v>11</v>
          </cell>
        </row>
        <row r="3624">
          <cell r="B3624">
            <v>41973</v>
          </cell>
          <cell r="C3624">
            <v>11</v>
          </cell>
        </row>
        <row r="3625">
          <cell r="B3625">
            <v>41974</v>
          </cell>
          <cell r="C3625">
            <v>12</v>
          </cell>
        </row>
        <row r="3626">
          <cell r="B3626">
            <v>41975</v>
          </cell>
          <cell r="C3626">
            <v>12</v>
          </cell>
        </row>
        <row r="3627">
          <cell r="B3627">
            <v>41976</v>
          </cell>
          <cell r="C3627">
            <v>12</v>
          </cell>
        </row>
        <row r="3628">
          <cell r="B3628">
            <v>41977</v>
          </cell>
          <cell r="C3628">
            <v>12</v>
          </cell>
        </row>
        <row r="3629">
          <cell r="B3629">
            <v>41978</v>
          </cell>
          <cell r="C3629">
            <v>12</v>
          </cell>
        </row>
        <row r="3630">
          <cell r="B3630">
            <v>41979</v>
          </cell>
          <cell r="C3630">
            <v>12</v>
          </cell>
        </row>
        <row r="3631">
          <cell r="B3631">
            <v>41980</v>
          </cell>
          <cell r="C3631">
            <v>12</v>
          </cell>
        </row>
        <row r="3632">
          <cell r="B3632">
            <v>41981</v>
          </cell>
          <cell r="C3632">
            <v>12</v>
          </cell>
        </row>
        <row r="3633">
          <cell r="B3633">
            <v>41982</v>
          </cell>
          <cell r="C3633">
            <v>12</v>
          </cell>
        </row>
        <row r="3634">
          <cell r="B3634">
            <v>41983</v>
          </cell>
          <cell r="C3634">
            <v>12</v>
          </cell>
        </row>
        <row r="3635">
          <cell r="B3635">
            <v>41984</v>
          </cell>
          <cell r="C3635">
            <v>12</v>
          </cell>
        </row>
        <row r="3636">
          <cell r="B3636">
            <v>41985</v>
          </cell>
          <cell r="C3636">
            <v>12</v>
          </cell>
        </row>
        <row r="3637">
          <cell r="B3637">
            <v>41986</v>
          </cell>
          <cell r="C3637">
            <v>12</v>
          </cell>
        </row>
        <row r="3638">
          <cell r="B3638">
            <v>41987</v>
          </cell>
          <cell r="C3638">
            <v>12</v>
          </cell>
        </row>
        <row r="3639">
          <cell r="B3639">
            <v>41988</v>
          </cell>
          <cell r="C3639">
            <v>12</v>
          </cell>
        </row>
        <row r="3640">
          <cell r="B3640">
            <v>41989</v>
          </cell>
          <cell r="C3640">
            <v>12</v>
          </cell>
        </row>
        <row r="3641">
          <cell r="B3641">
            <v>41990</v>
          </cell>
          <cell r="C3641">
            <v>12</v>
          </cell>
        </row>
        <row r="3642">
          <cell r="B3642">
            <v>41991</v>
          </cell>
          <cell r="C3642">
            <v>12</v>
          </cell>
        </row>
        <row r="3643">
          <cell r="B3643">
            <v>41992</v>
          </cell>
          <cell r="C3643">
            <v>12</v>
          </cell>
        </row>
        <row r="3644">
          <cell r="B3644">
            <v>41993</v>
          </cell>
          <cell r="C3644">
            <v>12</v>
          </cell>
        </row>
        <row r="3645">
          <cell r="B3645">
            <v>41994</v>
          </cell>
          <cell r="C3645">
            <v>12</v>
          </cell>
        </row>
        <row r="3646">
          <cell r="B3646">
            <v>41995</v>
          </cell>
          <cell r="C3646">
            <v>12</v>
          </cell>
        </row>
        <row r="3647">
          <cell r="B3647">
            <v>41996</v>
          </cell>
          <cell r="C3647">
            <v>12</v>
          </cell>
        </row>
        <row r="3648">
          <cell r="B3648">
            <v>41997</v>
          </cell>
          <cell r="C3648">
            <v>12</v>
          </cell>
        </row>
        <row r="3649">
          <cell r="B3649">
            <v>41998</v>
          </cell>
          <cell r="C3649">
            <v>12</v>
          </cell>
        </row>
        <row r="3650">
          <cell r="B3650">
            <v>41999</v>
          </cell>
          <cell r="C3650">
            <v>12</v>
          </cell>
        </row>
        <row r="3651">
          <cell r="B3651">
            <v>42000</v>
          </cell>
          <cell r="C3651">
            <v>12</v>
          </cell>
        </row>
        <row r="3652">
          <cell r="B3652">
            <v>42001</v>
          </cell>
          <cell r="C3652">
            <v>12</v>
          </cell>
        </row>
        <row r="3653">
          <cell r="B3653">
            <v>42002</v>
          </cell>
          <cell r="C3653">
            <v>12</v>
          </cell>
        </row>
        <row r="3654">
          <cell r="B3654">
            <v>42003</v>
          </cell>
          <cell r="C3654">
            <v>12</v>
          </cell>
        </row>
        <row r="3655">
          <cell r="B3655">
            <v>42004</v>
          </cell>
          <cell r="C3655">
            <v>12</v>
          </cell>
        </row>
      </sheetData>
      <sheetData sheetId="15" refreshError="1">
        <row r="3">
          <cell r="C3" t="str">
            <v>COD</v>
          </cell>
          <cell r="D3" t="str">
            <v>DIS</v>
          </cell>
          <cell r="E3" t="str">
            <v>DISCIPLINA</v>
          </cell>
        </row>
        <row r="4">
          <cell r="C4" t="str">
            <v>CC</v>
          </cell>
          <cell r="D4" t="str">
            <v>CIV</v>
          </cell>
          <cell r="E4" t="str">
            <v>CIVIL</v>
          </cell>
        </row>
        <row r="5">
          <cell r="C5" t="str">
            <v>CG</v>
          </cell>
          <cell r="D5" t="str">
            <v>CIV</v>
          </cell>
          <cell r="E5" t="str">
            <v>CIVIL</v>
          </cell>
        </row>
        <row r="6">
          <cell r="C6" t="str">
            <v>CH</v>
          </cell>
          <cell r="D6" t="str">
            <v>CIV</v>
          </cell>
          <cell r="E6" t="str">
            <v>CIVIL</v>
          </cell>
        </row>
        <row r="7">
          <cell r="C7" t="str">
            <v>CM</v>
          </cell>
          <cell r="D7" t="str">
            <v>CIV</v>
          </cell>
          <cell r="E7" t="str">
            <v>CIVIL</v>
          </cell>
        </row>
        <row r="8">
          <cell r="C8" t="str">
            <v>CT</v>
          </cell>
          <cell r="D8" t="str">
            <v>CIV</v>
          </cell>
          <cell r="E8" t="str">
            <v>CIVIL</v>
          </cell>
        </row>
        <row r="9">
          <cell r="C9" t="str">
            <v>CV</v>
          </cell>
          <cell r="D9" t="str">
            <v>CIV</v>
          </cell>
          <cell r="E9" t="str">
            <v>CIVIL</v>
          </cell>
        </row>
        <row r="10">
          <cell r="C10" t="str">
            <v>CX</v>
          </cell>
          <cell r="D10" t="str">
            <v>CIV</v>
          </cell>
          <cell r="E10" t="str">
            <v>CIVIL</v>
          </cell>
        </row>
        <row r="11">
          <cell r="C11" t="str">
            <v>CE</v>
          </cell>
          <cell r="D11" t="str">
            <v>MET</v>
          </cell>
          <cell r="E11" t="str">
            <v>ESTRUTURA METÁLICA</v>
          </cell>
        </row>
        <row r="12">
          <cell r="C12" t="str">
            <v>ST</v>
          </cell>
          <cell r="D12" t="str">
            <v>MET</v>
          </cell>
          <cell r="E12" t="str">
            <v>ESTRUTURA METÁLICA</v>
          </cell>
        </row>
        <row r="13">
          <cell r="C13" t="str">
            <v>EC</v>
          </cell>
          <cell r="D13" t="str">
            <v>ELE</v>
          </cell>
          <cell r="E13" t="str">
            <v>ELÉTRICA</v>
          </cell>
        </row>
        <row r="14">
          <cell r="C14" t="str">
            <v>ED</v>
          </cell>
          <cell r="D14" t="str">
            <v>ELE</v>
          </cell>
          <cell r="E14" t="str">
            <v>ELÉTRICA</v>
          </cell>
        </row>
        <row r="15">
          <cell r="C15" t="str">
            <v>EG</v>
          </cell>
          <cell r="D15" t="str">
            <v>ELE</v>
          </cell>
          <cell r="E15" t="str">
            <v>ELÉTRICA</v>
          </cell>
        </row>
        <row r="16">
          <cell r="C16" t="str">
            <v>EI</v>
          </cell>
          <cell r="D16" t="str">
            <v>ELE</v>
          </cell>
          <cell r="E16" t="str">
            <v>ELÉTRICA</v>
          </cell>
        </row>
        <row r="17">
          <cell r="C17" t="str">
            <v>EP</v>
          </cell>
          <cell r="D17" t="str">
            <v>ELE</v>
          </cell>
          <cell r="E17" t="str">
            <v>ELÉTRICA</v>
          </cell>
        </row>
        <row r="18">
          <cell r="C18" t="str">
            <v>ES</v>
          </cell>
          <cell r="D18" t="str">
            <v>ELE</v>
          </cell>
          <cell r="E18" t="str">
            <v>ELÉTRICA</v>
          </cell>
        </row>
        <row r="19">
          <cell r="C19" t="str">
            <v>GE</v>
          </cell>
          <cell r="D19" t="str">
            <v>ELE</v>
          </cell>
          <cell r="E19" t="str">
            <v>ELÉTRICA</v>
          </cell>
        </row>
        <row r="20">
          <cell r="C20" t="str">
            <v>ET</v>
          </cell>
          <cell r="D20" t="str">
            <v>ELE</v>
          </cell>
          <cell r="E20" t="str">
            <v>ELÉTRICA</v>
          </cell>
        </row>
        <row r="21">
          <cell r="C21" t="str">
            <v>EV</v>
          </cell>
          <cell r="D21" t="str">
            <v>ELE</v>
          </cell>
          <cell r="E21" t="str">
            <v>ELÉTRICA</v>
          </cell>
        </row>
        <row r="22">
          <cell r="C22" t="str">
            <v>EX</v>
          </cell>
          <cell r="D22" t="str">
            <v>ELE</v>
          </cell>
          <cell r="E22" t="str">
            <v>ELÉTRICA</v>
          </cell>
        </row>
        <row r="23">
          <cell r="C23" t="str">
            <v>MM</v>
          </cell>
          <cell r="D23" t="str">
            <v>MEC</v>
          </cell>
          <cell r="E23" t="str">
            <v>MECÂNICA</v>
          </cell>
        </row>
        <row r="24">
          <cell r="C24" t="str">
            <v>MP</v>
          </cell>
          <cell r="D24" t="str">
            <v>PRO</v>
          </cell>
          <cell r="E24" t="str">
            <v>PROCESSO</v>
          </cell>
        </row>
        <row r="25">
          <cell r="C25" t="str">
            <v>MS</v>
          </cell>
          <cell r="D25" t="str">
            <v>MEC</v>
          </cell>
          <cell r="E25" t="str">
            <v>MECÂNICA</v>
          </cell>
        </row>
        <row r="26">
          <cell r="C26" t="str">
            <v>MT</v>
          </cell>
          <cell r="D26" t="str">
            <v>TUB</v>
          </cell>
          <cell r="E26" t="str">
            <v>TUBULAÇÃO</v>
          </cell>
        </row>
        <row r="27">
          <cell r="C27" t="str">
            <v>MX</v>
          </cell>
          <cell r="D27" t="str">
            <v>MEC</v>
          </cell>
          <cell r="E27" t="str">
            <v>MECÂNICA</v>
          </cell>
        </row>
        <row r="28">
          <cell r="C28" t="str">
            <v>PC</v>
          </cell>
          <cell r="D28" t="str">
            <v>-</v>
          </cell>
          <cell r="E28" t="str">
            <v>COORDENAÇÃO</v>
          </cell>
        </row>
        <row r="29">
          <cell r="C29" t="str">
            <v>PG</v>
          </cell>
          <cell r="D29" t="str">
            <v>GC</v>
          </cell>
          <cell r="E29" t="str">
            <v>GERENCIAMENTO DE CONTRATO</v>
          </cell>
        </row>
        <row r="30">
          <cell r="C30" t="str">
            <v>GP</v>
          </cell>
          <cell r="D30" t="str">
            <v>-</v>
          </cell>
          <cell r="E30" t="str">
            <v>PLANEJAMENTO ESCRITÓRIOS</v>
          </cell>
        </row>
        <row r="31">
          <cell r="C31" t="str">
            <v>PP</v>
          </cell>
          <cell r="D31" t="str">
            <v>GPC</v>
          </cell>
          <cell r="E31" t="str">
            <v>PLANEJAMENTO</v>
          </cell>
        </row>
        <row r="32">
          <cell r="C32" t="str">
            <v>PS</v>
          </cell>
          <cell r="D32" t="str">
            <v>GSS</v>
          </cell>
          <cell r="E32" t="str">
            <v>SUPRIMENTOS</v>
          </cell>
        </row>
        <row r="33">
          <cell r="C33" t="str">
            <v>TA</v>
          </cell>
          <cell r="D33" t="str">
            <v>TSA</v>
          </cell>
          <cell r="E33" t="str">
            <v>INSTRUMENTAÇÃO</v>
          </cell>
        </row>
        <row r="34">
          <cell r="C34" t="str">
            <v>TC</v>
          </cell>
          <cell r="D34" t="str">
            <v>TSA</v>
          </cell>
          <cell r="E34" t="str">
            <v>INSTRUMENTAÇÃO</v>
          </cell>
        </row>
        <row r="35">
          <cell r="C35" t="str">
            <v>TI</v>
          </cell>
          <cell r="D35" t="str">
            <v>TSA</v>
          </cell>
          <cell r="E35" t="str">
            <v>INSTRUMENTAÇÃO</v>
          </cell>
        </row>
        <row r="36">
          <cell r="C36" t="str">
            <v>TX</v>
          </cell>
          <cell r="D36" t="str">
            <v>TSA</v>
          </cell>
          <cell r="E36" t="str">
            <v>INSTRUMENTAÇÃO</v>
          </cell>
        </row>
        <row r="37">
          <cell r="C37" t="str">
            <v>CA</v>
          </cell>
          <cell r="D37" t="str">
            <v>CIV</v>
          </cell>
          <cell r="E37" t="str">
            <v>CIVIL</v>
          </cell>
        </row>
        <row r="38">
          <cell r="C38" t="str">
            <v>UA</v>
          </cell>
          <cell r="D38" t="str">
            <v>CIV</v>
          </cell>
          <cell r="E38" t="str">
            <v>CIVIL</v>
          </cell>
        </row>
        <row r="39">
          <cell r="C39" t="str">
            <v>UP</v>
          </cell>
          <cell r="D39" t="str">
            <v>CIV</v>
          </cell>
          <cell r="E39" t="str">
            <v>CIVIL</v>
          </cell>
        </row>
        <row r="40">
          <cell r="C40" t="str">
            <v>UU</v>
          </cell>
          <cell r="D40" t="str">
            <v>CIV</v>
          </cell>
          <cell r="E40" t="str">
            <v>CIVIL</v>
          </cell>
        </row>
        <row r="41">
          <cell r="C41" t="str">
            <v>UX</v>
          </cell>
          <cell r="D41" t="str">
            <v>CIV</v>
          </cell>
          <cell r="E41" t="str">
            <v>CIVIL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DI_Antigo"/>
      <sheetName val="BDI_Novo Conceito"/>
      <sheetName val="RELATÓRIO"/>
      <sheetName val="FORMULÁRIO"/>
      <sheetName val="Colar"/>
      <sheetName val="ADMINISTRAÇÃO LOCAL"/>
      <sheetName val="CUSTO DE APOIO OBRA"/>
      <sheetName val="MOB. - DESMOB DE PESSOAL"/>
      <sheetName val="CUSTO_ADMISSIONAL"/>
      <sheetName val="PRAZO_ADMISSIONAL"/>
      <sheetName val="MOB. - DESMOB DE EQUIPAMENTO"/>
      <sheetName val="MOD"/>
      <sheetName val="EQUIPAMENTOS"/>
      <sheetName val="SEG - RAC EQUIP"/>
      <sheetName val="ENCARGOS_CALCULOS"/>
      <sheetName val="GERAL_TABELAS"/>
      <sheetName val="Funções MOD com salários"/>
      <sheetName val="INDICE"/>
      <sheetName val="Mudanças na Planilha de BDI"/>
      <sheetName val="Plan1"/>
    </sheetNames>
    <sheetDataSet>
      <sheetData sheetId="0"/>
      <sheetData sheetId="1"/>
      <sheetData sheetId="2"/>
      <sheetData sheetId="3"/>
      <sheetData sheetId="4">
        <row r="1">
          <cell r="A1" t="str">
            <v>INSUMOS - COMPOR</v>
          </cell>
        </row>
        <row r="3">
          <cell r="A3" t="str">
            <v>Código</v>
          </cell>
          <cell r="G3" t="str">
            <v>Valor</v>
          </cell>
        </row>
        <row r="413">
          <cell r="A413" t="str">
            <v/>
          </cell>
        </row>
        <row r="414">
          <cell r="A414" t="str">
            <v/>
          </cell>
        </row>
        <row r="415">
          <cell r="A415" t="str">
            <v/>
          </cell>
        </row>
        <row r="416">
          <cell r="A416" t="str">
            <v/>
          </cell>
        </row>
        <row r="417">
          <cell r="A417" t="str">
            <v/>
          </cell>
        </row>
        <row r="418">
          <cell r="A418" t="str">
            <v/>
          </cell>
        </row>
        <row r="419">
          <cell r="A419" t="str">
            <v/>
          </cell>
        </row>
        <row r="420">
          <cell r="A420" t="str">
            <v/>
          </cell>
        </row>
        <row r="421">
          <cell r="A421" t="str">
            <v/>
          </cell>
        </row>
        <row r="422">
          <cell r="A422" t="str">
            <v/>
          </cell>
        </row>
        <row r="423">
          <cell r="A423" t="str">
            <v/>
          </cell>
        </row>
        <row r="424">
          <cell r="A424" t="str">
            <v/>
          </cell>
        </row>
        <row r="425">
          <cell r="A425" t="str">
            <v/>
          </cell>
        </row>
        <row r="426">
          <cell r="A426" t="str">
            <v/>
          </cell>
        </row>
        <row r="427">
          <cell r="A427" t="str">
            <v/>
          </cell>
        </row>
        <row r="428">
          <cell r="A428" t="str">
            <v/>
          </cell>
        </row>
        <row r="429">
          <cell r="A429" t="str">
            <v/>
          </cell>
        </row>
        <row r="430">
          <cell r="A430" t="str">
            <v/>
          </cell>
        </row>
        <row r="431">
          <cell r="A431" t="str">
            <v/>
          </cell>
        </row>
        <row r="432">
          <cell r="A432" t="str">
            <v/>
          </cell>
        </row>
        <row r="433">
          <cell r="A433" t="str">
            <v/>
          </cell>
        </row>
        <row r="434">
          <cell r="A434" t="str">
            <v/>
          </cell>
        </row>
        <row r="435">
          <cell r="A435" t="str">
            <v/>
          </cell>
        </row>
        <row r="436">
          <cell r="A436" t="str">
            <v/>
          </cell>
        </row>
        <row r="437">
          <cell r="A437" t="str">
            <v/>
          </cell>
        </row>
        <row r="438">
          <cell r="A438" t="str">
            <v/>
          </cell>
        </row>
        <row r="439">
          <cell r="A439" t="str">
            <v/>
          </cell>
        </row>
        <row r="440">
          <cell r="A440" t="str">
            <v/>
          </cell>
        </row>
        <row r="441">
          <cell r="A441" t="str">
            <v/>
          </cell>
        </row>
        <row r="442">
          <cell r="A442" t="str">
            <v/>
          </cell>
        </row>
        <row r="443">
          <cell r="A443" t="str">
            <v/>
          </cell>
        </row>
        <row r="444">
          <cell r="A444" t="str">
            <v/>
          </cell>
        </row>
        <row r="445">
          <cell r="A445" t="str">
            <v/>
          </cell>
        </row>
        <row r="446">
          <cell r="A446" t="str">
            <v/>
          </cell>
        </row>
        <row r="447">
          <cell r="A447" t="str">
            <v/>
          </cell>
        </row>
        <row r="448">
          <cell r="A448" t="str">
            <v/>
          </cell>
        </row>
        <row r="449">
          <cell r="A449" t="str">
            <v/>
          </cell>
        </row>
        <row r="450">
          <cell r="A450" t="str">
            <v/>
          </cell>
        </row>
        <row r="451">
          <cell r="A451" t="str">
            <v/>
          </cell>
        </row>
        <row r="452">
          <cell r="A452" t="str">
            <v/>
          </cell>
        </row>
        <row r="453">
          <cell r="A453" t="str">
            <v/>
          </cell>
        </row>
        <row r="454">
          <cell r="A454" t="str">
            <v/>
          </cell>
        </row>
        <row r="455">
          <cell r="A455" t="str">
            <v/>
          </cell>
        </row>
        <row r="456">
          <cell r="A456" t="str">
            <v/>
          </cell>
        </row>
        <row r="457">
          <cell r="A457" t="str">
            <v/>
          </cell>
        </row>
        <row r="458">
          <cell r="A458" t="str">
            <v/>
          </cell>
        </row>
        <row r="459">
          <cell r="A459" t="str">
            <v/>
          </cell>
        </row>
        <row r="460">
          <cell r="A460" t="str">
            <v/>
          </cell>
        </row>
        <row r="461">
          <cell r="A461" t="str">
            <v/>
          </cell>
        </row>
        <row r="462">
          <cell r="A462" t="str">
            <v/>
          </cell>
        </row>
        <row r="463">
          <cell r="A463" t="str">
            <v/>
          </cell>
        </row>
        <row r="464">
          <cell r="A464" t="str">
            <v/>
          </cell>
        </row>
        <row r="465">
          <cell r="A465" t="str">
            <v/>
          </cell>
        </row>
        <row r="466">
          <cell r="A466" t="str">
            <v/>
          </cell>
        </row>
        <row r="467">
          <cell r="A467" t="str">
            <v/>
          </cell>
        </row>
        <row r="468">
          <cell r="A468" t="str">
            <v/>
          </cell>
        </row>
        <row r="469">
          <cell r="A469" t="str">
            <v/>
          </cell>
        </row>
        <row r="470">
          <cell r="A470" t="str">
            <v/>
          </cell>
        </row>
        <row r="471">
          <cell r="A471" t="str">
            <v/>
          </cell>
        </row>
        <row r="472">
          <cell r="A472" t="str">
            <v/>
          </cell>
        </row>
        <row r="473">
          <cell r="A473" t="str">
            <v/>
          </cell>
        </row>
        <row r="474">
          <cell r="A474" t="str">
            <v/>
          </cell>
        </row>
        <row r="475">
          <cell r="A475" t="str">
            <v/>
          </cell>
        </row>
        <row r="476">
          <cell r="A476" t="str">
            <v/>
          </cell>
        </row>
        <row r="477">
          <cell r="A477" t="str">
            <v/>
          </cell>
        </row>
        <row r="478">
          <cell r="A478" t="str">
            <v/>
          </cell>
        </row>
        <row r="479">
          <cell r="A479" t="str">
            <v/>
          </cell>
        </row>
        <row r="480">
          <cell r="A480" t="str">
            <v/>
          </cell>
        </row>
        <row r="481">
          <cell r="A481" t="str">
            <v/>
          </cell>
        </row>
        <row r="482">
          <cell r="A482" t="str">
            <v/>
          </cell>
        </row>
        <row r="483">
          <cell r="A483" t="str">
            <v/>
          </cell>
        </row>
        <row r="484">
          <cell r="A484" t="str">
            <v/>
          </cell>
        </row>
        <row r="485">
          <cell r="A485" t="str">
            <v/>
          </cell>
        </row>
        <row r="486">
          <cell r="A486" t="str">
            <v/>
          </cell>
        </row>
        <row r="487">
          <cell r="A487" t="str">
            <v/>
          </cell>
        </row>
        <row r="488">
          <cell r="A488" t="str">
            <v/>
          </cell>
        </row>
        <row r="489">
          <cell r="A489" t="str">
            <v/>
          </cell>
        </row>
        <row r="490">
          <cell r="A490" t="str">
            <v/>
          </cell>
        </row>
        <row r="491">
          <cell r="A491" t="str">
            <v/>
          </cell>
        </row>
        <row r="492">
          <cell r="A492" t="str">
            <v/>
          </cell>
        </row>
        <row r="493">
          <cell r="A493" t="str">
            <v/>
          </cell>
        </row>
        <row r="494">
          <cell r="A494" t="str">
            <v/>
          </cell>
        </row>
        <row r="495">
          <cell r="A495" t="str">
            <v/>
          </cell>
        </row>
        <row r="496">
          <cell r="A496" t="str">
            <v/>
          </cell>
        </row>
        <row r="497">
          <cell r="A497" t="str">
            <v/>
          </cell>
        </row>
        <row r="498">
          <cell r="A498" t="str">
            <v/>
          </cell>
        </row>
        <row r="499">
          <cell r="A499" t="str">
            <v/>
          </cell>
        </row>
        <row r="500">
          <cell r="A500" t="str">
            <v/>
          </cell>
        </row>
        <row r="501">
          <cell r="A501" t="str">
            <v/>
          </cell>
        </row>
        <row r="502">
          <cell r="A502" t="str">
            <v/>
          </cell>
        </row>
        <row r="503">
          <cell r="A503" t="str">
            <v/>
          </cell>
        </row>
        <row r="504">
          <cell r="A504" t="str">
            <v/>
          </cell>
        </row>
        <row r="505">
          <cell r="A505" t="str">
            <v/>
          </cell>
        </row>
        <row r="506">
          <cell r="A506" t="str">
            <v/>
          </cell>
        </row>
        <row r="507">
          <cell r="A507" t="str">
            <v/>
          </cell>
        </row>
        <row r="508">
          <cell r="A508" t="str">
            <v/>
          </cell>
        </row>
        <row r="509">
          <cell r="A509" t="str">
            <v/>
          </cell>
        </row>
        <row r="510">
          <cell r="A510" t="str">
            <v/>
          </cell>
        </row>
        <row r="511">
          <cell r="A511" t="str">
            <v/>
          </cell>
        </row>
        <row r="512">
          <cell r="A512" t="str">
            <v/>
          </cell>
        </row>
        <row r="513">
          <cell r="A513" t="str">
            <v/>
          </cell>
        </row>
        <row r="514">
          <cell r="A514" t="str">
            <v/>
          </cell>
        </row>
        <row r="515">
          <cell r="A515" t="str">
            <v/>
          </cell>
        </row>
        <row r="516">
          <cell r="A516" t="str">
            <v/>
          </cell>
        </row>
        <row r="517">
          <cell r="A517" t="str">
            <v/>
          </cell>
        </row>
        <row r="518">
          <cell r="A518" t="str">
            <v/>
          </cell>
        </row>
        <row r="519">
          <cell r="A519" t="str">
            <v/>
          </cell>
        </row>
        <row r="520">
          <cell r="A520" t="str">
            <v/>
          </cell>
        </row>
        <row r="521">
          <cell r="A521" t="str">
            <v/>
          </cell>
        </row>
        <row r="522">
          <cell r="A522" t="str">
            <v/>
          </cell>
        </row>
        <row r="523">
          <cell r="A523" t="str">
            <v/>
          </cell>
        </row>
        <row r="524">
          <cell r="A524" t="str">
            <v/>
          </cell>
        </row>
        <row r="525">
          <cell r="A525" t="str">
            <v/>
          </cell>
        </row>
        <row r="526">
          <cell r="A526" t="str">
            <v/>
          </cell>
        </row>
        <row r="527">
          <cell r="A527" t="str">
            <v/>
          </cell>
        </row>
        <row r="528">
          <cell r="A528" t="str">
            <v/>
          </cell>
        </row>
        <row r="529">
          <cell r="A529" t="str">
            <v/>
          </cell>
        </row>
        <row r="530">
          <cell r="A530" t="str">
            <v/>
          </cell>
        </row>
        <row r="531">
          <cell r="A531" t="str">
            <v/>
          </cell>
        </row>
        <row r="532">
          <cell r="A532" t="str">
            <v/>
          </cell>
        </row>
        <row r="533">
          <cell r="A533" t="str">
            <v/>
          </cell>
        </row>
        <row r="534">
          <cell r="A534" t="str">
            <v/>
          </cell>
        </row>
        <row r="535">
          <cell r="A535" t="str">
            <v/>
          </cell>
        </row>
        <row r="536">
          <cell r="A536" t="str">
            <v/>
          </cell>
        </row>
        <row r="537">
          <cell r="A537" t="str">
            <v/>
          </cell>
        </row>
        <row r="538">
          <cell r="A538" t="str">
            <v/>
          </cell>
        </row>
        <row r="539">
          <cell r="A539" t="str">
            <v/>
          </cell>
        </row>
        <row r="540">
          <cell r="A540" t="str">
            <v/>
          </cell>
        </row>
        <row r="541">
          <cell r="A541" t="str">
            <v/>
          </cell>
        </row>
        <row r="542">
          <cell r="A542" t="str">
            <v/>
          </cell>
        </row>
        <row r="543">
          <cell r="A543" t="str">
            <v/>
          </cell>
        </row>
        <row r="544">
          <cell r="A544" t="str">
            <v/>
          </cell>
        </row>
        <row r="545">
          <cell r="A545" t="str">
            <v/>
          </cell>
        </row>
        <row r="546">
          <cell r="A546" t="str">
            <v/>
          </cell>
        </row>
        <row r="547">
          <cell r="A547" t="str">
            <v/>
          </cell>
        </row>
        <row r="548">
          <cell r="A548" t="str">
            <v/>
          </cell>
        </row>
        <row r="549">
          <cell r="A549" t="str">
            <v/>
          </cell>
        </row>
        <row r="550">
          <cell r="A550" t="str">
            <v/>
          </cell>
        </row>
        <row r="551">
          <cell r="A551" t="str">
            <v/>
          </cell>
        </row>
        <row r="552">
          <cell r="A552" t="str">
            <v/>
          </cell>
        </row>
        <row r="553">
          <cell r="A553" t="str">
            <v/>
          </cell>
        </row>
        <row r="554">
          <cell r="A554" t="str">
            <v/>
          </cell>
        </row>
        <row r="555">
          <cell r="A555" t="str">
            <v/>
          </cell>
        </row>
        <row r="556">
          <cell r="A556" t="str">
            <v/>
          </cell>
        </row>
        <row r="557">
          <cell r="A557" t="str">
            <v/>
          </cell>
        </row>
        <row r="558">
          <cell r="A558" t="str">
            <v/>
          </cell>
        </row>
        <row r="559">
          <cell r="A559" t="str">
            <v/>
          </cell>
        </row>
        <row r="560">
          <cell r="A560" t="str">
            <v/>
          </cell>
        </row>
        <row r="561">
          <cell r="A561" t="str">
            <v/>
          </cell>
        </row>
        <row r="562">
          <cell r="A562" t="str">
            <v/>
          </cell>
        </row>
        <row r="563">
          <cell r="A563" t="str">
            <v/>
          </cell>
        </row>
        <row r="564">
          <cell r="A564" t="str">
            <v/>
          </cell>
        </row>
        <row r="565">
          <cell r="A565" t="str">
            <v/>
          </cell>
        </row>
        <row r="566">
          <cell r="A566" t="str">
            <v/>
          </cell>
        </row>
        <row r="567">
          <cell r="A567" t="str">
            <v/>
          </cell>
        </row>
        <row r="568">
          <cell r="A568" t="str">
            <v/>
          </cell>
        </row>
        <row r="569">
          <cell r="A569" t="str">
            <v/>
          </cell>
        </row>
        <row r="570">
          <cell r="A570" t="str">
            <v/>
          </cell>
        </row>
        <row r="571">
          <cell r="A571" t="str">
            <v/>
          </cell>
        </row>
        <row r="572">
          <cell r="A572" t="str">
            <v/>
          </cell>
        </row>
        <row r="573">
          <cell r="A573" t="str">
            <v/>
          </cell>
        </row>
        <row r="574">
          <cell r="A574" t="str">
            <v/>
          </cell>
        </row>
        <row r="575">
          <cell r="A575" t="str">
            <v/>
          </cell>
        </row>
        <row r="576">
          <cell r="A576" t="str">
            <v/>
          </cell>
        </row>
        <row r="577">
          <cell r="A577" t="str">
            <v/>
          </cell>
        </row>
        <row r="578">
          <cell r="A578" t="str">
            <v/>
          </cell>
        </row>
        <row r="579">
          <cell r="A579" t="str">
            <v/>
          </cell>
        </row>
        <row r="580">
          <cell r="A580" t="str">
            <v/>
          </cell>
        </row>
        <row r="581">
          <cell r="A581" t="str">
            <v/>
          </cell>
        </row>
        <row r="582">
          <cell r="A582" t="str">
            <v/>
          </cell>
        </row>
        <row r="583">
          <cell r="A583" t="str">
            <v/>
          </cell>
        </row>
        <row r="584">
          <cell r="A584" t="str">
            <v/>
          </cell>
        </row>
        <row r="585">
          <cell r="A585" t="str">
            <v/>
          </cell>
        </row>
        <row r="586">
          <cell r="A586" t="str">
            <v/>
          </cell>
        </row>
        <row r="587">
          <cell r="A587" t="str">
            <v/>
          </cell>
        </row>
        <row r="588">
          <cell r="A588" t="str">
            <v/>
          </cell>
        </row>
        <row r="589">
          <cell r="A589" t="str">
            <v/>
          </cell>
        </row>
        <row r="590">
          <cell r="A590" t="str">
            <v/>
          </cell>
        </row>
        <row r="591">
          <cell r="A591" t="str">
            <v/>
          </cell>
        </row>
        <row r="592">
          <cell r="A592" t="str">
            <v/>
          </cell>
        </row>
        <row r="593">
          <cell r="A593" t="str">
            <v/>
          </cell>
        </row>
        <row r="594">
          <cell r="A594" t="str">
            <v/>
          </cell>
        </row>
        <row r="595">
          <cell r="A595" t="str">
            <v/>
          </cell>
        </row>
        <row r="596">
          <cell r="A596" t="str">
            <v/>
          </cell>
        </row>
        <row r="597">
          <cell r="A597" t="str">
            <v/>
          </cell>
        </row>
        <row r="598">
          <cell r="A598" t="str">
            <v/>
          </cell>
        </row>
        <row r="599">
          <cell r="A599" t="str">
            <v/>
          </cell>
        </row>
        <row r="600">
          <cell r="A600" t="str">
            <v/>
          </cell>
        </row>
        <row r="601">
          <cell r="A601" t="str">
            <v/>
          </cell>
        </row>
        <row r="602">
          <cell r="A602" t="str">
            <v/>
          </cell>
        </row>
        <row r="603">
          <cell r="A603" t="str">
            <v/>
          </cell>
        </row>
        <row r="604">
          <cell r="A604" t="str">
            <v/>
          </cell>
        </row>
        <row r="605">
          <cell r="A605" t="str">
            <v/>
          </cell>
        </row>
        <row r="606">
          <cell r="A606" t="str">
            <v/>
          </cell>
        </row>
        <row r="607">
          <cell r="A607" t="str">
            <v/>
          </cell>
        </row>
        <row r="608">
          <cell r="A608" t="str">
            <v/>
          </cell>
        </row>
        <row r="609">
          <cell r="A609" t="str">
            <v/>
          </cell>
        </row>
        <row r="610">
          <cell r="A610" t="str">
            <v/>
          </cell>
        </row>
        <row r="611">
          <cell r="A611" t="str">
            <v/>
          </cell>
        </row>
        <row r="612">
          <cell r="A612" t="str">
            <v/>
          </cell>
        </row>
        <row r="613">
          <cell r="A613" t="str">
            <v/>
          </cell>
        </row>
        <row r="614">
          <cell r="A614" t="str">
            <v/>
          </cell>
        </row>
        <row r="615">
          <cell r="A615" t="str">
            <v/>
          </cell>
        </row>
        <row r="616">
          <cell r="A616" t="str">
            <v/>
          </cell>
        </row>
        <row r="617">
          <cell r="A617" t="str">
            <v/>
          </cell>
        </row>
        <row r="618">
          <cell r="A618" t="str">
            <v/>
          </cell>
        </row>
        <row r="619">
          <cell r="A619" t="str">
            <v/>
          </cell>
        </row>
        <row r="620">
          <cell r="A620" t="str">
            <v/>
          </cell>
        </row>
        <row r="621">
          <cell r="A621" t="str">
            <v/>
          </cell>
        </row>
        <row r="622">
          <cell r="A622" t="str">
            <v/>
          </cell>
        </row>
        <row r="623">
          <cell r="A623" t="str">
            <v/>
          </cell>
        </row>
        <row r="624">
          <cell r="A624" t="str">
            <v/>
          </cell>
        </row>
        <row r="625">
          <cell r="A625" t="str">
            <v/>
          </cell>
        </row>
        <row r="626">
          <cell r="A626" t="str">
            <v/>
          </cell>
        </row>
        <row r="627">
          <cell r="A627" t="str">
            <v/>
          </cell>
        </row>
        <row r="628">
          <cell r="A628" t="str">
            <v/>
          </cell>
        </row>
        <row r="629">
          <cell r="A629" t="str">
            <v/>
          </cell>
        </row>
        <row r="630">
          <cell r="A630" t="str">
            <v/>
          </cell>
        </row>
        <row r="631">
          <cell r="A631" t="str">
            <v/>
          </cell>
        </row>
        <row r="632">
          <cell r="A632" t="str">
            <v/>
          </cell>
        </row>
        <row r="633">
          <cell r="A633" t="str">
            <v/>
          </cell>
        </row>
        <row r="634">
          <cell r="A634" t="str">
            <v/>
          </cell>
        </row>
        <row r="635">
          <cell r="A635" t="str">
            <v/>
          </cell>
        </row>
        <row r="636">
          <cell r="A636" t="str">
            <v/>
          </cell>
        </row>
        <row r="637">
          <cell r="A637" t="str">
            <v/>
          </cell>
        </row>
        <row r="638">
          <cell r="A638" t="str">
            <v/>
          </cell>
        </row>
        <row r="639">
          <cell r="A639" t="str">
            <v/>
          </cell>
        </row>
        <row r="640">
          <cell r="A640" t="str">
            <v/>
          </cell>
        </row>
        <row r="641">
          <cell r="A641" t="str">
            <v/>
          </cell>
        </row>
        <row r="642">
          <cell r="A642" t="str">
            <v/>
          </cell>
        </row>
        <row r="643">
          <cell r="A643" t="str">
            <v/>
          </cell>
        </row>
        <row r="644">
          <cell r="A644" t="str">
            <v/>
          </cell>
        </row>
        <row r="645">
          <cell r="A645" t="str">
            <v/>
          </cell>
        </row>
        <row r="646">
          <cell r="A646" t="str">
            <v/>
          </cell>
        </row>
        <row r="647">
          <cell r="A647" t="str">
            <v/>
          </cell>
        </row>
        <row r="648">
          <cell r="A648" t="str">
            <v/>
          </cell>
        </row>
        <row r="649">
          <cell r="A649" t="str">
            <v/>
          </cell>
        </row>
        <row r="650">
          <cell r="A650" t="str">
            <v/>
          </cell>
        </row>
        <row r="651">
          <cell r="A651" t="str">
            <v/>
          </cell>
        </row>
        <row r="652">
          <cell r="A652" t="str">
            <v/>
          </cell>
        </row>
        <row r="653">
          <cell r="A653" t="str">
            <v/>
          </cell>
        </row>
        <row r="654">
          <cell r="A654" t="str">
            <v/>
          </cell>
        </row>
        <row r="655">
          <cell r="A655" t="str">
            <v/>
          </cell>
        </row>
        <row r="656">
          <cell r="A656" t="str">
            <v/>
          </cell>
        </row>
        <row r="657">
          <cell r="A657" t="str">
            <v/>
          </cell>
        </row>
        <row r="658">
          <cell r="A658" t="str">
            <v/>
          </cell>
        </row>
        <row r="659">
          <cell r="A659" t="str">
            <v/>
          </cell>
        </row>
        <row r="660">
          <cell r="A660" t="str">
            <v/>
          </cell>
        </row>
        <row r="661">
          <cell r="A661" t="str">
            <v/>
          </cell>
        </row>
        <row r="662">
          <cell r="A662" t="str">
            <v/>
          </cell>
        </row>
        <row r="663">
          <cell r="A663" t="str">
            <v/>
          </cell>
        </row>
        <row r="664">
          <cell r="A664" t="str">
            <v/>
          </cell>
        </row>
        <row r="665">
          <cell r="A665" t="str">
            <v/>
          </cell>
        </row>
        <row r="666">
          <cell r="A666" t="str">
            <v/>
          </cell>
        </row>
        <row r="667">
          <cell r="A667" t="str">
            <v/>
          </cell>
        </row>
        <row r="668">
          <cell r="A668" t="str">
            <v/>
          </cell>
        </row>
        <row r="669">
          <cell r="A669" t="str">
            <v/>
          </cell>
        </row>
        <row r="670">
          <cell r="A670" t="str">
            <v/>
          </cell>
        </row>
        <row r="671">
          <cell r="A671" t="str">
            <v/>
          </cell>
        </row>
        <row r="672">
          <cell r="A672" t="str">
            <v/>
          </cell>
        </row>
        <row r="673">
          <cell r="A673" t="str">
            <v/>
          </cell>
        </row>
        <row r="674">
          <cell r="A674" t="str">
            <v/>
          </cell>
        </row>
        <row r="675">
          <cell r="A675" t="str">
            <v/>
          </cell>
        </row>
        <row r="676">
          <cell r="A676" t="str">
            <v/>
          </cell>
        </row>
        <row r="677">
          <cell r="A677" t="str">
            <v/>
          </cell>
        </row>
        <row r="678">
          <cell r="A678" t="str">
            <v/>
          </cell>
        </row>
        <row r="679">
          <cell r="A679" t="str">
            <v/>
          </cell>
        </row>
        <row r="680">
          <cell r="A680" t="str">
            <v/>
          </cell>
        </row>
        <row r="681">
          <cell r="A681" t="str">
            <v/>
          </cell>
        </row>
        <row r="682">
          <cell r="A682" t="str">
            <v/>
          </cell>
        </row>
        <row r="683">
          <cell r="A683" t="str">
            <v/>
          </cell>
        </row>
        <row r="684">
          <cell r="A684" t="str">
            <v/>
          </cell>
        </row>
        <row r="685">
          <cell r="A685" t="str">
            <v/>
          </cell>
        </row>
        <row r="686">
          <cell r="A686" t="str">
            <v/>
          </cell>
        </row>
        <row r="687">
          <cell r="A687" t="str">
            <v/>
          </cell>
        </row>
        <row r="688">
          <cell r="A688" t="str">
            <v/>
          </cell>
        </row>
        <row r="689">
          <cell r="A689" t="str">
            <v/>
          </cell>
        </row>
        <row r="690">
          <cell r="A690" t="str">
            <v/>
          </cell>
        </row>
        <row r="691">
          <cell r="A691" t="str">
            <v/>
          </cell>
        </row>
        <row r="692">
          <cell r="A692" t="str">
            <v/>
          </cell>
        </row>
        <row r="693">
          <cell r="A693" t="str">
            <v/>
          </cell>
        </row>
        <row r="694">
          <cell r="A694" t="str">
            <v/>
          </cell>
        </row>
        <row r="695">
          <cell r="A695" t="str">
            <v/>
          </cell>
        </row>
        <row r="696">
          <cell r="A696" t="str">
            <v/>
          </cell>
        </row>
        <row r="697">
          <cell r="A697" t="str">
            <v/>
          </cell>
        </row>
        <row r="698">
          <cell r="A698" t="str">
            <v/>
          </cell>
        </row>
        <row r="699">
          <cell r="A699" t="str">
            <v/>
          </cell>
        </row>
        <row r="700">
          <cell r="A700" t="str">
            <v/>
          </cell>
        </row>
        <row r="701">
          <cell r="A701" t="str">
            <v/>
          </cell>
        </row>
        <row r="702">
          <cell r="A702" t="str">
            <v/>
          </cell>
        </row>
        <row r="703">
          <cell r="A703" t="str">
            <v/>
          </cell>
        </row>
        <row r="704">
          <cell r="A704" t="str">
            <v/>
          </cell>
        </row>
        <row r="705">
          <cell r="A705" t="str">
            <v/>
          </cell>
        </row>
        <row r="706">
          <cell r="A706" t="str">
            <v/>
          </cell>
        </row>
        <row r="707">
          <cell r="A707" t="str">
            <v/>
          </cell>
        </row>
        <row r="708">
          <cell r="A708" t="str">
            <v/>
          </cell>
        </row>
        <row r="709">
          <cell r="A709" t="str">
            <v/>
          </cell>
        </row>
        <row r="710">
          <cell r="A710" t="str">
            <v/>
          </cell>
        </row>
        <row r="711">
          <cell r="A711" t="str">
            <v/>
          </cell>
        </row>
        <row r="712">
          <cell r="A712" t="str">
            <v/>
          </cell>
        </row>
        <row r="713">
          <cell r="A713" t="str">
            <v/>
          </cell>
        </row>
        <row r="714">
          <cell r="A714" t="str">
            <v/>
          </cell>
        </row>
        <row r="715">
          <cell r="A715" t="str">
            <v/>
          </cell>
        </row>
        <row r="716">
          <cell r="A716" t="str">
            <v/>
          </cell>
        </row>
        <row r="717">
          <cell r="A717" t="str">
            <v/>
          </cell>
        </row>
        <row r="718">
          <cell r="A718" t="str">
            <v/>
          </cell>
        </row>
        <row r="719">
          <cell r="A719" t="str">
            <v/>
          </cell>
        </row>
        <row r="720">
          <cell r="A720" t="str">
            <v/>
          </cell>
        </row>
        <row r="721">
          <cell r="A721" t="str">
            <v/>
          </cell>
        </row>
        <row r="722">
          <cell r="A722" t="str">
            <v/>
          </cell>
        </row>
        <row r="723">
          <cell r="A723" t="str">
            <v/>
          </cell>
        </row>
        <row r="724">
          <cell r="A724" t="str">
            <v/>
          </cell>
        </row>
        <row r="725">
          <cell r="A725" t="str">
            <v/>
          </cell>
        </row>
        <row r="726">
          <cell r="A726" t="str">
            <v/>
          </cell>
        </row>
        <row r="727">
          <cell r="A727" t="str">
            <v/>
          </cell>
        </row>
        <row r="728">
          <cell r="A728" t="str">
            <v/>
          </cell>
        </row>
        <row r="729">
          <cell r="A729" t="str">
            <v/>
          </cell>
        </row>
        <row r="730">
          <cell r="A730" t="str">
            <v/>
          </cell>
        </row>
        <row r="731">
          <cell r="A731" t="str">
            <v/>
          </cell>
        </row>
        <row r="732">
          <cell r="A732" t="str">
            <v/>
          </cell>
        </row>
        <row r="733">
          <cell r="A733" t="str">
            <v/>
          </cell>
        </row>
        <row r="734">
          <cell r="A734" t="str">
            <v/>
          </cell>
        </row>
        <row r="735">
          <cell r="A735" t="str">
            <v/>
          </cell>
        </row>
        <row r="736">
          <cell r="A736" t="str">
            <v/>
          </cell>
        </row>
        <row r="737">
          <cell r="A737" t="str">
            <v/>
          </cell>
        </row>
        <row r="738">
          <cell r="A738" t="str">
            <v/>
          </cell>
        </row>
        <row r="739">
          <cell r="A739" t="str">
            <v/>
          </cell>
        </row>
        <row r="740">
          <cell r="A740" t="str">
            <v/>
          </cell>
        </row>
        <row r="741">
          <cell r="A741" t="str">
            <v/>
          </cell>
        </row>
        <row r="742">
          <cell r="A742" t="str">
            <v/>
          </cell>
        </row>
        <row r="743">
          <cell r="A743" t="str">
            <v/>
          </cell>
        </row>
        <row r="744">
          <cell r="A744" t="str">
            <v/>
          </cell>
        </row>
        <row r="745">
          <cell r="A745" t="str">
            <v/>
          </cell>
        </row>
        <row r="746">
          <cell r="A746" t="str">
            <v/>
          </cell>
        </row>
        <row r="747">
          <cell r="A747" t="str">
            <v/>
          </cell>
        </row>
        <row r="748">
          <cell r="A748" t="str">
            <v/>
          </cell>
        </row>
        <row r="749">
          <cell r="A749" t="str">
            <v/>
          </cell>
        </row>
        <row r="750">
          <cell r="A750" t="str">
            <v/>
          </cell>
        </row>
        <row r="751">
          <cell r="A751" t="str">
            <v/>
          </cell>
        </row>
        <row r="752">
          <cell r="A752" t="str">
            <v/>
          </cell>
        </row>
        <row r="753">
          <cell r="A753" t="str">
            <v/>
          </cell>
        </row>
        <row r="754">
          <cell r="A754" t="str">
            <v/>
          </cell>
        </row>
        <row r="755">
          <cell r="A755" t="str">
            <v/>
          </cell>
        </row>
        <row r="756">
          <cell r="A756" t="str">
            <v/>
          </cell>
        </row>
        <row r="757">
          <cell r="A757" t="str">
            <v/>
          </cell>
        </row>
        <row r="758">
          <cell r="A758" t="str">
            <v/>
          </cell>
        </row>
        <row r="759">
          <cell r="A759" t="str">
            <v/>
          </cell>
        </row>
        <row r="760">
          <cell r="A760" t="str">
            <v/>
          </cell>
        </row>
        <row r="761">
          <cell r="A761" t="str">
            <v/>
          </cell>
        </row>
        <row r="762">
          <cell r="A762" t="str">
            <v/>
          </cell>
        </row>
        <row r="763">
          <cell r="A763" t="str">
            <v/>
          </cell>
        </row>
        <row r="764">
          <cell r="A764" t="str">
            <v/>
          </cell>
        </row>
        <row r="765">
          <cell r="A765" t="str">
            <v/>
          </cell>
        </row>
        <row r="766">
          <cell r="A766" t="str">
            <v/>
          </cell>
        </row>
        <row r="767">
          <cell r="A767" t="str">
            <v/>
          </cell>
        </row>
        <row r="768">
          <cell r="A768" t="str">
            <v/>
          </cell>
        </row>
        <row r="769">
          <cell r="A769" t="str">
            <v/>
          </cell>
        </row>
        <row r="770">
          <cell r="A770" t="str">
            <v/>
          </cell>
        </row>
        <row r="771">
          <cell r="A771" t="str">
            <v/>
          </cell>
        </row>
        <row r="772">
          <cell r="A772" t="str">
            <v/>
          </cell>
        </row>
        <row r="773">
          <cell r="A773" t="str">
            <v/>
          </cell>
        </row>
        <row r="774">
          <cell r="A774" t="str">
            <v/>
          </cell>
        </row>
        <row r="775">
          <cell r="A775" t="str">
            <v/>
          </cell>
        </row>
        <row r="776">
          <cell r="A776" t="str">
            <v/>
          </cell>
        </row>
        <row r="777">
          <cell r="A777" t="str">
            <v/>
          </cell>
        </row>
        <row r="778">
          <cell r="A778" t="str">
            <v/>
          </cell>
        </row>
        <row r="779">
          <cell r="A779" t="str">
            <v/>
          </cell>
        </row>
        <row r="780">
          <cell r="A780" t="str">
            <v/>
          </cell>
        </row>
        <row r="781">
          <cell r="A781" t="str">
            <v/>
          </cell>
        </row>
        <row r="782">
          <cell r="A782" t="str">
            <v/>
          </cell>
        </row>
        <row r="783">
          <cell r="A783" t="str">
            <v/>
          </cell>
        </row>
        <row r="784">
          <cell r="A784" t="str">
            <v/>
          </cell>
        </row>
        <row r="785">
          <cell r="A785" t="str">
            <v/>
          </cell>
        </row>
        <row r="786">
          <cell r="A786" t="str">
            <v/>
          </cell>
        </row>
        <row r="787">
          <cell r="A787" t="str">
            <v/>
          </cell>
        </row>
        <row r="788">
          <cell r="A788" t="str">
            <v/>
          </cell>
        </row>
        <row r="789">
          <cell r="A789" t="str">
            <v/>
          </cell>
        </row>
        <row r="790">
          <cell r="A790" t="str">
            <v/>
          </cell>
        </row>
        <row r="791">
          <cell r="A791" t="str">
            <v/>
          </cell>
        </row>
        <row r="792">
          <cell r="A792" t="str">
            <v/>
          </cell>
        </row>
        <row r="793">
          <cell r="A793" t="str">
            <v/>
          </cell>
        </row>
        <row r="794">
          <cell r="A794" t="str">
            <v/>
          </cell>
        </row>
        <row r="795">
          <cell r="A795" t="str">
            <v/>
          </cell>
        </row>
        <row r="796">
          <cell r="A796" t="str">
            <v/>
          </cell>
        </row>
        <row r="797">
          <cell r="A797" t="str">
            <v/>
          </cell>
        </row>
        <row r="798">
          <cell r="A798" t="str">
            <v/>
          </cell>
        </row>
        <row r="799">
          <cell r="A799" t="str">
            <v/>
          </cell>
        </row>
        <row r="800">
          <cell r="A800" t="str">
            <v/>
          </cell>
        </row>
        <row r="801">
          <cell r="A801" t="str">
            <v/>
          </cell>
        </row>
        <row r="802">
          <cell r="A802" t="str">
            <v/>
          </cell>
        </row>
        <row r="803">
          <cell r="A803" t="str">
            <v/>
          </cell>
        </row>
        <row r="804">
          <cell r="A804" t="str">
            <v/>
          </cell>
        </row>
        <row r="805">
          <cell r="A805" t="str">
            <v/>
          </cell>
        </row>
        <row r="806">
          <cell r="A806" t="str">
            <v/>
          </cell>
        </row>
        <row r="807">
          <cell r="A807" t="str">
            <v/>
          </cell>
        </row>
        <row r="808">
          <cell r="A808" t="str">
            <v/>
          </cell>
        </row>
        <row r="809">
          <cell r="A809" t="str">
            <v/>
          </cell>
        </row>
        <row r="810">
          <cell r="A810" t="str">
            <v/>
          </cell>
        </row>
        <row r="811">
          <cell r="A811" t="str">
            <v/>
          </cell>
        </row>
        <row r="812">
          <cell r="A812" t="str">
            <v/>
          </cell>
        </row>
        <row r="813">
          <cell r="A813" t="str">
            <v/>
          </cell>
        </row>
        <row r="814">
          <cell r="A814" t="str">
            <v/>
          </cell>
        </row>
        <row r="815">
          <cell r="A815" t="str">
            <v/>
          </cell>
        </row>
        <row r="816">
          <cell r="A816" t="str">
            <v/>
          </cell>
        </row>
        <row r="817">
          <cell r="A817" t="str">
            <v/>
          </cell>
        </row>
        <row r="818">
          <cell r="A818" t="str">
            <v/>
          </cell>
        </row>
        <row r="819">
          <cell r="A819" t="str">
            <v/>
          </cell>
        </row>
        <row r="820">
          <cell r="A820" t="str">
            <v/>
          </cell>
        </row>
        <row r="821">
          <cell r="A821" t="str">
            <v/>
          </cell>
        </row>
        <row r="822">
          <cell r="A822" t="str">
            <v/>
          </cell>
        </row>
        <row r="823">
          <cell r="A823" t="str">
            <v/>
          </cell>
        </row>
        <row r="824">
          <cell r="A824" t="str">
            <v/>
          </cell>
        </row>
        <row r="825">
          <cell r="A825" t="str">
            <v/>
          </cell>
        </row>
        <row r="826">
          <cell r="A826" t="str">
            <v/>
          </cell>
        </row>
        <row r="827">
          <cell r="A827" t="str">
            <v/>
          </cell>
        </row>
        <row r="828">
          <cell r="A828" t="str">
            <v/>
          </cell>
        </row>
        <row r="829">
          <cell r="A829" t="str">
            <v/>
          </cell>
        </row>
        <row r="830">
          <cell r="A830" t="str">
            <v/>
          </cell>
        </row>
        <row r="831">
          <cell r="A831" t="str">
            <v/>
          </cell>
        </row>
        <row r="832">
          <cell r="A832" t="str">
            <v/>
          </cell>
        </row>
        <row r="833">
          <cell r="A833" t="str">
            <v/>
          </cell>
        </row>
        <row r="834">
          <cell r="A834" t="str">
            <v/>
          </cell>
        </row>
        <row r="835">
          <cell r="A835" t="str">
            <v/>
          </cell>
        </row>
        <row r="836">
          <cell r="A836" t="str">
            <v/>
          </cell>
        </row>
        <row r="837">
          <cell r="A837" t="str">
            <v/>
          </cell>
        </row>
        <row r="838">
          <cell r="A838" t="str">
            <v/>
          </cell>
        </row>
        <row r="839">
          <cell r="A839" t="str">
            <v/>
          </cell>
        </row>
        <row r="840">
          <cell r="A840" t="str">
            <v/>
          </cell>
        </row>
        <row r="841">
          <cell r="A841" t="str">
            <v/>
          </cell>
        </row>
        <row r="842">
          <cell r="A842" t="str">
            <v/>
          </cell>
        </row>
        <row r="843">
          <cell r="A843" t="str">
            <v/>
          </cell>
        </row>
        <row r="844">
          <cell r="A844" t="str">
            <v/>
          </cell>
        </row>
        <row r="845">
          <cell r="A845" t="str">
            <v/>
          </cell>
        </row>
        <row r="846">
          <cell r="A846" t="str">
            <v/>
          </cell>
        </row>
        <row r="847">
          <cell r="A847" t="str">
            <v/>
          </cell>
        </row>
        <row r="848">
          <cell r="A848" t="str">
            <v/>
          </cell>
        </row>
        <row r="849">
          <cell r="A849" t="str">
            <v/>
          </cell>
        </row>
        <row r="850">
          <cell r="A850" t="str">
            <v/>
          </cell>
        </row>
        <row r="851">
          <cell r="A851" t="str">
            <v/>
          </cell>
        </row>
        <row r="852">
          <cell r="A852" t="str">
            <v/>
          </cell>
        </row>
        <row r="853">
          <cell r="A853" t="str">
            <v/>
          </cell>
        </row>
        <row r="854">
          <cell r="A854" t="str">
            <v/>
          </cell>
        </row>
        <row r="855">
          <cell r="A855" t="str">
            <v/>
          </cell>
        </row>
        <row r="856">
          <cell r="A856" t="str">
            <v/>
          </cell>
        </row>
        <row r="857">
          <cell r="A857" t="str">
            <v/>
          </cell>
        </row>
        <row r="858">
          <cell r="A858" t="str">
            <v/>
          </cell>
        </row>
        <row r="859">
          <cell r="A859" t="str">
            <v/>
          </cell>
        </row>
        <row r="860">
          <cell r="A860" t="str">
            <v/>
          </cell>
        </row>
        <row r="861">
          <cell r="A861" t="str">
            <v/>
          </cell>
        </row>
        <row r="862">
          <cell r="A862" t="str">
            <v/>
          </cell>
        </row>
        <row r="863">
          <cell r="A863" t="str">
            <v/>
          </cell>
        </row>
        <row r="864">
          <cell r="A864" t="str">
            <v/>
          </cell>
        </row>
        <row r="865">
          <cell r="A865" t="str">
            <v/>
          </cell>
        </row>
        <row r="866">
          <cell r="A866" t="str">
            <v/>
          </cell>
        </row>
        <row r="867">
          <cell r="A867" t="str">
            <v/>
          </cell>
        </row>
        <row r="868">
          <cell r="A868" t="str">
            <v/>
          </cell>
        </row>
        <row r="869">
          <cell r="A869" t="str">
            <v/>
          </cell>
        </row>
        <row r="870">
          <cell r="A870" t="str">
            <v/>
          </cell>
        </row>
        <row r="871">
          <cell r="A871" t="str">
            <v/>
          </cell>
        </row>
        <row r="872">
          <cell r="A872" t="str">
            <v/>
          </cell>
        </row>
        <row r="873">
          <cell r="A873" t="str">
            <v/>
          </cell>
        </row>
        <row r="874">
          <cell r="A874" t="str">
            <v/>
          </cell>
        </row>
        <row r="875">
          <cell r="A875" t="str">
            <v/>
          </cell>
        </row>
        <row r="876">
          <cell r="A876" t="str">
            <v/>
          </cell>
        </row>
        <row r="877">
          <cell r="A877" t="str">
            <v/>
          </cell>
        </row>
        <row r="878">
          <cell r="A878" t="str">
            <v/>
          </cell>
        </row>
        <row r="879">
          <cell r="A879" t="str">
            <v/>
          </cell>
        </row>
        <row r="880">
          <cell r="A880" t="str">
            <v/>
          </cell>
        </row>
        <row r="881">
          <cell r="A881" t="str">
            <v/>
          </cell>
        </row>
        <row r="882">
          <cell r="A882" t="str">
            <v/>
          </cell>
        </row>
        <row r="883">
          <cell r="A883" t="str">
            <v/>
          </cell>
        </row>
        <row r="884">
          <cell r="A884" t="str">
            <v/>
          </cell>
        </row>
        <row r="885">
          <cell r="A885" t="str">
            <v/>
          </cell>
        </row>
        <row r="886">
          <cell r="A886" t="str">
            <v/>
          </cell>
        </row>
        <row r="887">
          <cell r="A887" t="str">
            <v/>
          </cell>
        </row>
        <row r="888">
          <cell r="A888" t="str">
            <v/>
          </cell>
        </row>
        <row r="889">
          <cell r="A889" t="str">
            <v/>
          </cell>
        </row>
        <row r="890">
          <cell r="A890" t="str">
            <v/>
          </cell>
        </row>
        <row r="891">
          <cell r="A891" t="str">
            <v/>
          </cell>
        </row>
        <row r="892">
          <cell r="A892" t="str">
            <v/>
          </cell>
        </row>
        <row r="893">
          <cell r="A893" t="str">
            <v/>
          </cell>
        </row>
        <row r="894">
          <cell r="A894" t="str">
            <v/>
          </cell>
        </row>
        <row r="895">
          <cell r="A895" t="str">
            <v/>
          </cell>
        </row>
        <row r="896">
          <cell r="A896" t="str">
            <v/>
          </cell>
        </row>
        <row r="897">
          <cell r="A897" t="str">
            <v/>
          </cell>
        </row>
        <row r="898">
          <cell r="A898" t="str">
            <v/>
          </cell>
        </row>
        <row r="899">
          <cell r="A899" t="str">
            <v/>
          </cell>
        </row>
        <row r="900">
          <cell r="A900" t="str">
            <v/>
          </cell>
        </row>
        <row r="901">
          <cell r="A901" t="str">
            <v/>
          </cell>
        </row>
        <row r="902">
          <cell r="A902" t="str">
            <v/>
          </cell>
        </row>
        <row r="903">
          <cell r="A903" t="str">
            <v/>
          </cell>
        </row>
        <row r="904">
          <cell r="A904" t="str">
            <v/>
          </cell>
        </row>
        <row r="905">
          <cell r="A905" t="str">
            <v/>
          </cell>
        </row>
        <row r="906">
          <cell r="A906" t="str">
            <v/>
          </cell>
        </row>
        <row r="907">
          <cell r="A907" t="str">
            <v/>
          </cell>
        </row>
        <row r="908">
          <cell r="A908" t="str">
            <v/>
          </cell>
        </row>
        <row r="909">
          <cell r="A909" t="str">
            <v/>
          </cell>
        </row>
        <row r="910">
          <cell r="A910" t="str">
            <v/>
          </cell>
        </row>
        <row r="911">
          <cell r="A911" t="str">
            <v/>
          </cell>
        </row>
        <row r="912">
          <cell r="A912" t="str">
            <v/>
          </cell>
        </row>
        <row r="913">
          <cell r="A913" t="str">
            <v/>
          </cell>
        </row>
        <row r="914">
          <cell r="A914" t="str">
            <v/>
          </cell>
        </row>
        <row r="915">
          <cell r="A915" t="str">
            <v/>
          </cell>
        </row>
        <row r="916">
          <cell r="A916" t="str">
            <v/>
          </cell>
        </row>
        <row r="917">
          <cell r="A917" t="str">
            <v/>
          </cell>
        </row>
        <row r="918">
          <cell r="A918" t="str">
            <v/>
          </cell>
        </row>
        <row r="919">
          <cell r="A919" t="str">
            <v/>
          </cell>
        </row>
        <row r="920">
          <cell r="A920" t="str">
            <v/>
          </cell>
        </row>
        <row r="921">
          <cell r="A921" t="str">
            <v/>
          </cell>
        </row>
        <row r="922">
          <cell r="A922" t="str">
            <v/>
          </cell>
        </row>
        <row r="923">
          <cell r="A923" t="str">
            <v/>
          </cell>
        </row>
        <row r="924">
          <cell r="A924" t="str">
            <v/>
          </cell>
        </row>
        <row r="925">
          <cell r="A925" t="str">
            <v/>
          </cell>
        </row>
        <row r="926">
          <cell r="A926" t="str">
            <v/>
          </cell>
        </row>
        <row r="927">
          <cell r="A927" t="str">
            <v/>
          </cell>
        </row>
        <row r="928">
          <cell r="A928" t="str">
            <v/>
          </cell>
        </row>
        <row r="929">
          <cell r="A929" t="str">
            <v/>
          </cell>
        </row>
        <row r="930">
          <cell r="A930" t="str">
            <v/>
          </cell>
        </row>
        <row r="931">
          <cell r="A931" t="str">
            <v/>
          </cell>
        </row>
        <row r="932">
          <cell r="A932" t="str">
            <v/>
          </cell>
        </row>
        <row r="933">
          <cell r="A933" t="str">
            <v/>
          </cell>
        </row>
        <row r="934">
          <cell r="A934" t="str">
            <v/>
          </cell>
        </row>
        <row r="935">
          <cell r="A935" t="str">
            <v/>
          </cell>
        </row>
        <row r="936">
          <cell r="A936" t="str">
            <v/>
          </cell>
        </row>
        <row r="937">
          <cell r="A937" t="str">
            <v/>
          </cell>
        </row>
        <row r="938">
          <cell r="A938" t="str">
            <v/>
          </cell>
        </row>
        <row r="939">
          <cell r="A939" t="str">
            <v/>
          </cell>
        </row>
        <row r="940">
          <cell r="A940" t="str">
            <v/>
          </cell>
        </row>
        <row r="941">
          <cell r="A941" t="str">
            <v/>
          </cell>
        </row>
        <row r="942">
          <cell r="A942" t="str">
            <v/>
          </cell>
        </row>
        <row r="943">
          <cell r="A943" t="str">
            <v/>
          </cell>
        </row>
        <row r="944">
          <cell r="A944" t="str">
            <v/>
          </cell>
        </row>
        <row r="945">
          <cell r="A945" t="str">
            <v/>
          </cell>
        </row>
        <row r="946">
          <cell r="A946" t="str">
            <v/>
          </cell>
        </row>
        <row r="947">
          <cell r="A947" t="str">
            <v/>
          </cell>
        </row>
        <row r="948">
          <cell r="A948" t="str">
            <v/>
          </cell>
        </row>
        <row r="949">
          <cell r="A949" t="str">
            <v/>
          </cell>
        </row>
        <row r="950">
          <cell r="A950" t="str">
            <v/>
          </cell>
        </row>
        <row r="951">
          <cell r="A951" t="str">
            <v/>
          </cell>
        </row>
        <row r="952">
          <cell r="A952" t="str">
            <v/>
          </cell>
        </row>
        <row r="953">
          <cell r="A953" t="str">
            <v/>
          </cell>
        </row>
        <row r="954">
          <cell r="A954" t="str">
            <v/>
          </cell>
        </row>
        <row r="955">
          <cell r="A955" t="str">
            <v/>
          </cell>
        </row>
        <row r="956">
          <cell r="A956" t="str">
            <v/>
          </cell>
        </row>
        <row r="957">
          <cell r="A957" t="str">
            <v/>
          </cell>
        </row>
        <row r="958">
          <cell r="A958" t="str">
            <v/>
          </cell>
        </row>
        <row r="959">
          <cell r="A959" t="str">
            <v/>
          </cell>
        </row>
        <row r="960">
          <cell r="A960" t="str">
            <v/>
          </cell>
        </row>
        <row r="961">
          <cell r="A961" t="str">
            <v/>
          </cell>
        </row>
        <row r="962">
          <cell r="A962" t="str">
            <v/>
          </cell>
        </row>
        <row r="963">
          <cell r="A963" t="str">
            <v/>
          </cell>
        </row>
        <row r="964">
          <cell r="A964" t="str">
            <v/>
          </cell>
        </row>
        <row r="965">
          <cell r="A965" t="str">
            <v/>
          </cell>
        </row>
        <row r="966">
          <cell r="A966" t="str">
            <v/>
          </cell>
        </row>
        <row r="967">
          <cell r="A967" t="str">
            <v/>
          </cell>
        </row>
        <row r="968">
          <cell r="A968" t="str">
            <v/>
          </cell>
        </row>
        <row r="969">
          <cell r="A969" t="str">
            <v/>
          </cell>
        </row>
        <row r="970">
          <cell r="A970" t="str">
            <v/>
          </cell>
        </row>
        <row r="971">
          <cell r="A971" t="str">
            <v/>
          </cell>
        </row>
        <row r="972">
          <cell r="A972" t="str">
            <v/>
          </cell>
        </row>
        <row r="973">
          <cell r="A973" t="str">
            <v/>
          </cell>
        </row>
        <row r="974">
          <cell r="A974" t="str">
            <v/>
          </cell>
        </row>
        <row r="975">
          <cell r="A975" t="str">
            <v/>
          </cell>
        </row>
        <row r="976">
          <cell r="A976" t="str">
            <v/>
          </cell>
        </row>
        <row r="977">
          <cell r="A977" t="str">
            <v/>
          </cell>
        </row>
        <row r="978">
          <cell r="A978" t="str">
            <v/>
          </cell>
        </row>
        <row r="979">
          <cell r="A979" t="str">
            <v/>
          </cell>
        </row>
        <row r="980">
          <cell r="A980" t="str">
            <v/>
          </cell>
        </row>
        <row r="981">
          <cell r="A981" t="str">
            <v/>
          </cell>
        </row>
        <row r="982">
          <cell r="A982" t="str">
            <v/>
          </cell>
        </row>
        <row r="983">
          <cell r="A983" t="str">
            <v/>
          </cell>
        </row>
        <row r="984">
          <cell r="A984" t="str">
            <v/>
          </cell>
        </row>
        <row r="985">
          <cell r="A985" t="str">
            <v/>
          </cell>
        </row>
        <row r="986">
          <cell r="A986" t="str">
            <v/>
          </cell>
        </row>
        <row r="987">
          <cell r="A987" t="str">
            <v/>
          </cell>
        </row>
        <row r="988">
          <cell r="A988" t="str">
            <v/>
          </cell>
        </row>
        <row r="989">
          <cell r="A989" t="str">
            <v/>
          </cell>
        </row>
        <row r="990">
          <cell r="A990" t="str">
            <v/>
          </cell>
        </row>
        <row r="991">
          <cell r="A991" t="str">
            <v/>
          </cell>
        </row>
        <row r="992">
          <cell r="A992" t="str">
            <v/>
          </cell>
        </row>
        <row r="993">
          <cell r="A993" t="str">
            <v/>
          </cell>
        </row>
        <row r="994">
          <cell r="A994" t="str">
            <v/>
          </cell>
        </row>
      </sheetData>
      <sheetData sheetId="5"/>
      <sheetData sheetId="6"/>
      <sheetData sheetId="7"/>
      <sheetData sheetId="8">
        <row r="27">
          <cell r="AB27">
            <v>131.4</v>
          </cell>
        </row>
        <row r="85">
          <cell r="AB85">
            <v>106.5</v>
          </cell>
        </row>
      </sheetData>
      <sheetData sheetId="9"/>
      <sheetData sheetId="10"/>
      <sheetData sheetId="11"/>
      <sheetData sheetId="12"/>
      <sheetData sheetId="13"/>
      <sheetData sheetId="14"/>
      <sheetData sheetId="15">
        <row r="3">
          <cell r="B3" t="str">
            <v>MINA DE ÁGUAS CLARAS</v>
          </cell>
          <cell r="O3" t="str">
            <v>Clínico</v>
          </cell>
          <cell r="Q3">
            <v>2</v>
          </cell>
          <cell r="R3">
            <v>32</v>
          </cell>
          <cell r="S3" t="str">
            <v>MEDIAR</v>
          </cell>
          <cell r="T3">
            <v>41470</v>
          </cell>
          <cell r="AA3">
            <v>32</v>
          </cell>
          <cell r="BS3" t="str">
            <v>Ambientação - Contratada</v>
          </cell>
          <cell r="CD3" t="str">
            <v/>
          </cell>
          <cell r="CG3" t="str">
            <v>ENGENHEIRO GESTOR</v>
          </cell>
        </row>
        <row r="4">
          <cell r="B4" t="str">
            <v>MINA CAPÃO XAVIER</v>
          </cell>
          <cell r="O4" t="str">
            <v xml:space="preserve">Audiometria </v>
          </cell>
          <cell r="Q4">
            <v>2</v>
          </cell>
          <cell r="R4">
            <v>18</v>
          </cell>
          <cell r="S4" t="str">
            <v>MEDIAR</v>
          </cell>
          <cell r="T4">
            <v>41470</v>
          </cell>
          <cell r="AA4">
            <v>18</v>
          </cell>
          <cell r="BS4" t="str">
            <v>Ambientação - VALE</v>
          </cell>
          <cell r="CD4" t="str">
            <v/>
          </cell>
          <cell r="CG4" t="str">
            <v>ENGENHEIRO PRODUCAO</v>
          </cell>
        </row>
        <row r="5">
          <cell r="B5" t="str">
            <v>MINA MAR AZUL</v>
          </cell>
          <cell r="O5" t="str">
            <v xml:space="preserve">Avaliação Oftalmológica </v>
          </cell>
          <cell r="Q5">
            <v>1</v>
          </cell>
          <cell r="R5">
            <v>65</v>
          </cell>
          <cell r="S5" t="str">
            <v>MEDIAR</v>
          </cell>
          <cell r="T5">
            <v>41470</v>
          </cell>
          <cell r="AA5">
            <v>65</v>
          </cell>
          <cell r="BS5" t="str">
            <v>Treinamento NR-22 ou Cronograma</v>
          </cell>
          <cell r="CD5" t="str">
            <v/>
          </cell>
          <cell r="CG5" t="str">
            <v>ENG PLANEJAMENTO / MEDICAO</v>
          </cell>
        </row>
        <row r="6">
          <cell r="B6" t="str">
            <v>MINA MUTUCA</v>
          </cell>
          <cell r="O6" t="str">
            <v xml:space="preserve">Campimetria </v>
          </cell>
          <cell r="Q6">
            <v>1</v>
          </cell>
          <cell r="R6">
            <v>42</v>
          </cell>
          <cell r="S6" t="str">
            <v>MEDIAR</v>
          </cell>
          <cell r="T6">
            <v>41470</v>
          </cell>
          <cell r="AA6">
            <v>42</v>
          </cell>
          <cell r="BS6" t="str">
            <v>Ficha de EPI</v>
          </cell>
          <cell r="CD6" t="str">
            <v/>
          </cell>
          <cell r="CG6" t="str">
            <v>ENGENHEIRO SEGURANCA</v>
          </cell>
        </row>
        <row r="7">
          <cell r="B7" t="str">
            <v>TERMINAL OLHOS D'ÁGUA</v>
          </cell>
          <cell r="O7" t="str">
            <v>EEG</v>
          </cell>
          <cell r="Q7">
            <v>1</v>
          </cell>
          <cell r="R7">
            <v>35</v>
          </cell>
          <cell r="S7" t="str">
            <v>MEDIAR</v>
          </cell>
          <cell r="T7">
            <v>41470</v>
          </cell>
          <cell r="AA7">
            <v>35</v>
          </cell>
          <cell r="BS7" t="str">
            <v>Ordem de Serviço (O.S.) Conforme EPS 000526</v>
          </cell>
          <cell r="CD7" t="str">
            <v/>
          </cell>
          <cell r="CG7" t="str">
            <v>TECNICO PRODUCAO</v>
          </cell>
        </row>
        <row r="8">
          <cell r="B8" t="str">
            <v>CTF MIGUELÃO</v>
          </cell>
          <cell r="O8" t="str">
            <v>ECG</v>
          </cell>
          <cell r="Q8">
            <v>1</v>
          </cell>
          <cell r="R8">
            <v>18</v>
          </cell>
          <cell r="S8" t="str">
            <v>MEDIAR</v>
          </cell>
          <cell r="T8">
            <v>41470</v>
          </cell>
          <cell r="AA8">
            <v>18</v>
          </cell>
          <cell r="BS8" t="str">
            <v>Procedimentos específicos conforme atividade a ser executada</v>
          </cell>
          <cell r="BU8">
            <v>50</v>
          </cell>
          <cell r="BV8" t="str">
            <v>MEDIAR</v>
          </cell>
          <cell r="BW8">
            <v>41470</v>
          </cell>
          <cell r="CD8">
            <v>50</v>
          </cell>
          <cell r="CG8" t="str">
            <v>TECNICO PLANEJAMENTO</v>
          </cell>
        </row>
        <row r="9">
          <cell r="B9" t="str">
            <v>MINA JANGADA</v>
          </cell>
          <cell r="O9" t="str">
            <v>Glicemia</v>
          </cell>
          <cell r="Q9">
            <v>1</v>
          </cell>
          <cell r="R9">
            <v>5.9</v>
          </cell>
          <cell r="S9" t="str">
            <v>MEDIAR</v>
          </cell>
          <cell r="T9">
            <v>41470</v>
          </cell>
          <cell r="AA9">
            <v>5.9</v>
          </cell>
          <cell r="BS9" t="str">
            <v xml:space="preserve">Prevenção de Riscos em Trabalho em Altura </v>
          </cell>
          <cell r="BU9">
            <v>50</v>
          </cell>
          <cell r="BV9" t="str">
            <v>MEDIAR</v>
          </cell>
          <cell r="BW9">
            <v>41470</v>
          </cell>
          <cell r="BX9">
            <v>90</v>
          </cell>
          <cell r="BY9" t="str">
            <v>RAXX</v>
          </cell>
          <cell r="BZ9">
            <v>41528</v>
          </cell>
          <cell r="CD9">
            <v>70</v>
          </cell>
          <cell r="CG9" t="str">
            <v>TECNICO MEDICAO</v>
          </cell>
        </row>
        <row r="10">
          <cell r="B10" t="str">
            <v>MINA CÓRREGO FEIJÃO</v>
          </cell>
          <cell r="O10" t="str">
            <v xml:space="preserve">Hemograma Completo </v>
          </cell>
          <cell r="Q10">
            <v>1</v>
          </cell>
          <cell r="R10">
            <v>10</v>
          </cell>
          <cell r="S10" t="str">
            <v>MEDIAR</v>
          </cell>
          <cell r="T10">
            <v>41470</v>
          </cell>
          <cell r="AA10">
            <v>10</v>
          </cell>
          <cell r="BS10" t="str">
            <v>Inspeção e Utilização de EPI e EPC</v>
          </cell>
          <cell r="BU10">
            <v>40</v>
          </cell>
          <cell r="BV10" t="str">
            <v>MEDIAR</v>
          </cell>
          <cell r="BW10">
            <v>41470</v>
          </cell>
          <cell r="BX10">
            <v>55</v>
          </cell>
          <cell r="BY10" t="str">
            <v>RAXX</v>
          </cell>
          <cell r="BZ10">
            <v>41528</v>
          </cell>
          <cell r="CD10">
            <v>47.5</v>
          </cell>
          <cell r="CG10" t="str">
            <v>TECNICO SEGURANCA / QUALIDADE</v>
          </cell>
        </row>
        <row r="11">
          <cell r="B11" t="str">
            <v>MINA TAMANDUÁ</v>
          </cell>
          <cell r="O11" t="str">
            <v>Teste ergonométrico</v>
          </cell>
          <cell r="Q11">
            <v>1</v>
          </cell>
          <cell r="R11">
            <v>128</v>
          </cell>
          <cell r="S11" t="str">
            <v>MEDIAR</v>
          </cell>
          <cell r="T11">
            <v>41470</v>
          </cell>
          <cell r="AA11">
            <v>128</v>
          </cell>
          <cell r="BS11" t="str">
            <v>Permissão de Trabalho Básico</v>
          </cell>
          <cell r="BU11">
            <v>40</v>
          </cell>
          <cell r="BV11" t="str">
            <v>MEDIAR</v>
          </cell>
          <cell r="BW11">
            <v>41470</v>
          </cell>
          <cell r="BX11">
            <v>35</v>
          </cell>
          <cell r="BY11" t="str">
            <v>RAXX</v>
          </cell>
          <cell r="BZ11">
            <v>41528</v>
          </cell>
          <cell r="CD11">
            <v>37.5</v>
          </cell>
          <cell r="CG11" t="str">
            <v>TECNICO SEGURANCA / QUALIDADE - P</v>
          </cell>
        </row>
        <row r="12">
          <cell r="B12" t="str">
            <v>MINA CAPITÃO DO MATO</v>
          </cell>
          <cell r="O12" t="str">
            <v>Espirometria</v>
          </cell>
          <cell r="Q12">
            <v>1</v>
          </cell>
          <cell r="R12">
            <v>25</v>
          </cell>
          <cell r="S12" t="str">
            <v>MEDIAR</v>
          </cell>
          <cell r="T12">
            <v>41470</v>
          </cell>
          <cell r="AA12">
            <v>25</v>
          </cell>
          <cell r="BS12" t="str">
            <v>Noções de Primeiros Socorros</v>
          </cell>
          <cell r="BU12">
            <v>48</v>
          </cell>
          <cell r="BV12" t="str">
            <v>MEDIAR</v>
          </cell>
          <cell r="BW12">
            <v>41470</v>
          </cell>
          <cell r="BX12">
            <v>65</v>
          </cell>
          <cell r="BY12" t="str">
            <v>RAXX</v>
          </cell>
          <cell r="BZ12">
            <v>41528</v>
          </cell>
          <cell r="CD12">
            <v>56.5</v>
          </cell>
          <cell r="CG12" t="str">
            <v>TECNICO MEIO AMBIENTE</v>
          </cell>
        </row>
        <row r="13">
          <cell r="B13" t="str">
            <v>MINA ABÓBORAS</v>
          </cell>
          <cell r="O13" t="str">
            <v>RAIO X (Torax)</v>
          </cell>
          <cell r="Q13">
            <v>1</v>
          </cell>
          <cell r="R13">
            <v>30</v>
          </cell>
          <cell r="S13" t="str">
            <v>MEDIAR</v>
          </cell>
          <cell r="T13">
            <v>41470</v>
          </cell>
          <cell r="AA13">
            <v>30</v>
          </cell>
          <cell r="BS13" t="str">
            <v>PRO 009640 (antigo 201) e respectivos RG's.</v>
          </cell>
          <cell r="BX13">
            <v>40</v>
          </cell>
          <cell r="BY13" t="str">
            <v>RAXX</v>
          </cell>
          <cell r="BZ13">
            <v>41528</v>
          </cell>
          <cell r="CD13">
            <v>40</v>
          </cell>
          <cell r="CG13" t="str">
            <v>MEDICO</v>
          </cell>
        </row>
        <row r="14">
          <cell r="B14" t="str">
            <v>MINA VARGEM GRANDE</v>
          </cell>
          <cell r="O14" t="str">
            <v>Acuidade Visual</v>
          </cell>
          <cell r="Q14">
            <v>1</v>
          </cell>
          <cell r="R14">
            <v>12</v>
          </cell>
          <cell r="S14" t="str">
            <v>MEDIAR</v>
          </cell>
          <cell r="T14">
            <v>41470</v>
          </cell>
          <cell r="AA14">
            <v>12</v>
          </cell>
          <cell r="BS14" t="str">
            <v>Direção Preventiva</v>
          </cell>
          <cell r="BU14">
            <v>98</v>
          </cell>
          <cell r="BV14" t="str">
            <v>MEDIAR</v>
          </cell>
          <cell r="BW14">
            <v>41470</v>
          </cell>
          <cell r="BX14">
            <v>90</v>
          </cell>
          <cell r="BY14" t="str">
            <v>RAXX</v>
          </cell>
          <cell r="BZ14">
            <v>41528</v>
          </cell>
          <cell r="CD14">
            <v>94</v>
          </cell>
          <cell r="CG14" t="str">
            <v>ENFERMEIRO</v>
          </cell>
        </row>
        <row r="15">
          <cell r="B15" t="str">
            <v>TERMINAL F. ANDAIME</v>
          </cell>
          <cell r="O15" t="str">
            <v>Glicemia</v>
          </cell>
          <cell r="Q15">
            <v>1</v>
          </cell>
          <cell r="R15">
            <v>5.9</v>
          </cell>
          <cell r="S15" t="str">
            <v>MEDIAR</v>
          </cell>
          <cell r="T15">
            <v>41470</v>
          </cell>
          <cell r="AA15">
            <v>5.9</v>
          </cell>
          <cell r="BS15" t="str">
            <v>PRO 009641 (antigo 202) e respectivos RG's.</v>
          </cell>
          <cell r="BX15">
            <v>40</v>
          </cell>
          <cell r="BY15" t="str">
            <v>RAXX</v>
          </cell>
          <cell r="BZ15">
            <v>41528</v>
          </cell>
          <cell r="CD15">
            <v>40</v>
          </cell>
          <cell r="CG15" t="str">
            <v>TECNICO ENFERMAGEM</v>
          </cell>
        </row>
        <row r="16">
          <cell r="B16" t="str">
            <v>MINA DE FÁBRICA</v>
          </cell>
          <cell r="O16" t="str">
            <v>Grupo Sanguíneo / RH</v>
          </cell>
          <cell r="Q16">
            <v>1</v>
          </cell>
          <cell r="R16">
            <v>8.5</v>
          </cell>
          <cell r="S16" t="str">
            <v>MEDIAR</v>
          </cell>
          <cell r="T16">
            <v>41470</v>
          </cell>
          <cell r="AA16">
            <v>8.5</v>
          </cell>
          <cell r="BS16" t="str">
            <v>Prevenção de Riscos em Equipamentos Móveis</v>
          </cell>
          <cell r="BU16">
            <v>50</v>
          </cell>
          <cell r="BV16" t="str">
            <v>MEDIAR</v>
          </cell>
          <cell r="BW16">
            <v>41470</v>
          </cell>
          <cell r="BX16">
            <v>90</v>
          </cell>
          <cell r="BY16" t="str">
            <v>RAXX</v>
          </cell>
          <cell r="BZ16">
            <v>41528</v>
          </cell>
          <cell r="CD16">
            <v>70</v>
          </cell>
          <cell r="CG16" t="str">
            <v>AUXILIAR</v>
          </cell>
        </row>
        <row r="17">
          <cell r="B17" t="str">
            <v>MINA PICO</v>
          </cell>
          <cell r="O17" t="str">
            <v>Vacinas (Hepatite A)</v>
          </cell>
          <cell r="AA17" t="str">
            <v/>
          </cell>
          <cell r="BS17" t="str">
            <v>Operação de equip. móveis (simulador e/ou operação assistida)</v>
          </cell>
          <cell r="BU17">
            <v>150</v>
          </cell>
          <cell r="BV17" t="str">
            <v>MEDIAR</v>
          </cell>
          <cell r="BW17">
            <v>41470</v>
          </cell>
          <cell r="BX17">
            <v>240</v>
          </cell>
          <cell r="BY17" t="str">
            <v>RAXX</v>
          </cell>
          <cell r="BZ17">
            <v>41528</v>
          </cell>
          <cell r="CD17">
            <v>195</v>
          </cell>
          <cell r="CG17" t="str">
            <v>ELETRICISTA</v>
          </cell>
        </row>
        <row r="18">
          <cell r="B18" t="str">
            <v>MINA CAUÊ</v>
          </cell>
          <cell r="O18" t="str">
            <v>TGO</v>
          </cell>
          <cell r="Q18">
            <v>1</v>
          </cell>
          <cell r="R18">
            <v>5.9</v>
          </cell>
          <cell r="S18" t="str">
            <v>MEDIAR</v>
          </cell>
          <cell r="T18">
            <v>41470</v>
          </cell>
          <cell r="AA18">
            <v>5.9</v>
          </cell>
          <cell r="BS18" t="str">
            <v>Direção Preventiva: Somente para equipamentos móveis sob. Rodas</v>
          </cell>
          <cell r="BU18">
            <v>100</v>
          </cell>
          <cell r="BV18" t="str">
            <v>MEDIAR</v>
          </cell>
          <cell r="BW18">
            <v>41470</v>
          </cell>
          <cell r="CD18">
            <v>100</v>
          </cell>
          <cell r="CG18" t="str">
            <v>AUXILIAR ELETRICISTA</v>
          </cell>
        </row>
        <row r="19">
          <cell r="B19" t="str">
            <v>MINA CONCEIÇÃO</v>
          </cell>
          <cell r="O19" t="str">
            <v>TGP</v>
          </cell>
          <cell r="Q19">
            <v>1</v>
          </cell>
          <cell r="R19">
            <v>5.9</v>
          </cell>
          <cell r="S19" t="str">
            <v>MEDIAR</v>
          </cell>
          <cell r="T19">
            <v>41470</v>
          </cell>
          <cell r="AA19">
            <v>5.9</v>
          </cell>
          <cell r="BS19" t="str">
            <v>PRO 009642 (antigo 203) e respectivos RG's.</v>
          </cell>
          <cell r="BX19">
            <v>40</v>
          </cell>
          <cell r="BY19" t="str">
            <v>RAXX</v>
          </cell>
          <cell r="BZ19">
            <v>41528</v>
          </cell>
          <cell r="CD19">
            <v>40</v>
          </cell>
          <cell r="CG19" t="str">
            <v>MECANICO</v>
          </cell>
        </row>
        <row r="20">
          <cell r="B20" t="str">
            <v>MINAS DO MEIO</v>
          </cell>
          <cell r="O20" t="str">
            <v>Exame protoparasitológico de fezes (EPF)</v>
          </cell>
          <cell r="Q20">
            <v>1</v>
          </cell>
          <cell r="R20">
            <v>5</v>
          </cell>
          <cell r="S20" t="str">
            <v>MEDIAR</v>
          </cell>
          <cell r="T20">
            <v>41470</v>
          </cell>
          <cell r="AA20">
            <v>5</v>
          </cell>
          <cell r="BS20" t="str">
            <v>Prevenção de Riscos em Bloqueio e Sinalização</v>
          </cell>
          <cell r="BU20">
            <v>50</v>
          </cell>
          <cell r="BV20" t="str">
            <v>MEDIAR</v>
          </cell>
          <cell r="BW20">
            <v>41470</v>
          </cell>
          <cell r="BX20">
            <v>90</v>
          </cell>
          <cell r="BY20" t="str">
            <v>RAXX</v>
          </cell>
          <cell r="BZ20">
            <v>41528</v>
          </cell>
          <cell r="CD20">
            <v>70</v>
          </cell>
          <cell r="CG20" t="str">
            <v>AUXILIAR MECANICO</v>
          </cell>
        </row>
        <row r="21">
          <cell r="B21" t="str">
            <v>MINA GONGO SOCO</v>
          </cell>
          <cell r="O21" t="str">
            <v xml:space="preserve">Coprocultura de fezes </v>
          </cell>
          <cell r="Q21">
            <v>1</v>
          </cell>
          <cell r="R21">
            <v>5</v>
          </cell>
          <cell r="S21" t="str">
            <v>MEDIAR</v>
          </cell>
          <cell r="T21">
            <v>41470</v>
          </cell>
          <cell r="AA21">
            <v>5</v>
          </cell>
          <cell r="BS21" t="str">
            <v>PRO 009643 (antigo 204) e respectivos RG's.</v>
          </cell>
          <cell r="BX21">
            <v>40</v>
          </cell>
          <cell r="BY21" t="str">
            <v>RAXX</v>
          </cell>
          <cell r="BZ21">
            <v>41528</v>
          </cell>
          <cell r="CD21">
            <v>40</v>
          </cell>
          <cell r="CG21" t="str">
            <v>TOPOGRAFO</v>
          </cell>
        </row>
        <row r="22">
          <cell r="B22" t="str">
            <v>MINA BRUCUTU</v>
          </cell>
          <cell r="O22" t="str">
            <v>Exame psicotécnico</v>
          </cell>
          <cell r="Q22">
            <v>1</v>
          </cell>
          <cell r="R22">
            <v>60</v>
          </cell>
          <cell r="S22" t="str">
            <v>MEDIAR</v>
          </cell>
          <cell r="T22">
            <v>41470</v>
          </cell>
          <cell r="AA22">
            <v>60</v>
          </cell>
          <cell r="BS22" t="str">
            <v xml:space="preserve">Prevenção de Riscos em Içamento de Carga </v>
          </cell>
          <cell r="BU22">
            <v>50</v>
          </cell>
          <cell r="BV22" t="str">
            <v>MEDIAR</v>
          </cell>
          <cell r="BW22">
            <v>41470</v>
          </cell>
          <cell r="BX22">
            <v>90</v>
          </cell>
          <cell r="BY22" t="str">
            <v>RAXX</v>
          </cell>
          <cell r="BZ22">
            <v>41528</v>
          </cell>
          <cell r="CD22">
            <v>70</v>
          </cell>
          <cell r="CG22" t="str">
            <v>NIVELADOR</v>
          </cell>
        </row>
        <row r="23">
          <cell r="B23" t="str">
            <v>MINA ÁGUA LIMPA</v>
          </cell>
          <cell r="BS23" t="str">
            <v>Operação de equipamentos de movimentação de carga (somente para operadores)</v>
          </cell>
          <cell r="BU23">
            <v>150</v>
          </cell>
          <cell r="BV23" t="str">
            <v>MEDIAR</v>
          </cell>
          <cell r="BW23">
            <v>41470</v>
          </cell>
          <cell r="BX23">
            <v>240</v>
          </cell>
          <cell r="BY23" t="str">
            <v>RAXX</v>
          </cell>
          <cell r="BZ23">
            <v>41528</v>
          </cell>
          <cell r="CD23">
            <v>195</v>
          </cell>
          <cell r="CG23" t="str">
            <v>AUXILIAR TOPOGRAFIA</v>
          </cell>
        </row>
        <row r="24">
          <cell r="B24" t="str">
            <v>MINA CÓRREGO MEIO</v>
          </cell>
          <cell r="BS24" t="str">
            <v>PRO 009644 (antigo 205) e respectivos RG's.</v>
          </cell>
          <cell r="BX24">
            <v>40</v>
          </cell>
          <cell r="BY24" t="str">
            <v>RAXX</v>
          </cell>
          <cell r="BZ24">
            <v>41528</v>
          </cell>
          <cell r="CD24">
            <v>40</v>
          </cell>
          <cell r="CG24" t="str">
            <v>OPERADORES</v>
          </cell>
        </row>
        <row r="25">
          <cell r="B25" t="str">
            <v>MINA ALEGRIA</v>
          </cell>
          <cell r="BS25" t="str">
            <v>Proteção Respiratória</v>
          </cell>
          <cell r="BU25">
            <v>40</v>
          </cell>
          <cell r="BV25" t="str">
            <v>MEDIAR</v>
          </cell>
          <cell r="BW25">
            <v>41470</v>
          </cell>
          <cell r="CD25">
            <v>40</v>
          </cell>
          <cell r="CG25" t="str">
            <v>COORDENADOR ADMINISTRATIVO</v>
          </cell>
        </row>
        <row r="26">
          <cell r="B26" t="str">
            <v>MINA FÁBRICA NOVA</v>
          </cell>
          <cell r="BS26" t="str">
            <v>Primeiros Socorros Básicos</v>
          </cell>
          <cell r="BU26">
            <v>120</v>
          </cell>
          <cell r="BV26" t="str">
            <v>MEDIAR</v>
          </cell>
          <cell r="BW26">
            <v>41470</v>
          </cell>
          <cell r="BX26">
            <v>55</v>
          </cell>
          <cell r="BY26" t="str">
            <v>RAXX</v>
          </cell>
          <cell r="BZ26">
            <v>41528</v>
          </cell>
          <cell r="CD26">
            <v>87.5</v>
          </cell>
          <cell r="CG26" t="str">
            <v>ASSISTENTE ADMINISTRATIVO</v>
          </cell>
        </row>
        <row r="27">
          <cell r="B27" t="str">
            <v>MINA DEL REY</v>
          </cell>
          <cell r="BS27" t="str">
            <v>Plano de Emergência</v>
          </cell>
          <cell r="BU27">
            <v>40</v>
          </cell>
          <cell r="BV27" t="str">
            <v>MEDIAR</v>
          </cell>
          <cell r="BW27">
            <v>41470</v>
          </cell>
          <cell r="CD27">
            <v>40</v>
          </cell>
          <cell r="CG27" t="str">
            <v>ENCARREGADO DE PESSOAL</v>
          </cell>
        </row>
        <row r="28">
          <cell r="B28" t="str">
            <v>MINA CAPANEMA</v>
          </cell>
          <cell r="BS28" t="str">
            <v>Espaço Confinado para Vigias e Autorizados</v>
          </cell>
          <cell r="BU28">
            <v>150</v>
          </cell>
          <cell r="BV28" t="str">
            <v>MEDIAR</v>
          </cell>
          <cell r="BW28">
            <v>41470</v>
          </cell>
          <cell r="BX28">
            <v>140</v>
          </cell>
          <cell r="BY28" t="str">
            <v>RAXX</v>
          </cell>
          <cell r="BZ28">
            <v>41528</v>
          </cell>
          <cell r="CD28">
            <v>145</v>
          </cell>
          <cell r="CG28" t="str">
            <v>AUXILIAR DE ENCARREGADO DE PESSOAL</v>
          </cell>
        </row>
        <row r="29">
          <cell r="B29" t="str">
            <v>MINA CONTA HISTÓRIA</v>
          </cell>
          <cell r="BS29" t="str">
            <v>Espaço Confinado para Supervisores de Entrada</v>
          </cell>
          <cell r="BU29">
            <v>150</v>
          </cell>
          <cell r="BV29" t="str">
            <v>MEDIAR</v>
          </cell>
          <cell r="BW29">
            <v>41470</v>
          </cell>
          <cell r="BX29">
            <v>240</v>
          </cell>
          <cell r="BY29" t="str">
            <v>RAXX</v>
          </cell>
          <cell r="BZ29">
            <v>41528</v>
          </cell>
          <cell r="CD29">
            <v>195</v>
          </cell>
          <cell r="CG29" t="str">
            <v>COMPRADOR</v>
          </cell>
        </row>
        <row r="30">
          <cell r="B30" t="str">
            <v>MINA TIMBOPEBA</v>
          </cell>
          <cell r="BS30" t="str">
            <v>Permissão de Trabalho Avançado</v>
          </cell>
          <cell r="BU30">
            <v>55</v>
          </cell>
          <cell r="BV30" t="str">
            <v>MEDIAR</v>
          </cell>
          <cell r="BW30">
            <v>41470</v>
          </cell>
          <cell r="CD30">
            <v>55</v>
          </cell>
          <cell r="CG30" t="str">
            <v>SECRETÁRIA</v>
          </cell>
        </row>
        <row r="31">
          <cell r="B31" t="str">
            <v>MINA FAZENDÃO</v>
          </cell>
          <cell r="BS31" t="str">
            <v>Proteção Respiratória</v>
          </cell>
          <cell r="BU31">
            <v>40</v>
          </cell>
          <cell r="BV31" t="str">
            <v>MEDIAR</v>
          </cell>
          <cell r="BW31">
            <v>41470</v>
          </cell>
          <cell r="CD31">
            <v>40</v>
          </cell>
          <cell r="CG31" t="str">
            <v>ALMOXARIFE/FERRAMENTEIRO</v>
          </cell>
        </row>
        <row r="32">
          <cell r="B32" t="str">
            <v>MINA CAUÊ / MINA CONCEIÇÃO</v>
          </cell>
          <cell r="BS32" t="str">
            <v>Área Classificada</v>
          </cell>
          <cell r="BU32">
            <v>40</v>
          </cell>
          <cell r="BV32" t="str">
            <v>MEDIAR</v>
          </cell>
          <cell r="BW32">
            <v>41470</v>
          </cell>
          <cell r="CD32">
            <v>40</v>
          </cell>
          <cell r="CG32" t="str">
            <v>AUXILIAR DE ALMOXARIFE</v>
          </cell>
        </row>
        <row r="33">
          <cell r="BS33" t="str">
            <v>PRO 009645 (antigo 206) e RG's.</v>
          </cell>
          <cell r="BX33">
            <v>40</v>
          </cell>
          <cell r="BY33" t="str">
            <v>RAXX</v>
          </cell>
          <cell r="BZ33">
            <v>41528</v>
          </cell>
          <cell r="CD33">
            <v>40</v>
          </cell>
          <cell r="CG33" t="str">
            <v>FERRAMENTEIRO</v>
          </cell>
        </row>
        <row r="34">
          <cell r="BS34" t="str">
            <v xml:space="preserve">Prevenção de Riscos de Proteção de Máquinas </v>
          </cell>
          <cell r="BU34">
            <v>50</v>
          </cell>
          <cell r="BV34" t="str">
            <v>MEDIAR</v>
          </cell>
          <cell r="BW34">
            <v>41470</v>
          </cell>
          <cell r="BX34">
            <v>90</v>
          </cell>
          <cell r="BY34" t="str">
            <v>RAXX</v>
          </cell>
          <cell r="BZ34">
            <v>41528</v>
          </cell>
          <cell r="CD34">
            <v>70</v>
          </cell>
          <cell r="CG34" t="str">
            <v>APROPRIADOR/APONTADOR</v>
          </cell>
        </row>
        <row r="35">
          <cell r="BS35" t="str">
            <v>PRO 009646 (antigo 207) e respectivos RG's.</v>
          </cell>
          <cell r="BX35">
            <v>40</v>
          </cell>
          <cell r="BY35" t="str">
            <v>RAXX</v>
          </cell>
          <cell r="BZ35">
            <v>41528</v>
          </cell>
          <cell r="CD35">
            <v>40</v>
          </cell>
          <cell r="CG35" t="str">
            <v>ENCARREGADO DE ALOJAMENTO</v>
          </cell>
        </row>
        <row r="36">
          <cell r="BS36" t="str">
            <v>Prevenção de Riscos de Estabilização de Taludes</v>
          </cell>
          <cell r="BU36">
            <v>50</v>
          </cell>
          <cell r="BV36" t="str">
            <v>MEDIAR</v>
          </cell>
          <cell r="BW36">
            <v>41470</v>
          </cell>
          <cell r="BX36">
            <v>90</v>
          </cell>
          <cell r="BY36" t="str">
            <v>RAXX</v>
          </cell>
          <cell r="BZ36">
            <v>41528</v>
          </cell>
          <cell r="CD36">
            <v>70</v>
          </cell>
          <cell r="CG36" t="str">
            <v>ENCARREGADO DE VIGILANCIA</v>
          </cell>
        </row>
        <row r="37">
          <cell r="C37" t="str">
            <v>NOVA LIMA-MG</v>
          </cell>
          <cell r="BS37" t="str">
            <v>PRO 009647 (antigo 208) e respectivos RG's.</v>
          </cell>
          <cell r="BX37">
            <v>40</v>
          </cell>
          <cell r="BY37" t="str">
            <v>RAXX</v>
          </cell>
          <cell r="BZ37">
            <v>41528</v>
          </cell>
          <cell r="CD37">
            <v>40</v>
          </cell>
          <cell r="CG37" t="str">
            <v>PORTEIRO</v>
          </cell>
        </row>
        <row r="38">
          <cell r="C38" t="str">
            <v>SARZEDO-MG</v>
          </cell>
          <cell r="BS38" t="str">
            <v>Prevenção de Riscos em Explosivos</v>
          </cell>
          <cell r="BU38">
            <v>50</v>
          </cell>
          <cell r="BV38" t="str">
            <v>MEDIAR</v>
          </cell>
          <cell r="BW38">
            <v>41470</v>
          </cell>
          <cell r="BX38">
            <v>90</v>
          </cell>
          <cell r="BY38" t="str">
            <v>RAXX</v>
          </cell>
          <cell r="BZ38">
            <v>41528</v>
          </cell>
          <cell r="CD38">
            <v>70</v>
          </cell>
          <cell r="CG38" t="str">
            <v>ZELADOR</v>
          </cell>
        </row>
        <row r="39">
          <cell r="C39" t="str">
            <v>BRUMADINHO-MG</v>
          </cell>
          <cell r="BS39" t="str">
            <v>PGS 000080 (DIFL) e respectivos RG's.</v>
          </cell>
          <cell r="CD39" t="str">
            <v/>
          </cell>
          <cell r="CG39" t="str">
            <v>VIGIA</v>
          </cell>
        </row>
        <row r="40">
          <cell r="C40" t="str">
            <v>OURO PRETO-MG</v>
          </cell>
          <cell r="BS40" t="str">
            <v>Prevenção de Riscos no Uso de Produtos Químicos Perigosos</v>
          </cell>
          <cell r="BU40">
            <v>50</v>
          </cell>
          <cell r="BV40" t="str">
            <v>MEDIAR</v>
          </cell>
          <cell r="BW40">
            <v>41470</v>
          </cell>
          <cell r="BX40">
            <v>90</v>
          </cell>
          <cell r="BY40" t="str">
            <v>RAXX</v>
          </cell>
          <cell r="BZ40">
            <v>41528</v>
          </cell>
          <cell r="CD40">
            <v>70</v>
          </cell>
          <cell r="CG40" t="str">
            <v>ENCARREGADO DE LIMPEZA</v>
          </cell>
        </row>
        <row r="41">
          <cell r="C41" t="str">
            <v>ITABIRITO-MG</v>
          </cell>
          <cell r="BS41" t="str">
            <v>PRO 009648 (antigo 210) e respectivos RG's.</v>
          </cell>
          <cell r="BX41">
            <v>40</v>
          </cell>
          <cell r="BY41" t="str">
            <v>RAXX</v>
          </cell>
          <cell r="BZ41">
            <v>41528</v>
          </cell>
          <cell r="CD41">
            <v>40</v>
          </cell>
          <cell r="CG41" t="str">
            <v>SERVENTE (AUXILIAR DE SERVIÇOS GERAIS)</v>
          </cell>
        </row>
        <row r="42">
          <cell r="C42" t="str">
            <v>ITABIRA-MG</v>
          </cell>
          <cell r="BS42" t="str">
            <v>Prevenção de Riscos no Trabalho com eletricidade básico</v>
          </cell>
          <cell r="BU42">
            <v>150</v>
          </cell>
          <cell r="BV42" t="str">
            <v>MEDIAR</v>
          </cell>
          <cell r="BW42">
            <v>41470</v>
          </cell>
          <cell r="CD42">
            <v>150</v>
          </cell>
          <cell r="CG42" t="str">
            <v>SERVENTE DE SINALIZAÇÃO (INCLUSIVE PARE E SIGA)</v>
          </cell>
        </row>
        <row r="43">
          <cell r="C43" t="str">
            <v>BARÃO DE COCAIS</v>
          </cell>
          <cell r="BS43" t="str">
            <v>Segurança no Sistema Elétrico de Potência (SEP) [se aplicável]</v>
          </cell>
          <cell r="BU43">
            <v>300</v>
          </cell>
          <cell r="BV43" t="str">
            <v>MEDIAR</v>
          </cell>
          <cell r="BW43">
            <v>41470</v>
          </cell>
          <cell r="BX43">
            <v>340</v>
          </cell>
          <cell r="BY43" t="str">
            <v>RAXX</v>
          </cell>
          <cell r="BZ43">
            <v>41528</v>
          </cell>
          <cell r="CD43">
            <v>320</v>
          </cell>
          <cell r="CG43" t="str">
            <v>ENCARREGADO DE CIVIL</v>
          </cell>
        </row>
        <row r="44">
          <cell r="C44" t="str">
            <v>SÃO GONÇALO DO RIO ABAIXO-MG</v>
          </cell>
          <cell r="BS44" t="str">
            <v>INS 0021 DECG - Anexo 11 (Trabalho em Eletricidade)</v>
          </cell>
          <cell r="BU44">
            <v>300</v>
          </cell>
          <cell r="BV44" t="str">
            <v>MEDIAR</v>
          </cell>
          <cell r="BW44">
            <v>41470</v>
          </cell>
          <cell r="CD44">
            <v>300</v>
          </cell>
          <cell r="CG44" t="str">
            <v>ENCARREGADO DE MECÂNICA</v>
          </cell>
        </row>
        <row r="45">
          <cell r="C45" t="str">
            <v>RIO PIRACICABA-MG</v>
          </cell>
          <cell r="BS45" t="str">
            <v>Certificado Qualificação Profissional</v>
          </cell>
          <cell r="CD45" t="str">
            <v/>
          </cell>
          <cell r="CG45" t="str">
            <v>ENCARREGADO DE ELÉTRICA</v>
          </cell>
        </row>
        <row r="46">
          <cell r="C46" t="str">
            <v>SABARÁ-MG</v>
          </cell>
          <cell r="BS46" t="str">
            <v>PRO 009649 (antigo 211) e respectivos RG's.</v>
          </cell>
          <cell r="BX46">
            <v>40</v>
          </cell>
          <cell r="BY46" t="str">
            <v>RAXX</v>
          </cell>
          <cell r="BZ46">
            <v>41528</v>
          </cell>
          <cell r="CD46">
            <v>40</v>
          </cell>
          <cell r="CG46" t="str">
            <v>FEITORES</v>
          </cell>
        </row>
        <row r="47">
          <cell r="C47" t="str">
            <v>MARIANA-MG</v>
          </cell>
          <cell r="CG47" t="str">
            <v>SUPERVISOR GERAL</v>
          </cell>
        </row>
        <row r="48">
          <cell r="C48" t="str">
            <v>CATAS ALTAS-MG</v>
          </cell>
          <cell r="CG48" t="str">
            <v>LABORATORISTA</v>
          </cell>
        </row>
        <row r="49">
          <cell r="CG49" t="str">
            <v>AUXILIAR DE LABORATÓRIO</v>
          </cell>
        </row>
        <row r="50">
          <cell r="CG50" t="str">
            <v>MOTORISTA</v>
          </cell>
        </row>
        <row r="51">
          <cell r="CG51" t="str">
            <v>RIGGER</v>
          </cell>
        </row>
        <row r="52">
          <cell r="CG52" t="str">
            <v>AUXILIAR DE COZINHA</v>
          </cell>
        </row>
        <row r="53">
          <cell r="CG53" t="str">
            <v>LUBRIFICADOR</v>
          </cell>
        </row>
        <row r="54">
          <cell r="CG54" t="str">
            <v>AUXILIAR DE LUBRIFICADOR</v>
          </cell>
        </row>
        <row r="55">
          <cell r="CG55" t="str">
            <v>GREIDISTA</v>
          </cell>
        </row>
      </sheetData>
      <sheetData sheetId="16"/>
      <sheetData sheetId="17"/>
      <sheetData sheetId="18"/>
      <sheetData sheetId="1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tos  TAG 6E1"/>
      <sheetName val="ATA Semanal"/>
      <sheetName val="EAP-Resumo"/>
      <sheetName val="EAP-USINA V E VI"/>
      <sheetName val="Curva Geral + Desembolso  (R$)"/>
      <sheetName val="Curva Geral Desembolso (R$)"/>
      <sheetName val="EFETIVO DA PARADA TAG 5E1"/>
      <sheetName val="Cont Resumo - TAG 5E1"/>
      <sheetName val="EFETIVO DA PARADA TAG 6E1"/>
      <sheetName val="Cont Resumo - TAG 6E1"/>
      <sheetName val="EFETIVO DA PARADA TAG 6E1 (2)"/>
      <sheetName val="Cont Resumo - TAG 6E1 (2)"/>
    </sheetNames>
    <sheetDataSet>
      <sheetData sheetId="0" refreshError="1"/>
      <sheetData sheetId="1" refreshError="1"/>
      <sheetData sheetId="2" refreshError="1"/>
      <sheetData sheetId="3" refreshError="1">
        <row r="4">
          <cell r="B4" t="str">
            <v>DESCRIÇÃO</v>
          </cell>
        </row>
        <row r="8">
          <cell r="B8" t="str">
            <v xml:space="preserve">RETROFITTING DO ESPESSADOR   USINA V E VI </v>
          </cell>
        </row>
        <row r="12">
          <cell r="B12" t="str">
            <v xml:space="preserve">ESPESSADORES (Geral)                  TAG 5E1 / 6E1 </v>
          </cell>
        </row>
        <row r="14">
          <cell r="B14" t="str">
            <v>PLANEJAMENTO</v>
          </cell>
        </row>
        <row r="16">
          <cell r="B16" t="str">
            <v>ENGENHARIA</v>
          </cell>
        </row>
        <row r="18">
          <cell r="B18" t="str">
            <v>Documentos Gerais do Fornecimento TAG 5E1 e 6E1</v>
          </cell>
        </row>
        <row r="20">
          <cell r="B20" t="str">
            <v>Projeto Mecânico TAG 5E1 e 6E1</v>
          </cell>
        </row>
        <row r="22">
          <cell r="B22" t="str">
            <v>Projeto Elétrico TAG 5E1 e 6E1</v>
          </cell>
        </row>
        <row r="24">
          <cell r="B24" t="str">
            <v xml:space="preserve">ESPESSADORES TAG 5E1 </v>
          </cell>
        </row>
        <row r="28">
          <cell r="B28" t="str">
            <v>SUPRIMENTOS - TAG 5E1</v>
          </cell>
        </row>
        <row r="30">
          <cell r="B30" t="str">
            <v>Fabricação - TAG 5E1</v>
          </cell>
        </row>
        <row r="32">
          <cell r="B32" t="str">
            <v>Liberação / Embarques - TAG 5E1</v>
          </cell>
        </row>
        <row r="34">
          <cell r="B34" t="str">
            <v>RECEBIMENTO DE MATERIAIS         TAG 5E1</v>
          </cell>
        </row>
        <row r="36">
          <cell r="B36" t="str">
            <v>IMPLANTAÇÃO - TAG 5E1</v>
          </cell>
        </row>
        <row r="38">
          <cell r="B38" t="str">
            <v>MOBILIZAÇÃO - TAG 5E1</v>
          </cell>
        </row>
        <row r="40">
          <cell r="B40" t="str">
            <v>Preparação - TAG 5E1</v>
          </cell>
        </row>
        <row r="42">
          <cell r="B42" t="str">
            <v>Civil - TAG 5E1</v>
          </cell>
        </row>
        <row r="44">
          <cell r="B44" t="str">
            <v>Montagem - TAG 5E1</v>
          </cell>
        </row>
        <row r="46">
          <cell r="B46" t="str">
            <v>Montagem Mecânica</v>
          </cell>
        </row>
        <row r="48">
          <cell r="B48" t="str">
            <v>Montagem Elétrica</v>
          </cell>
        </row>
        <row r="50">
          <cell r="B50" t="str">
            <v>DESMOBILIZAÇÃO - TAG 5E1</v>
          </cell>
        </row>
        <row r="52">
          <cell r="B52" t="str">
            <v>TESTES - TAG 5E1</v>
          </cell>
        </row>
        <row r="54">
          <cell r="B54" t="str">
            <v>OPERAÇÃO ASSISTIDA - TAG 5E1</v>
          </cell>
        </row>
        <row r="58">
          <cell r="B58" t="str">
            <v>ESPESSADOR TAG 6E1</v>
          </cell>
        </row>
        <row r="62">
          <cell r="B62" t="str">
            <v>SUPRIMENTOS - TAG 6E1</v>
          </cell>
        </row>
        <row r="64">
          <cell r="B64" t="str">
            <v>Fabricação - TAG 6E1</v>
          </cell>
        </row>
        <row r="66">
          <cell r="B66" t="str">
            <v>Liberação / Embarques - TAG 6E1</v>
          </cell>
        </row>
        <row r="68">
          <cell r="B68" t="str">
            <v>RECEBIMENTO DE MATERIAIS          TAG 6E1</v>
          </cell>
        </row>
        <row r="70">
          <cell r="B70" t="str">
            <v>IMPLANTAÇÃO</v>
          </cell>
        </row>
        <row r="72">
          <cell r="B72" t="str">
            <v>MOBILIZAÇÃO - TAG 6E1</v>
          </cell>
        </row>
        <row r="74">
          <cell r="B74" t="str">
            <v>Preparação - TAG 6E1</v>
          </cell>
        </row>
        <row r="76">
          <cell r="B76" t="str">
            <v>Civil - TAG 6E1</v>
          </cell>
        </row>
        <row r="78">
          <cell r="B78" t="str">
            <v>Montagem - TAG 6E1</v>
          </cell>
        </row>
        <row r="80">
          <cell r="B80" t="str">
            <v>Montagem Mecânica</v>
          </cell>
        </row>
        <row r="82">
          <cell r="B82" t="str">
            <v>Montagem Elétrica</v>
          </cell>
        </row>
        <row r="84">
          <cell r="B84" t="str">
            <v>DESMOBILIZAÇÃO - TAG 6E1</v>
          </cell>
        </row>
        <row r="86">
          <cell r="B86" t="str">
            <v>TESTES - TAG 6E1</v>
          </cell>
        </row>
        <row r="88">
          <cell r="B88" t="str">
            <v>OPERAÇÃO ASSISTIDA - TAG 6E1</v>
          </cell>
        </row>
        <row r="100">
          <cell r="B100" t="str">
            <v>Escopo de Fornecimento: Poço de Alimentação, Calha de Alimentação, Braços Raspadores,  Acionamento, Célula de Carga.</v>
          </cell>
        </row>
        <row r="103">
          <cell r="B103" t="str">
            <v>TOTAL</v>
          </cell>
        </row>
        <row r="104">
          <cell r="B104" t="str">
            <v>Escopo de Fornecimento: Poço de Alimentação, Calha de Alimentação, Braços Raspadores, Acionamento, Célula de Carga,Gaiola Central.</v>
          </cell>
        </row>
        <row r="107">
          <cell r="B107" t="str">
            <v>TOTAL</v>
          </cell>
        </row>
      </sheetData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2"/>
      <sheetName val="BDI"/>
      <sheetName val="equipes tipicas"/>
      <sheetName val="bd custo"/>
      <sheetName val="bd mo"/>
      <sheetName val="bd mat"/>
      <sheetName val="recursos"/>
    </sheetNames>
    <sheetDataSet>
      <sheetData sheetId="0" refreshError="1"/>
      <sheetData sheetId="1" refreshError="1">
        <row r="85">
          <cell r="E85">
            <v>1</v>
          </cell>
        </row>
        <row r="97">
          <cell r="E97">
            <v>1</v>
          </cell>
        </row>
      </sheetData>
      <sheetData sheetId="2" refreshError="1"/>
      <sheetData sheetId="3" refreshError="1"/>
      <sheetData sheetId="4" refreshError="1"/>
      <sheetData sheetId="5"/>
      <sheetData sheetId="6" refreshError="1">
        <row r="2">
          <cell r="A2">
            <v>1</v>
          </cell>
          <cell r="B2" t="str">
            <v>Andaime c/ pranchões de madeira</v>
          </cell>
          <cell r="C2" t="str">
            <v>M2xMÊS</v>
          </cell>
          <cell r="E2">
            <v>0.55000000000000004</v>
          </cell>
        </row>
        <row r="3">
          <cell r="A3">
            <v>2</v>
          </cell>
          <cell r="B3" t="str">
            <v>Andaime tipo quadro (1,50x1,0x1,0)</v>
          </cell>
          <cell r="C3" t="str">
            <v>M3xMÊS</v>
          </cell>
          <cell r="E3">
            <v>25</v>
          </cell>
        </row>
        <row r="4">
          <cell r="A4">
            <v>3</v>
          </cell>
          <cell r="B4" t="str">
            <v>Andaime tipo tubular</v>
          </cell>
          <cell r="C4" t="str">
            <v>MxMÊS</v>
          </cell>
          <cell r="E4">
            <v>2.5</v>
          </cell>
        </row>
        <row r="5">
          <cell r="A5">
            <v>4</v>
          </cell>
          <cell r="B5" t="str">
            <v>Aparelho Jato</v>
          </cell>
          <cell r="C5" t="str">
            <v>MÊS</v>
          </cell>
          <cell r="D5">
            <v>9.375</v>
          </cell>
          <cell r="E5">
            <v>1500</v>
          </cell>
        </row>
        <row r="6">
          <cell r="A6">
            <v>5</v>
          </cell>
          <cell r="B6" t="str">
            <v>Bancadas (vb p/ aquisição)</v>
          </cell>
          <cell r="C6" t="str">
            <v>MÊS</v>
          </cell>
          <cell r="D6">
            <v>0.9375</v>
          </cell>
          <cell r="E6">
            <v>150</v>
          </cell>
        </row>
        <row r="7">
          <cell r="A7">
            <v>6</v>
          </cell>
          <cell r="B7" t="str">
            <v>Bisaladeira de tubos - cinta</v>
          </cell>
          <cell r="C7" t="str">
            <v>MÊS</v>
          </cell>
          <cell r="D7">
            <v>4.0625</v>
          </cell>
          <cell r="E7">
            <v>650</v>
          </cell>
        </row>
        <row r="8">
          <cell r="A8">
            <v>7</v>
          </cell>
          <cell r="B8" t="str">
            <v>Bomba de Teste Hidro 200 kgf/cm²</v>
          </cell>
          <cell r="C8" t="str">
            <v>MÊS</v>
          </cell>
          <cell r="D8">
            <v>1.5625</v>
          </cell>
          <cell r="E8">
            <v>250</v>
          </cell>
        </row>
        <row r="9">
          <cell r="A9">
            <v>8</v>
          </cell>
          <cell r="B9" t="str">
            <v>Caminhão carroceria</v>
          </cell>
          <cell r="C9" t="str">
            <v>H</v>
          </cell>
          <cell r="D9">
            <v>47</v>
          </cell>
          <cell r="E9">
            <v>47</v>
          </cell>
        </row>
        <row r="10">
          <cell r="A10">
            <v>9</v>
          </cell>
          <cell r="B10" t="str">
            <v>Caminhão munck 12t</v>
          </cell>
          <cell r="C10" t="str">
            <v>H</v>
          </cell>
          <cell r="D10">
            <v>50</v>
          </cell>
          <cell r="E10">
            <v>50</v>
          </cell>
        </row>
        <row r="11">
          <cell r="A11">
            <v>10</v>
          </cell>
          <cell r="B11" t="str">
            <v>Caminhão munck 3 t</v>
          </cell>
          <cell r="C11" t="str">
            <v>H</v>
          </cell>
          <cell r="D11">
            <v>47</v>
          </cell>
          <cell r="E11">
            <v>47</v>
          </cell>
        </row>
        <row r="12">
          <cell r="A12">
            <v>11</v>
          </cell>
          <cell r="B12" t="str">
            <v>Carro tipo plataforma - 800 Kg</v>
          </cell>
          <cell r="C12" t="str">
            <v>MÊS</v>
          </cell>
          <cell r="D12">
            <v>3.125</v>
          </cell>
          <cell r="E12">
            <v>500</v>
          </cell>
        </row>
        <row r="13">
          <cell r="A13">
            <v>12</v>
          </cell>
          <cell r="B13" t="str">
            <v>Cavalo mecânico com carreta 28 t</v>
          </cell>
          <cell r="C13" t="str">
            <v>H</v>
          </cell>
          <cell r="D13">
            <v>60</v>
          </cell>
          <cell r="E13">
            <v>60</v>
          </cell>
        </row>
        <row r="14">
          <cell r="A14">
            <v>13</v>
          </cell>
          <cell r="B14" t="str">
            <v>Cavalo mecânico com prancha 75 t</v>
          </cell>
          <cell r="C14" t="str">
            <v>H</v>
          </cell>
          <cell r="D14">
            <v>75</v>
          </cell>
          <cell r="E14">
            <v>75</v>
          </cell>
        </row>
        <row r="15">
          <cell r="A15">
            <v>14</v>
          </cell>
          <cell r="B15" t="str">
            <v>Compressor elétrico 750 CFM</v>
          </cell>
          <cell r="C15" t="str">
            <v>MÊS</v>
          </cell>
          <cell r="D15">
            <v>25</v>
          </cell>
          <cell r="E15">
            <v>4000</v>
          </cell>
        </row>
        <row r="16">
          <cell r="A16">
            <v>15</v>
          </cell>
          <cell r="B16" t="str">
            <v>Conjunto oxi-acetileno</v>
          </cell>
          <cell r="C16" t="str">
            <v>MÊS</v>
          </cell>
          <cell r="D16">
            <v>1.875</v>
          </cell>
          <cell r="E16">
            <v>300</v>
          </cell>
        </row>
        <row r="17">
          <cell r="A17">
            <v>16</v>
          </cell>
          <cell r="B17" t="str">
            <v>Corta tubos - disco</v>
          </cell>
          <cell r="C17" t="str">
            <v>MÊS</v>
          </cell>
          <cell r="D17">
            <v>0.625</v>
          </cell>
          <cell r="E17">
            <v>100</v>
          </cell>
        </row>
        <row r="18">
          <cell r="A18">
            <v>17</v>
          </cell>
          <cell r="B18" t="str">
            <v>CP-Equipamentos de Montagem</v>
          </cell>
          <cell r="C18" t="str">
            <v>HH</v>
          </cell>
          <cell r="D18">
            <v>3.2</v>
          </cell>
          <cell r="E18">
            <v>3.2</v>
          </cell>
        </row>
        <row r="19">
          <cell r="A19">
            <v>18</v>
          </cell>
          <cell r="B19" t="str">
            <v>Diesel (EQ)</v>
          </cell>
          <cell r="C19" t="str">
            <v>L</v>
          </cell>
          <cell r="E19">
            <v>1.25</v>
          </cell>
        </row>
        <row r="20">
          <cell r="A20">
            <v>19</v>
          </cell>
          <cell r="B20" t="str">
            <v>Dobradeira de tubos - Hidráulica 4" a 6"</v>
          </cell>
          <cell r="C20" t="str">
            <v>MÊS</v>
          </cell>
          <cell r="D20">
            <v>4.6875</v>
          </cell>
          <cell r="E20">
            <v>750</v>
          </cell>
        </row>
        <row r="21">
          <cell r="A21">
            <v>20</v>
          </cell>
          <cell r="B21" t="str">
            <v>Dobradeira de tubos - Hidráulica até 3"</v>
          </cell>
          <cell r="C21" t="str">
            <v>MÊS</v>
          </cell>
          <cell r="D21">
            <v>1.25</v>
          </cell>
          <cell r="E21">
            <v>200</v>
          </cell>
        </row>
        <row r="22">
          <cell r="A22">
            <v>21</v>
          </cell>
          <cell r="B22" t="str">
            <v>Empilhadeira</v>
          </cell>
          <cell r="C22" t="str">
            <v>H</v>
          </cell>
          <cell r="D22">
            <v>47</v>
          </cell>
          <cell r="E22">
            <v>47</v>
          </cell>
        </row>
        <row r="23">
          <cell r="A23">
            <v>22</v>
          </cell>
          <cell r="B23" t="str">
            <v>Esmeril de coluna - duplo</v>
          </cell>
          <cell r="C23" t="str">
            <v>MÊS</v>
          </cell>
          <cell r="D23">
            <v>1.25</v>
          </cell>
          <cell r="E23">
            <v>200</v>
          </cell>
        </row>
        <row r="24">
          <cell r="A24">
            <v>23</v>
          </cell>
          <cell r="B24" t="str">
            <v>Estufa recozimento 200 kg</v>
          </cell>
          <cell r="C24" t="str">
            <v>MÊS</v>
          </cell>
          <cell r="D24">
            <v>2.5</v>
          </cell>
          <cell r="E24">
            <v>400</v>
          </cell>
        </row>
        <row r="25">
          <cell r="A25">
            <v>24</v>
          </cell>
          <cell r="B25" t="str">
            <v>Estufa secagem 50 kg</v>
          </cell>
          <cell r="C25" t="str">
            <v>MÊS</v>
          </cell>
          <cell r="D25">
            <v>0.625</v>
          </cell>
          <cell r="E25">
            <v>100</v>
          </cell>
        </row>
        <row r="26">
          <cell r="A26">
            <v>25</v>
          </cell>
          <cell r="B26" t="str">
            <v>Furadeira base magnética c/ mandril</v>
          </cell>
          <cell r="C26" t="str">
            <v>MÊS</v>
          </cell>
          <cell r="D26">
            <v>3.125</v>
          </cell>
          <cell r="E26">
            <v>500</v>
          </cell>
        </row>
        <row r="27">
          <cell r="A27">
            <v>26</v>
          </cell>
          <cell r="B27" t="str">
            <v>Furadeira de coluna</v>
          </cell>
          <cell r="C27" t="str">
            <v>MÊS</v>
          </cell>
          <cell r="D27">
            <v>1.875</v>
          </cell>
          <cell r="E27">
            <v>300</v>
          </cell>
        </row>
        <row r="28">
          <cell r="A28">
            <v>27</v>
          </cell>
          <cell r="B28" t="str">
            <v>Grupo gerador 60 KVA</v>
          </cell>
          <cell r="C28" t="str">
            <v>MÊS</v>
          </cell>
          <cell r="D28">
            <v>12.5</v>
          </cell>
          <cell r="E28">
            <v>2000</v>
          </cell>
        </row>
        <row r="29">
          <cell r="A29">
            <v>28</v>
          </cell>
          <cell r="B29" t="str">
            <v>Guindaste Telescópico 18 t</v>
          </cell>
          <cell r="C29" t="str">
            <v>H</v>
          </cell>
          <cell r="D29">
            <v>60</v>
          </cell>
          <cell r="E29">
            <v>60</v>
          </cell>
        </row>
        <row r="30">
          <cell r="A30">
            <v>29</v>
          </cell>
          <cell r="B30" t="str">
            <v>Guindaste Telescópico 25 t</v>
          </cell>
          <cell r="C30" t="str">
            <v>H</v>
          </cell>
          <cell r="D30">
            <v>85</v>
          </cell>
          <cell r="E30">
            <v>85</v>
          </cell>
        </row>
        <row r="31">
          <cell r="A31">
            <v>30</v>
          </cell>
          <cell r="B31" t="str">
            <v>Guindaste Telescópico 50 t</v>
          </cell>
          <cell r="C31" t="str">
            <v>H</v>
          </cell>
          <cell r="D31">
            <v>130</v>
          </cell>
          <cell r="E31">
            <v>130</v>
          </cell>
        </row>
        <row r="32">
          <cell r="A32">
            <v>31</v>
          </cell>
          <cell r="B32" t="str">
            <v>Guindaste Telescópico 60 t</v>
          </cell>
          <cell r="C32" t="str">
            <v>H</v>
          </cell>
          <cell r="D32">
            <v>140</v>
          </cell>
          <cell r="E32">
            <v>140</v>
          </cell>
        </row>
        <row r="33">
          <cell r="A33">
            <v>32</v>
          </cell>
          <cell r="B33" t="str">
            <v>Guindaste Telescópico 90 t</v>
          </cell>
          <cell r="C33" t="str">
            <v>H</v>
          </cell>
          <cell r="D33">
            <v>260</v>
          </cell>
          <cell r="E33">
            <v>260</v>
          </cell>
        </row>
        <row r="34">
          <cell r="A34">
            <v>33</v>
          </cell>
          <cell r="B34" t="str">
            <v>Guindaste Treliçado 160 t</v>
          </cell>
          <cell r="C34" t="str">
            <v>H</v>
          </cell>
          <cell r="D34">
            <v>360</v>
          </cell>
          <cell r="E34">
            <v>360</v>
          </cell>
        </row>
        <row r="35">
          <cell r="A35">
            <v>34</v>
          </cell>
          <cell r="B35" t="str">
            <v>Lubrificante / Lavagem (EQ)</v>
          </cell>
          <cell r="C35" t="str">
            <v>L</v>
          </cell>
          <cell r="E35">
            <v>2</v>
          </cell>
        </row>
        <row r="36">
          <cell r="A36">
            <v>35</v>
          </cell>
          <cell r="B36" t="str">
            <v>Macaco hidráulico 10/5 t</v>
          </cell>
          <cell r="C36" t="str">
            <v>MÊS</v>
          </cell>
          <cell r="D36">
            <v>1.25</v>
          </cell>
          <cell r="E36">
            <v>200</v>
          </cell>
        </row>
        <row r="37">
          <cell r="A37">
            <v>36</v>
          </cell>
          <cell r="B37" t="str">
            <v>Macaco hidráulico 200/100 t</v>
          </cell>
          <cell r="C37" t="str">
            <v>MÊS</v>
          </cell>
          <cell r="D37">
            <v>6.25</v>
          </cell>
          <cell r="E37">
            <v>1000</v>
          </cell>
        </row>
        <row r="38">
          <cell r="A38">
            <v>37</v>
          </cell>
          <cell r="B38" t="str">
            <v>Macaco hidráulico 25 t</v>
          </cell>
          <cell r="C38" t="str">
            <v>MÊS</v>
          </cell>
          <cell r="D38">
            <v>1.875</v>
          </cell>
          <cell r="E38">
            <v>300</v>
          </cell>
        </row>
        <row r="39">
          <cell r="A39">
            <v>38</v>
          </cell>
          <cell r="B39" t="str">
            <v>Macaco hidráulico 50 t</v>
          </cell>
          <cell r="C39" t="str">
            <v>MÊS</v>
          </cell>
          <cell r="D39">
            <v>3.125</v>
          </cell>
          <cell r="E39">
            <v>500</v>
          </cell>
        </row>
        <row r="40">
          <cell r="A40">
            <v>39</v>
          </cell>
          <cell r="B40" t="str">
            <v>Máquina de solda</v>
          </cell>
          <cell r="C40" t="str">
            <v>MÊS</v>
          </cell>
          <cell r="D40">
            <v>0.8125</v>
          </cell>
          <cell r="E40">
            <v>130</v>
          </cell>
        </row>
        <row r="41">
          <cell r="A41">
            <v>40</v>
          </cell>
          <cell r="B41" t="str">
            <v>Máquina de solda TIG</v>
          </cell>
          <cell r="C41" t="str">
            <v>MÊS</v>
          </cell>
          <cell r="D41">
            <v>1.875</v>
          </cell>
          <cell r="E41">
            <v>300</v>
          </cell>
        </row>
        <row r="42">
          <cell r="A42">
            <v>41</v>
          </cell>
          <cell r="B42" t="str">
            <v>Nível otico</v>
          </cell>
          <cell r="C42" t="str">
            <v>MÊS</v>
          </cell>
          <cell r="D42">
            <v>0.9375</v>
          </cell>
          <cell r="E42">
            <v>150</v>
          </cell>
        </row>
        <row r="43">
          <cell r="A43">
            <v>42</v>
          </cell>
          <cell r="B43" t="str">
            <v>Painel de distrib/alimentação</v>
          </cell>
          <cell r="C43" t="str">
            <v>MÊS</v>
          </cell>
          <cell r="D43">
            <v>0.625</v>
          </cell>
          <cell r="E43">
            <v>100</v>
          </cell>
        </row>
        <row r="44">
          <cell r="A44">
            <v>43</v>
          </cell>
          <cell r="B44" t="str">
            <v>Relógio comparador</v>
          </cell>
          <cell r="C44" t="str">
            <v>MÊS</v>
          </cell>
          <cell r="D44">
            <v>0.75</v>
          </cell>
          <cell r="E44">
            <v>120</v>
          </cell>
        </row>
        <row r="45">
          <cell r="A45">
            <v>44</v>
          </cell>
          <cell r="B45" t="str">
            <v>Retífica elétrica - Ridgid</v>
          </cell>
          <cell r="C45" t="str">
            <v>MÊS</v>
          </cell>
          <cell r="D45">
            <v>5</v>
          </cell>
          <cell r="E45">
            <v>800</v>
          </cell>
        </row>
        <row r="46">
          <cell r="A46">
            <v>45</v>
          </cell>
          <cell r="B46" t="str">
            <v>Rosqueadeira elétrica Ridgid</v>
          </cell>
          <cell r="C46" t="str">
            <v>H</v>
          </cell>
          <cell r="E46">
            <v>1000</v>
          </cell>
        </row>
        <row r="47">
          <cell r="A47">
            <v>46</v>
          </cell>
          <cell r="B47" t="str">
            <v>Serra elétrica - franho</v>
          </cell>
          <cell r="C47" t="str">
            <v>MÊS</v>
          </cell>
          <cell r="D47">
            <v>0.9375</v>
          </cell>
          <cell r="E47">
            <v>150</v>
          </cell>
        </row>
        <row r="48">
          <cell r="A48">
            <v>47</v>
          </cell>
          <cell r="B48" t="str">
            <v>Serra elétrica - policorte</v>
          </cell>
          <cell r="C48" t="str">
            <v>MÊS</v>
          </cell>
          <cell r="D48">
            <v>0.9375</v>
          </cell>
          <cell r="E48">
            <v>150</v>
          </cell>
        </row>
        <row r="49">
          <cell r="A49">
            <v>48</v>
          </cell>
          <cell r="B49" t="str">
            <v>Talha de corrente 10 t</v>
          </cell>
          <cell r="C49" t="str">
            <v>MÊS</v>
          </cell>
          <cell r="D49">
            <v>3.125</v>
          </cell>
          <cell r="E49">
            <v>500</v>
          </cell>
        </row>
        <row r="50">
          <cell r="A50">
            <v>49</v>
          </cell>
          <cell r="B50" t="str">
            <v>Talha elétrica - 1 t</v>
          </cell>
          <cell r="C50" t="str">
            <v>MÊS</v>
          </cell>
          <cell r="D50">
            <v>7.5</v>
          </cell>
          <cell r="E50">
            <v>1200</v>
          </cell>
        </row>
        <row r="51">
          <cell r="A51">
            <v>50</v>
          </cell>
          <cell r="B51" t="str">
            <v>Talha manual 1 a 5 t</v>
          </cell>
          <cell r="C51" t="str">
            <v>MÊS</v>
          </cell>
          <cell r="D51">
            <v>0.75</v>
          </cell>
          <cell r="E51">
            <v>120</v>
          </cell>
        </row>
        <row r="52">
          <cell r="A52">
            <v>51</v>
          </cell>
          <cell r="B52" t="str">
            <v>Tartaruga 100 t</v>
          </cell>
          <cell r="C52" t="str">
            <v>MÊS</v>
          </cell>
          <cell r="D52">
            <v>2.25</v>
          </cell>
          <cell r="E52">
            <v>360</v>
          </cell>
        </row>
        <row r="53">
          <cell r="A53">
            <v>52</v>
          </cell>
          <cell r="B53" t="str">
            <v>Tartaruga 50 t</v>
          </cell>
          <cell r="C53" t="str">
            <v>MÊS</v>
          </cell>
          <cell r="D53">
            <v>0.9375</v>
          </cell>
          <cell r="E53">
            <v>150</v>
          </cell>
        </row>
        <row r="54">
          <cell r="A54">
            <v>53</v>
          </cell>
          <cell r="B54" t="str">
            <v>Teodolito</v>
          </cell>
          <cell r="C54" t="str">
            <v>MÊS</v>
          </cell>
          <cell r="D54">
            <v>3.75</v>
          </cell>
          <cell r="E54">
            <v>600</v>
          </cell>
        </row>
        <row r="55">
          <cell r="A55">
            <v>54</v>
          </cell>
          <cell r="B55" t="str">
            <v>Tifor 2 t c/ cabo</v>
          </cell>
          <cell r="C55" t="str">
            <v>MÊS</v>
          </cell>
          <cell r="D55">
            <v>1.25</v>
          </cell>
          <cell r="E55">
            <v>200</v>
          </cell>
        </row>
        <row r="56">
          <cell r="A56">
            <v>55</v>
          </cell>
          <cell r="B56" t="str">
            <v>Tifor com freio 3 t c/ cabo</v>
          </cell>
          <cell r="C56" t="str">
            <v>MÊS</v>
          </cell>
          <cell r="D56">
            <v>3.125</v>
          </cell>
          <cell r="E56">
            <v>500</v>
          </cell>
        </row>
        <row r="57">
          <cell r="A57">
            <v>56</v>
          </cell>
          <cell r="B57" t="str">
            <v>Torno Tripê</v>
          </cell>
          <cell r="C57" t="str">
            <v>MÊS</v>
          </cell>
          <cell r="D57">
            <v>6.25</v>
          </cell>
          <cell r="E57">
            <v>1000</v>
          </cell>
        </row>
        <row r="58">
          <cell r="A58">
            <v>57</v>
          </cell>
          <cell r="B58" t="str">
            <v>Torquimetro</v>
          </cell>
          <cell r="C58" t="str">
            <v>MÊS</v>
          </cell>
          <cell r="D58">
            <v>1.5625</v>
          </cell>
          <cell r="E58">
            <v>250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omposições"/>
      <sheetName val="fornecedores"/>
      <sheetName val="MAT"/>
      <sheetName val="Cronograma"/>
      <sheetName val="Listagem"/>
      <sheetName val="Plan1"/>
    </sheetNames>
    <sheetDataSet>
      <sheetData sheetId="0"/>
      <sheetData sheetId="1"/>
      <sheetData sheetId="2"/>
      <sheetData sheetId="3">
        <row r="3">
          <cell r="A3">
            <v>1000</v>
          </cell>
          <cell r="B3" t="str">
            <v>MÃO DE OBRA ASSALARIADA</v>
          </cell>
        </row>
        <row r="4">
          <cell r="A4">
            <v>101</v>
          </cell>
          <cell r="B4" t="str">
            <v>Pedreiro</v>
          </cell>
          <cell r="C4" t="str">
            <v>h</v>
          </cell>
          <cell r="D4">
            <v>2.004</v>
          </cell>
          <cell r="E4">
            <v>1.67</v>
          </cell>
        </row>
        <row r="5">
          <cell r="A5">
            <v>102</v>
          </cell>
          <cell r="B5" t="str">
            <v>Servente</v>
          </cell>
          <cell r="C5" t="str">
            <v>h</v>
          </cell>
          <cell r="D5">
            <v>1.296</v>
          </cell>
          <cell r="E5">
            <v>1.08</v>
          </cell>
        </row>
        <row r="6">
          <cell r="A6">
            <v>103</v>
          </cell>
          <cell r="B6" t="str">
            <v>Carpinteiro</v>
          </cell>
          <cell r="C6" t="str">
            <v>h</v>
          </cell>
          <cell r="D6">
            <v>2.004</v>
          </cell>
          <cell r="E6">
            <v>1.67</v>
          </cell>
        </row>
        <row r="7">
          <cell r="A7">
            <v>104</v>
          </cell>
          <cell r="B7" t="str">
            <v>Bombeiro</v>
          </cell>
          <cell r="C7" t="str">
            <v>h</v>
          </cell>
          <cell r="D7">
            <v>2.004</v>
          </cell>
          <cell r="E7">
            <v>1.67</v>
          </cell>
        </row>
        <row r="8">
          <cell r="A8">
            <v>105</v>
          </cell>
          <cell r="B8" t="str">
            <v>Eletricista</v>
          </cell>
          <cell r="C8" t="str">
            <v>h</v>
          </cell>
          <cell r="D8">
            <v>2.004</v>
          </cell>
          <cell r="E8">
            <v>1.67</v>
          </cell>
        </row>
        <row r="9">
          <cell r="A9">
            <v>106</v>
          </cell>
          <cell r="B9" t="str">
            <v>Armador</v>
          </cell>
          <cell r="C9" t="str">
            <v>kg</v>
          </cell>
          <cell r="D9">
            <v>0.36</v>
          </cell>
          <cell r="E9">
            <v>0.3</v>
          </cell>
        </row>
        <row r="10">
          <cell r="A10">
            <v>107</v>
          </cell>
          <cell r="B10" t="str">
            <v>Maquinista</v>
          </cell>
          <cell r="C10" t="str">
            <v>h</v>
          </cell>
          <cell r="D10">
            <v>1.776</v>
          </cell>
          <cell r="E10">
            <v>1.48</v>
          </cell>
        </row>
        <row r="11">
          <cell r="A11">
            <v>108</v>
          </cell>
          <cell r="B11" t="str">
            <v>Montador</v>
          </cell>
          <cell r="C11" t="str">
            <v>h</v>
          </cell>
          <cell r="D11">
            <v>1.776</v>
          </cell>
          <cell r="E11">
            <v>1.48</v>
          </cell>
        </row>
        <row r="12">
          <cell r="A12">
            <v>109</v>
          </cell>
          <cell r="B12" t="str">
            <v>Ferreiro</v>
          </cell>
          <cell r="C12" t="str">
            <v>h</v>
          </cell>
          <cell r="D12">
            <v>1.776</v>
          </cell>
          <cell r="E12">
            <v>1.48</v>
          </cell>
        </row>
        <row r="13">
          <cell r="A13">
            <v>110</v>
          </cell>
          <cell r="B13" t="str">
            <v>Ajudante</v>
          </cell>
          <cell r="C13" t="str">
            <v>h</v>
          </cell>
          <cell r="D13">
            <v>1.296</v>
          </cell>
          <cell r="E13">
            <v>1.08</v>
          </cell>
        </row>
        <row r="14">
          <cell r="A14">
            <v>111</v>
          </cell>
          <cell r="B14" t="str">
            <v>Pintor</v>
          </cell>
          <cell r="C14" t="str">
            <v>h</v>
          </cell>
          <cell r="D14">
            <v>1.9320000000000002</v>
          </cell>
          <cell r="E14">
            <v>1.61</v>
          </cell>
        </row>
        <row r="15">
          <cell r="A15">
            <v>112</v>
          </cell>
          <cell r="B15" t="str">
            <v>Telhadista</v>
          </cell>
          <cell r="C15" t="str">
            <v>h</v>
          </cell>
          <cell r="D15">
            <v>2.004</v>
          </cell>
          <cell r="E15">
            <v>1.67</v>
          </cell>
        </row>
        <row r="17">
          <cell r="A17">
            <v>1500</v>
          </cell>
          <cell r="B17" t="str">
            <v>MÃO DE OBRA EMPREITADA</v>
          </cell>
        </row>
        <row r="18">
          <cell r="A18">
            <v>150</v>
          </cell>
          <cell r="B18" t="str">
            <v>Empreitada alvenaria</v>
          </cell>
          <cell r="C18" t="str">
            <v>m2</v>
          </cell>
          <cell r="D18">
            <v>3</v>
          </cell>
          <cell r="E18">
            <v>2</v>
          </cell>
        </row>
        <row r="19">
          <cell r="A19">
            <v>152</v>
          </cell>
          <cell r="B19" t="str">
            <v>Empreitada chapisco interno</v>
          </cell>
          <cell r="C19" t="str">
            <v>m2</v>
          </cell>
          <cell r="D19">
            <v>0.84</v>
          </cell>
          <cell r="E19">
            <v>0.77</v>
          </cell>
        </row>
        <row r="20">
          <cell r="A20">
            <v>154</v>
          </cell>
          <cell r="B20" t="str">
            <v>Empreitada chapisco no jaú</v>
          </cell>
          <cell r="C20" t="str">
            <v>m2</v>
          </cell>
          <cell r="D20">
            <v>0.96000000000000008</v>
          </cell>
          <cell r="E20">
            <v>0.88000000000000012</v>
          </cell>
        </row>
        <row r="21">
          <cell r="A21">
            <v>155</v>
          </cell>
          <cell r="B21" t="str">
            <v>Empreiteiro assentamento de pisos c/ encargos</v>
          </cell>
          <cell r="C21" t="str">
            <v>m2</v>
          </cell>
          <cell r="D21">
            <v>7.2</v>
          </cell>
          <cell r="E21">
            <v>6.6000000000000005</v>
          </cell>
        </row>
        <row r="22">
          <cell r="A22">
            <v>156</v>
          </cell>
          <cell r="B22" t="str">
            <v>Empreitada emboço interno</v>
          </cell>
          <cell r="C22" t="str">
            <v>m2</v>
          </cell>
          <cell r="D22">
            <v>2.4</v>
          </cell>
          <cell r="E22">
            <v>2.2000000000000002</v>
          </cell>
        </row>
        <row r="23">
          <cell r="A23">
            <v>158</v>
          </cell>
          <cell r="B23" t="str">
            <v>Empreitada emboço e chapisco no jaú</v>
          </cell>
          <cell r="C23" t="str">
            <v>m2</v>
          </cell>
          <cell r="D23">
            <v>6</v>
          </cell>
          <cell r="E23">
            <v>5.5</v>
          </cell>
        </row>
        <row r="24">
          <cell r="A24">
            <v>160</v>
          </cell>
          <cell r="B24" t="str">
            <v>Empreitada contrapiso</v>
          </cell>
          <cell r="C24" t="str">
            <v>m2</v>
          </cell>
          <cell r="D24">
            <v>3</v>
          </cell>
          <cell r="E24">
            <v>2.75</v>
          </cell>
        </row>
        <row r="25">
          <cell r="A25">
            <v>162</v>
          </cell>
          <cell r="B25" t="str">
            <v>Empreitada pisos cerâmicos</v>
          </cell>
          <cell r="C25" t="str">
            <v>m2</v>
          </cell>
          <cell r="D25">
            <v>4.8</v>
          </cell>
          <cell r="E25">
            <v>4.4000000000000004</v>
          </cell>
        </row>
        <row r="26">
          <cell r="A26">
            <v>164</v>
          </cell>
          <cell r="B26" t="str">
            <v>Empreitada revestimentos paredes internas</v>
          </cell>
          <cell r="C26" t="str">
            <v>m2</v>
          </cell>
          <cell r="D26">
            <v>4.8</v>
          </cell>
          <cell r="E26">
            <v>4.4000000000000004</v>
          </cell>
        </row>
        <row r="27">
          <cell r="A27">
            <v>166</v>
          </cell>
          <cell r="B27" t="str">
            <v>Empreitada assentamento de aduelas</v>
          </cell>
          <cell r="C27" t="str">
            <v>unid.</v>
          </cell>
          <cell r="D27">
            <v>7.2</v>
          </cell>
          <cell r="E27">
            <v>6.6000000000000005</v>
          </cell>
        </row>
        <row r="28">
          <cell r="A28">
            <v>167</v>
          </cell>
          <cell r="B28" t="str">
            <v>Empreitada assentamento de esquadria de madeira</v>
          </cell>
          <cell r="C28" t="str">
            <v>unid.</v>
          </cell>
          <cell r="D28">
            <v>12</v>
          </cell>
          <cell r="E28">
            <v>11</v>
          </cell>
        </row>
        <row r="29">
          <cell r="A29">
            <v>168</v>
          </cell>
          <cell r="B29" t="str">
            <v>Empreitada pisos de granito/mármore/ardósia</v>
          </cell>
          <cell r="C29" t="str">
            <v>m2</v>
          </cell>
          <cell r="D29">
            <v>9.6</v>
          </cell>
          <cell r="E29">
            <v>8.8000000000000007</v>
          </cell>
        </row>
        <row r="30">
          <cell r="A30">
            <v>169</v>
          </cell>
          <cell r="B30" t="str">
            <v>Empreitada revestimento externo cerâmica 10x10</v>
          </cell>
          <cell r="C30" t="str">
            <v>m2</v>
          </cell>
          <cell r="D30">
            <v>6</v>
          </cell>
          <cell r="E30">
            <v>5.5</v>
          </cell>
        </row>
        <row r="31">
          <cell r="A31">
            <v>170</v>
          </cell>
          <cell r="B31" t="str">
            <v>Empreitada revestimento externo granito</v>
          </cell>
          <cell r="C31" t="str">
            <v>m2</v>
          </cell>
          <cell r="D31">
            <v>14.4</v>
          </cell>
          <cell r="E31">
            <v>13.200000000000001</v>
          </cell>
        </row>
        <row r="32">
          <cell r="A32">
            <v>171</v>
          </cell>
          <cell r="B32" t="str">
            <v>Empreitada assentamento de soleira ou chapim em granito</v>
          </cell>
          <cell r="C32" t="str">
            <v>ml</v>
          </cell>
          <cell r="D32">
            <v>6</v>
          </cell>
          <cell r="E32">
            <v>5.5</v>
          </cell>
        </row>
        <row r="33">
          <cell r="A33">
            <v>180</v>
          </cell>
          <cell r="B33" t="str">
            <v>Empreitada pintura de paredes internas 2 demãos</v>
          </cell>
          <cell r="C33" t="str">
            <v>m2</v>
          </cell>
          <cell r="D33">
            <v>3.6</v>
          </cell>
          <cell r="E33">
            <v>3.3000000000000003</v>
          </cell>
        </row>
        <row r="36">
          <cell r="A36">
            <v>199</v>
          </cell>
          <cell r="B36" t="str">
            <v>Leis Sociais = 125,8% sobre mão-de-obra</v>
          </cell>
          <cell r="D36">
            <v>1.2060440000000001</v>
          </cell>
          <cell r="E36">
            <v>1.2060440000000001</v>
          </cell>
        </row>
        <row r="38">
          <cell r="A38">
            <v>2000</v>
          </cell>
          <cell r="B38" t="str">
            <v>INSUMOS BÁSICOS</v>
          </cell>
        </row>
        <row r="40">
          <cell r="A40">
            <v>201</v>
          </cell>
          <cell r="B40" t="str">
            <v>Cimento</v>
          </cell>
          <cell r="C40" t="str">
            <v>kg</v>
          </cell>
          <cell r="D40">
            <v>0.3</v>
          </cell>
          <cell r="E40">
            <v>0.27500000000000002</v>
          </cell>
        </row>
        <row r="41">
          <cell r="A41">
            <v>202</v>
          </cell>
          <cell r="B41" t="str">
            <v>Areia úmida</v>
          </cell>
          <cell r="C41" t="str">
            <v>m3</v>
          </cell>
          <cell r="D41">
            <v>0</v>
          </cell>
          <cell r="E41">
            <v>0</v>
          </cell>
        </row>
        <row r="42">
          <cell r="A42">
            <v>203</v>
          </cell>
          <cell r="B42" t="str">
            <v>Brita 1/2</v>
          </cell>
          <cell r="C42" t="str">
            <v>m3</v>
          </cell>
          <cell r="D42">
            <v>24</v>
          </cell>
          <cell r="E42">
            <v>22</v>
          </cell>
        </row>
        <row r="43">
          <cell r="A43">
            <v>204</v>
          </cell>
          <cell r="B43" t="str">
            <v>Cal virgem em pó</v>
          </cell>
          <cell r="C43" t="str">
            <v>kg</v>
          </cell>
          <cell r="D43">
            <v>0.12000000000000001</v>
          </cell>
          <cell r="E43">
            <v>0.11000000000000001</v>
          </cell>
        </row>
        <row r="44">
          <cell r="A44">
            <v>205</v>
          </cell>
          <cell r="B44" t="str">
            <v>Cal hidratada</v>
          </cell>
          <cell r="C44" t="str">
            <v>kg</v>
          </cell>
          <cell r="D44">
            <v>0.18</v>
          </cell>
          <cell r="E44">
            <v>0.16500000000000001</v>
          </cell>
        </row>
        <row r="45">
          <cell r="A45">
            <v>206</v>
          </cell>
          <cell r="B45" t="str">
            <v>Impermeabilizante Vedacit</v>
          </cell>
          <cell r="C45" t="str">
            <v>l</v>
          </cell>
          <cell r="D45">
            <v>2.0533333333333337</v>
          </cell>
          <cell r="E45">
            <v>1.8822222222222225</v>
          </cell>
        </row>
        <row r="46">
          <cell r="A46">
            <v>207</v>
          </cell>
          <cell r="B46" t="str">
            <v>Cimentcola Quartzolit</v>
          </cell>
          <cell r="C46" t="str">
            <v>kg</v>
          </cell>
          <cell r="D46">
            <v>0.372</v>
          </cell>
          <cell r="E46">
            <v>0.34100000000000003</v>
          </cell>
        </row>
        <row r="47">
          <cell r="A47">
            <v>208</v>
          </cell>
          <cell r="B47" t="str">
            <v>Supercimentcola Quarzolite</v>
          </cell>
          <cell r="C47" t="str">
            <v>kg</v>
          </cell>
          <cell r="D47">
            <v>0.75600000000000001</v>
          </cell>
          <cell r="E47">
            <v>0.69300000000000006</v>
          </cell>
        </row>
        <row r="48">
          <cell r="A48">
            <v>209</v>
          </cell>
          <cell r="B48" t="str">
            <v>Cimento branco</v>
          </cell>
          <cell r="C48" t="str">
            <v>kg</v>
          </cell>
          <cell r="D48">
            <v>1.56</v>
          </cell>
          <cell r="E48">
            <v>1.4300000000000002</v>
          </cell>
        </row>
        <row r="49">
          <cell r="A49">
            <v>210</v>
          </cell>
          <cell r="B49" t="str">
            <v>Prego 18x24</v>
          </cell>
          <cell r="C49" t="str">
            <v>kg</v>
          </cell>
          <cell r="D49">
            <v>2.64</v>
          </cell>
          <cell r="E49">
            <v>2.4200000000000004</v>
          </cell>
        </row>
        <row r="50">
          <cell r="A50">
            <v>211</v>
          </cell>
          <cell r="B50" t="str">
            <v>tábua de pinho 1x12"</v>
          </cell>
          <cell r="C50" t="str">
            <v>m2</v>
          </cell>
          <cell r="D50">
            <v>8.16</v>
          </cell>
          <cell r="E50">
            <v>7.48</v>
          </cell>
        </row>
        <row r="51">
          <cell r="A51">
            <v>212</v>
          </cell>
          <cell r="B51" t="str">
            <v>tábua de pinho 1x9"</v>
          </cell>
          <cell r="C51" t="str">
            <v>m2</v>
          </cell>
          <cell r="D51">
            <v>8.16</v>
          </cell>
          <cell r="E51">
            <v>7.48</v>
          </cell>
        </row>
        <row r="52">
          <cell r="A52">
            <v>213</v>
          </cell>
          <cell r="B52" t="str">
            <v>Sarrafo de pinho 10x2,5cm</v>
          </cell>
          <cell r="C52" t="str">
            <v>m</v>
          </cell>
          <cell r="D52">
            <v>1.02</v>
          </cell>
          <cell r="E52">
            <v>0.93500000000000005</v>
          </cell>
        </row>
        <row r="53">
          <cell r="A53">
            <v>214</v>
          </cell>
          <cell r="B53" t="str">
            <v>pontalete de pinho 3x3"</v>
          </cell>
          <cell r="C53" t="str">
            <v>m</v>
          </cell>
          <cell r="D53">
            <v>1.8</v>
          </cell>
          <cell r="E53">
            <v>1.6500000000000001</v>
          </cell>
        </row>
        <row r="54">
          <cell r="A54">
            <v>215</v>
          </cell>
          <cell r="B54" t="str">
            <v>Viga de peroba 6x12cm</v>
          </cell>
          <cell r="C54" t="str">
            <v>m</v>
          </cell>
          <cell r="D54">
            <v>4.5599999999999996</v>
          </cell>
          <cell r="E54">
            <v>4.18</v>
          </cell>
        </row>
        <row r="55">
          <cell r="A55">
            <v>216</v>
          </cell>
          <cell r="B55" t="str">
            <v>Chapa de compensado resinado 10mm</v>
          </cell>
          <cell r="C55" t="str">
            <v>m2</v>
          </cell>
          <cell r="D55">
            <v>18</v>
          </cell>
          <cell r="E55">
            <v>16.5</v>
          </cell>
        </row>
        <row r="56">
          <cell r="A56">
            <v>217</v>
          </cell>
          <cell r="B56" t="str">
            <v>Madeira</v>
          </cell>
          <cell r="C56" t="str">
            <v>m3</v>
          </cell>
          <cell r="D56">
            <v>300</v>
          </cell>
          <cell r="E56">
            <v>275</v>
          </cell>
        </row>
        <row r="57">
          <cell r="A57">
            <v>218</v>
          </cell>
          <cell r="B57" t="str">
            <v>Chumbador 3/8"</v>
          </cell>
          <cell r="C57" t="str">
            <v>un</v>
          </cell>
          <cell r="D57">
            <v>0.24000000000000002</v>
          </cell>
          <cell r="E57">
            <v>0.22000000000000003</v>
          </cell>
        </row>
        <row r="58">
          <cell r="A58">
            <v>219</v>
          </cell>
          <cell r="B58" t="str">
            <v>Aço CA-50 12,5mm</v>
          </cell>
          <cell r="C58" t="str">
            <v>kg</v>
          </cell>
          <cell r="D58">
            <v>1.8720000000000001</v>
          </cell>
          <cell r="E58">
            <v>1.7160000000000002</v>
          </cell>
        </row>
        <row r="59">
          <cell r="A59">
            <v>220</v>
          </cell>
          <cell r="B59" t="str">
            <v>Aço CA-50 10mm</v>
          </cell>
          <cell r="C59" t="str">
            <v>kg</v>
          </cell>
          <cell r="D59">
            <v>1.7412698412698413</v>
          </cell>
          <cell r="E59">
            <v>1.5961640211640213</v>
          </cell>
        </row>
        <row r="60">
          <cell r="A60">
            <v>221</v>
          </cell>
          <cell r="B60" t="str">
            <v>Aço CA-50 8mm</v>
          </cell>
          <cell r="C60" t="str">
            <v>kg</v>
          </cell>
          <cell r="D60">
            <v>1.875</v>
          </cell>
          <cell r="E60">
            <v>1.7187500000000002</v>
          </cell>
        </row>
        <row r="61">
          <cell r="A61">
            <v>222</v>
          </cell>
          <cell r="B61" t="str">
            <v>Aço CA-50 6,3mm</v>
          </cell>
          <cell r="C61" t="str">
            <v>kg</v>
          </cell>
          <cell r="D61">
            <v>1.8720000000000001</v>
          </cell>
          <cell r="E61">
            <v>1.7160000000000002</v>
          </cell>
        </row>
        <row r="62">
          <cell r="A62">
            <v>223</v>
          </cell>
          <cell r="B62" t="str">
            <v>Aço CA-50 5mm</v>
          </cell>
          <cell r="C62" t="str">
            <v>kg</v>
          </cell>
          <cell r="D62">
            <v>1.875</v>
          </cell>
          <cell r="E62">
            <v>1.7187500000000002</v>
          </cell>
        </row>
        <row r="63">
          <cell r="A63">
            <v>224</v>
          </cell>
          <cell r="B63" t="str">
            <v>Aço CA-50 4,2mm</v>
          </cell>
          <cell r="C63" t="str">
            <v>kg</v>
          </cell>
          <cell r="D63">
            <v>2.0793893129770993</v>
          </cell>
          <cell r="E63">
            <v>1.9061068702290076</v>
          </cell>
        </row>
        <row r="64">
          <cell r="A64">
            <v>225</v>
          </cell>
          <cell r="B64" t="str">
            <v>Aço CA-60 4,2mm</v>
          </cell>
          <cell r="C64" t="str">
            <v>kg</v>
          </cell>
          <cell r="D64">
            <v>2.0793893129770993</v>
          </cell>
          <cell r="E64">
            <v>1.9061068702290076</v>
          </cell>
        </row>
        <row r="65">
          <cell r="A65">
            <v>226</v>
          </cell>
          <cell r="B65" t="str">
            <v>Arame galvanizado</v>
          </cell>
          <cell r="C65" t="str">
            <v>kg</v>
          </cell>
          <cell r="D65">
            <v>1.9200000000000002</v>
          </cell>
          <cell r="E65">
            <v>1.7600000000000002</v>
          </cell>
        </row>
        <row r="66">
          <cell r="A66">
            <v>227</v>
          </cell>
          <cell r="B66" t="str">
            <v>Arame recozido</v>
          </cell>
          <cell r="C66" t="str">
            <v>kg</v>
          </cell>
          <cell r="D66">
            <v>3.6</v>
          </cell>
          <cell r="E66">
            <v>3.3000000000000003</v>
          </cell>
        </row>
        <row r="67">
          <cell r="A67">
            <v>230</v>
          </cell>
          <cell r="B67" t="str">
            <v>Tijolo 9x19x28</v>
          </cell>
          <cell r="C67" t="str">
            <v>un</v>
          </cell>
          <cell r="D67">
            <v>0.18</v>
          </cell>
          <cell r="E67">
            <v>0.16500000000000001</v>
          </cell>
        </row>
        <row r="68">
          <cell r="A68">
            <v>231</v>
          </cell>
          <cell r="B68" t="str">
            <v>Tijolo 09x19x19</v>
          </cell>
          <cell r="C68" t="str">
            <v>un</v>
          </cell>
          <cell r="D68">
            <v>0.156</v>
          </cell>
          <cell r="E68">
            <v>0.14300000000000002</v>
          </cell>
        </row>
        <row r="69">
          <cell r="A69">
            <v>232</v>
          </cell>
          <cell r="B69" t="str">
            <v>Tijolo de barro maciço</v>
          </cell>
          <cell r="C69" t="str">
            <v>un</v>
          </cell>
          <cell r="D69">
            <v>0.26400000000000001</v>
          </cell>
          <cell r="E69">
            <v>0.24200000000000002</v>
          </cell>
        </row>
        <row r="70">
          <cell r="A70">
            <v>233</v>
          </cell>
          <cell r="B70" t="str">
            <v>Elemento vazado tipo cobogó</v>
          </cell>
          <cell r="C70" t="str">
            <v>un</v>
          </cell>
          <cell r="D70">
            <v>0.88800000000000001</v>
          </cell>
          <cell r="E70">
            <v>0.81400000000000006</v>
          </cell>
        </row>
        <row r="71">
          <cell r="A71">
            <v>234</v>
          </cell>
          <cell r="B71" t="str">
            <v>Bloco de concreto 10x20x40</v>
          </cell>
          <cell r="C71" t="str">
            <v>un</v>
          </cell>
          <cell r="D71">
            <v>0.42</v>
          </cell>
          <cell r="E71">
            <v>0.38500000000000001</v>
          </cell>
        </row>
        <row r="72">
          <cell r="A72">
            <v>235</v>
          </cell>
          <cell r="B72" t="str">
            <v>Bloco de concreto 15x20x40</v>
          </cell>
          <cell r="C72" t="str">
            <v>un</v>
          </cell>
          <cell r="D72">
            <v>0.6</v>
          </cell>
          <cell r="E72">
            <v>0.55000000000000004</v>
          </cell>
        </row>
        <row r="73">
          <cell r="A73">
            <v>236</v>
          </cell>
          <cell r="B73" t="str">
            <v>Rejunte Quartizolit para revestimento cerâmico</v>
          </cell>
          <cell r="C73" t="str">
            <v>kg</v>
          </cell>
          <cell r="D73">
            <v>1.6320000000000001</v>
          </cell>
          <cell r="E73">
            <v>1.4960000000000002</v>
          </cell>
        </row>
        <row r="74">
          <cell r="A74">
            <v>238</v>
          </cell>
          <cell r="B74" t="str">
            <v>Laje pré-fabricada e=10cm</v>
          </cell>
          <cell r="C74" t="str">
            <v>m2</v>
          </cell>
          <cell r="D74">
            <v>7.2</v>
          </cell>
          <cell r="E74">
            <v>6.6000000000000005</v>
          </cell>
        </row>
        <row r="75">
          <cell r="A75">
            <v>240</v>
          </cell>
          <cell r="B75" t="str">
            <v>Desmoldante para formas</v>
          </cell>
          <cell r="C75" t="str">
            <v>l</v>
          </cell>
          <cell r="D75">
            <v>3.9</v>
          </cell>
          <cell r="E75">
            <v>3.5750000000000002</v>
          </cell>
        </row>
        <row r="76">
          <cell r="A76">
            <v>242</v>
          </cell>
          <cell r="B76" t="str">
            <v>Formas metálicas aluguel</v>
          </cell>
          <cell r="C76" t="str">
            <v>m2</v>
          </cell>
          <cell r="D76">
            <v>0</v>
          </cell>
          <cell r="E76">
            <v>0</v>
          </cell>
        </row>
        <row r="77">
          <cell r="A77">
            <v>244</v>
          </cell>
          <cell r="B77" t="str">
            <v>Escora de eucalipto 3m</v>
          </cell>
          <cell r="C77" t="str">
            <v>un</v>
          </cell>
          <cell r="D77">
            <v>1.2</v>
          </cell>
          <cell r="E77">
            <v>1.1000000000000001</v>
          </cell>
        </row>
        <row r="78">
          <cell r="A78">
            <v>245</v>
          </cell>
          <cell r="B78" t="str">
            <v>Chapa zincada no. 26</v>
          </cell>
          <cell r="C78" t="str">
            <v>chapa</v>
          </cell>
          <cell r="D78">
            <v>15.6</v>
          </cell>
          <cell r="E78">
            <v>14.3</v>
          </cell>
        </row>
        <row r="79">
          <cell r="A79">
            <v>246</v>
          </cell>
          <cell r="B79" t="str">
            <v>Chapa de compensado resinado 12mm</v>
          </cell>
          <cell r="C79" t="str">
            <v>m2</v>
          </cell>
          <cell r="D79">
            <v>9.1320000000000014</v>
          </cell>
          <cell r="E79">
            <v>8.3710000000000004</v>
          </cell>
        </row>
        <row r="80">
          <cell r="A80">
            <v>247</v>
          </cell>
          <cell r="B80" t="str">
            <v>Chapa de compensado resinado 14mm</v>
          </cell>
          <cell r="C80" t="str">
            <v>m2</v>
          </cell>
          <cell r="D80">
            <v>10.404</v>
          </cell>
          <cell r="E80">
            <v>9.5370000000000008</v>
          </cell>
        </row>
        <row r="81">
          <cell r="A81">
            <v>248</v>
          </cell>
          <cell r="B81" t="str">
            <v>Chapa de compensado resinado 12mm</v>
          </cell>
          <cell r="C81" t="str">
            <v>chapa</v>
          </cell>
          <cell r="D81">
            <v>16.2</v>
          </cell>
          <cell r="E81">
            <v>14.850000000000001</v>
          </cell>
        </row>
        <row r="82">
          <cell r="A82">
            <v>249</v>
          </cell>
          <cell r="B82" t="str">
            <v>Chapa de compensado resinado 14mm</v>
          </cell>
          <cell r="C82" t="str">
            <v>chapa</v>
          </cell>
          <cell r="D82">
            <v>31.2</v>
          </cell>
          <cell r="E82">
            <v>28.6</v>
          </cell>
        </row>
        <row r="83">
          <cell r="A83">
            <v>250</v>
          </cell>
          <cell r="B83" t="str">
            <v>Chapa de compensado resinado 10mm</v>
          </cell>
          <cell r="C83" t="str">
            <v>m2</v>
          </cell>
          <cell r="D83">
            <v>7.6859504132231411</v>
          </cell>
          <cell r="E83">
            <v>7.0454545454545459</v>
          </cell>
        </row>
        <row r="84">
          <cell r="A84">
            <v>251</v>
          </cell>
          <cell r="B84" t="str">
            <v>Chapa de compensado resinado 10mm</v>
          </cell>
          <cell r="C84" t="str">
            <v>chapa</v>
          </cell>
          <cell r="D84">
            <v>18.600000000000001</v>
          </cell>
          <cell r="E84">
            <v>17.05</v>
          </cell>
        </row>
        <row r="85">
          <cell r="A85">
            <v>252</v>
          </cell>
          <cell r="B85" t="str">
            <v>Areia média</v>
          </cell>
          <cell r="C85" t="str">
            <v>m3</v>
          </cell>
          <cell r="D85">
            <v>27.6</v>
          </cell>
          <cell r="E85">
            <v>25.3</v>
          </cell>
        </row>
        <row r="86">
          <cell r="A86">
            <v>253</v>
          </cell>
          <cell r="B86" t="str">
            <v>Brita 3/4</v>
          </cell>
          <cell r="C86" t="str">
            <v>m3</v>
          </cell>
          <cell r="D86">
            <v>27.6</v>
          </cell>
          <cell r="E86">
            <v>25.3</v>
          </cell>
        </row>
        <row r="87">
          <cell r="A87">
            <v>254</v>
          </cell>
          <cell r="B87" t="str">
            <v>Pedra de mão</v>
          </cell>
          <cell r="C87" t="str">
            <v>m3</v>
          </cell>
          <cell r="D87">
            <v>2.52</v>
          </cell>
          <cell r="E87">
            <v>2.3100000000000005</v>
          </cell>
        </row>
        <row r="88">
          <cell r="A88">
            <v>261</v>
          </cell>
          <cell r="B88" t="str">
            <v>tábua de pinho 1x12"</v>
          </cell>
          <cell r="C88" t="str">
            <v>m</v>
          </cell>
          <cell r="D88">
            <v>1.26</v>
          </cell>
          <cell r="E88">
            <v>1.1550000000000002</v>
          </cell>
        </row>
        <row r="89">
          <cell r="A89">
            <v>262</v>
          </cell>
          <cell r="B89" t="str">
            <v>tábua de pinho 1x15cm</v>
          </cell>
          <cell r="C89" t="str">
            <v>m</v>
          </cell>
          <cell r="D89">
            <v>13.44</v>
          </cell>
          <cell r="E89">
            <v>12.32</v>
          </cell>
        </row>
        <row r="90">
          <cell r="A90">
            <v>264</v>
          </cell>
          <cell r="B90" t="str">
            <v>Lambrí de Peroba mica 10x1</v>
          </cell>
          <cell r="C90" t="str">
            <v>m2</v>
          </cell>
          <cell r="D90">
            <v>4.8</v>
          </cell>
          <cell r="E90">
            <v>4.4000000000000004</v>
          </cell>
        </row>
        <row r="91">
          <cell r="A91">
            <v>266</v>
          </cell>
          <cell r="B91" t="str">
            <v>Placas de gesso pré-fabricadas 60x60</v>
          </cell>
          <cell r="C91" t="str">
            <v>m2</v>
          </cell>
          <cell r="D91">
            <v>0.24000000000000002</v>
          </cell>
          <cell r="E91">
            <v>0.22000000000000003</v>
          </cell>
        </row>
        <row r="92">
          <cell r="A92">
            <v>267</v>
          </cell>
          <cell r="B92" t="str">
            <v>Gesso em pó</v>
          </cell>
          <cell r="C92" t="str">
            <v>kg</v>
          </cell>
          <cell r="D92">
            <v>5.6400000000000006</v>
          </cell>
          <cell r="E92">
            <v>5.1700000000000008</v>
          </cell>
        </row>
        <row r="93">
          <cell r="A93">
            <v>270</v>
          </cell>
          <cell r="B93" t="str">
            <v>Soda cáustica</v>
          </cell>
          <cell r="C93" t="str">
            <v>kg</v>
          </cell>
          <cell r="D93">
            <v>2.16</v>
          </cell>
          <cell r="E93">
            <v>1.9800000000000002</v>
          </cell>
        </row>
        <row r="94">
          <cell r="A94">
            <v>271</v>
          </cell>
          <cell r="B94" t="str">
            <v>Ácido muriático</v>
          </cell>
          <cell r="C94" t="str">
            <v>l</v>
          </cell>
          <cell r="D94">
            <v>3.8999999999999995</v>
          </cell>
          <cell r="E94">
            <v>3.5749999999999997</v>
          </cell>
        </row>
        <row r="95">
          <cell r="A95">
            <v>272</v>
          </cell>
          <cell r="B95" t="str">
            <v>Aguarráz mineral</v>
          </cell>
          <cell r="C95" t="str">
            <v>l</v>
          </cell>
          <cell r="D95">
            <v>0.24000000000000002</v>
          </cell>
          <cell r="E95">
            <v>0.22000000000000003</v>
          </cell>
        </row>
        <row r="96">
          <cell r="A96">
            <v>274</v>
          </cell>
          <cell r="B96" t="str">
            <v>Lixa nº120 para pintura</v>
          </cell>
          <cell r="C96" t="str">
            <v>un</v>
          </cell>
          <cell r="D96">
            <v>1.2</v>
          </cell>
          <cell r="E96">
            <v>1.1000000000000001</v>
          </cell>
        </row>
        <row r="97">
          <cell r="A97">
            <v>275</v>
          </cell>
          <cell r="B97" t="str">
            <v>Caibro 7x4 madeira branca</v>
          </cell>
          <cell r="C97" t="str">
            <v>ml</v>
          </cell>
          <cell r="D97">
            <v>2.52</v>
          </cell>
          <cell r="E97">
            <v>2.3100000000000005</v>
          </cell>
        </row>
        <row r="98">
          <cell r="A98">
            <v>276</v>
          </cell>
          <cell r="B98" t="str">
            <v>Caibro 7x5 Parajú</v>
          </cell>
          <cell r="C98" t="str">
            <v>ml</v>
          </cell>
          <cell r="D98">
            <v>2.2799999999999998</v>
          </cell>
          <cell r="E98">
            <v>2.09</v>
          </cell>
        </row>
        <row r="99">
          <cell r="A99">
            <v>280</v>
          </cell>
          <cell r="B99" t="str">
            <v>Caibro 7x5 Parajú</v>
          </cell>
          <cell r="C99" t="str">
            <v>ml</v>
          </cell>
          <cell r="D99">
            <v>1.32</v>
          </cell>
          <cell r="E99">
            <v>1.2100000000000002</v>
          </cell>
        </row>
        <row r="100">
          <cell r="A100">
            <v>282</v>
          </cell>
          <cell r="B100" t="str">
            <v>Caibro 7x4 madeira branca</v>
          </cell>
          <cell r="C100" t="str">
            <v>ml</v>
          </cell>
          <cell r="D100">
            <v>5.4</v>
          </cell>
          <cell r="E100">
            <v>4.95</v>
          </cell>
        </row>
        <row r="101">
          <cell r="A101">
            <v>286</v>
          </cell>
          <cell r="B101" t="str">
            <v>Telha amianto ondulada 2,44 x 0,50 fibrotex</v>
          </cell>
          <cell r="C101" t="str">
            <v>un</v>
          </cell>
          <cell r="D101">
            <v>6</v>
          </cell>
          <cell r="E101">
            <v>5.5</v>
          </cell>
        </row>
        <row r="102">
          <cell r="A102">
            <v>287</v>
          </cell>
          <cell r="B102" t="str">
            <v>Telha amianto ondulada 1,83 x 1,10</v>
          </cell>
          <cell r="C102" t="str">
            <v>un</v>
          </cell>
          <cell r="D102">
            <v>9.6</v>
          </cell>
          <cell r="E102">
            <v>8.8000000000000007</v>
          </cell>
        </row>
        <row r="103">
          <cell r="A103">
            <v>288</v>
          </cell>
          <cell r="B103" t="str">
            <v>Telha de barro colonial</v>
          </cell>
          <cell r="C103" t="str">
            <v>un</v>
          </cell>
          <cell r="D103">
            <v>0.14399999999999999</v>
          </cell>
          <cell r="E103">
            <v>0.13200000000000001</v>
          </cell>
        </row>
        <row r="104">
          <cell r="A104">
            <v>290</v>
          </cell>
          <cell r="B104" t="str">
            <v>Laje pré-fabricada e=10cm</v>
          </cell>
          <cell r="C104" t="str">
            <v>m2</v>
          </cell>
          <cell r="D104">
            <v>9.36</v>
          </cell>
          <cell r="E104">
            <v>8.58</v>
          </cell>
        </row>
        <row r="105">
          <cell r="A105">
            <v>291</v>
          </cell>
          <cell r="B105" t="str">
            <v>Escora de eucalipto 3m</v>
          </cell>
          <cell r="C105" t="str">
            <v>peça</v>
          </cell>
          <cell r="D105">
            <v>1.2</v>
          </cell>
          <cell r="E105">
            <v>1.1000000000000001</v>
          </cell>
        </row>
        <row r="106">
          <cell r="A106">
            <v>292</v>
          </cell>
          <cell r="B106" t="str">
            <v>Prego 15 x 15</v>
          </cell>
          <cell r="C106" t="str">
            <v>kg</v>
          </cell>
          <cell r="D106">
            <v>3.24</v>
          </cell>
          <cell r="E106">
            <v>2.9700000000000006</v>
          </cell>
        </row>
        <row r="111">
          <cell r="A111">
            <v>3000</v>
          </cell>
          <cell r="B111" t="str">
            <v>PISOS E REVESTIMENTOS</v>
          </cell>
        </row>
        <row r="112">
          <cell r="A112">
            <v>301</v>
          </cell>
          <cell r="B112" t="str">
            <v>Azulejo branco 15x15</v>
          </cell>
          <cell r="C112" t="str">
            <v>m2</v>
          </cell>
          <cell r="D112">
            <v>0</v>
          </cell>
        </row>
        <row r="113">
          <cell r="A113">
            <v>302</v>
          </cell>
          <cell r="B113" t="str">
            <v>Azulejo de cor 15x15</v>
          </cell>
          <cell r="C113" t="str">
            <v>m2</v>
          </cell>
          <cell r="D113">
            <v>0</v>
          </cell>
        </row>
        <row r="114">
          <cell r="A114">
            <v>304</v>
          </cell>
          <cell r="B114" t="str">
            <v>Ladrilho hidráulico 1 cor</v>
          </cell>
          <cell r="C114" t="str">
            <v>m2</v>
          </cell>
          <cell r="D114">
            <v>0</v>
          </cell>
        </row>
        <row r="115">
          <cell r="A115">
            <v>305</v>
          </cell>
          <cell r="B115" t="str">
            <v>Ladrilho hidráulico 2 cores</v>
          </cell>
          <cell r="C115" t="str">
            <v>m2</v>
          </cell>
          <cell r="D115">
            <v>0</v>
          </cell>
        </row>
        <row r="116">
          <cell r="A116">
            <v>306</v>
          </cell>
          <cell r="B116" t="str">
            <v>Lajota cerâmica 32x32cm</v>
          </cell>
          <cell r="C116" t="str">
            <v>m2</v>
          </cell>
          <cell r="D116">
            <v>0</v>
          </cell>
        </row>
        <row r="117">
          <cell r="A117">
            <v>308</v>
          </cell>
          <cell r="B117" t="str">
            <v>Cerâmica vermelha 12x24cm</v>
          </cell>
          <cell r="C117" t="str">
            <v>m2</v>
          </cell>
          <cell r="D117">
            <v>0</v>
          </cell>
        </row>
        <row r="118">
          <cell r="A118">
            <v>310</v>
          </cell>
          <cell r="B118" t="str">
            <v>Ardósia 40x40cm</v>
          </cell>
          <cell r="C118" t="str">
            <v>m2</v>
          </cell>
          <cell r="D118">
            <v>7.2</v>
          </cell>
          <cell r="E118">
            <v>6.6000000000000005</v>
          </cell>
        </row>
        <row r="119">
          <cell r="A119">
            <v>311</v>
          </cell>
          <cell r="B119" t="str">
            <v>Cerâmica 10x10</v>
          </cell>
          <cell r="C119" t="str">
            <v>m2</v>
          </cell>
          <cell r="D119">
            <v>10.68</v>
          </cell>
          <cell r="E119">
            <v>9.7900000000000009</v>
          </cell>
        </row>
        <row r="120">
          <cell r="A120">
            <v>312</v>
          </cell>
          <cell r="B120" t="str">
            <v>Cerâmica 40x40</v>
          </cell>
          <cell r="C120" t="str">
            <v>m2</v>
          </cell>
          <cell r="D120">
            <v>16.164000000000001</v>
          </cell>
          <cell r="E120">
            <v>14.817000000000002</v>
          </cell>
        </row>
        <row r="121">
          <cell r="A121">
            <v>313</v>
          </cell>
          <cell r="B121" t="str">
            <v>Cerâmica 30x30</v>
          </cell>
          <cell r="C121" t="str">
            <v>m2</v>
          </cell>
          <cell r="D121">
            <v>10.284000000000001</v>
          </cell>
          <cell r="E121">
            <v>9.4270000000000014</v>
          </cell>
        </row>
        <row r="122">
          <cell r="A122">
            <v>314</v>
          </cell>
          <cell r="B122" t="str">
            <v>Cerâmica 20x30</v>
          </cell>
          <cell r="C122" t="str">
            <v>m2</v>
          </cell>
          <cell r="D122">
            <v>8.52</v>
          </cell>
          <cell r="E122">
            <v>7.8100000000000005</v>
          </cell>
        </row>
        <row r="123">
          <cell r="A123">
            <v>315</v>
          </cell>
          <cell r="B123" t="str">
            <v>Cerâmica 15x15</v>
          </cell>
          <cell r="C123" t="str">
            <v>m2</v>
          </cell>
          <cell r="D123">
            <v>7.26</v>
          </cell>
          <cell r="E123">
            <v>6.6550000000000002</v>
          </cell>
        </row>
        <row r="124">
          <cell r="A124">
            <v>316</v>
          </cell>
          <cell r="B124" t="str">
            <v>Assoalho de sucupira 15cm</v>
          </cell>
          <cell r="C124" t="str">
            <v>m2</v>
          </cell>
          <cell r="D124">
            <v>0</v>
          </cell>
          <cell r="E124">
            <v>0</v>
          </cell>
        </row>
        <row r="125">
          <cell r="A125">
            <v>317</v>
          </cell>
          <cell r="B125" t="str">
            <v>Mármore branco 3cm</v>
          </cell>
          <cell r="C125" t="str">
            <v>m2</v>
          </cell>
          <cell r="D125">
            <v>60</v>
          </cell>
          <cell r="E125">
            <v>55.000000000000007</v>
          </cell>
        </row>
        <row r="126">
          <cell r="A126">
            <v>318</v>
          </cell>
          <cell r="B126" t="str">
            <v>Granito Branco Polar</v>
          </cell>
          <cell r="C126" t="str">
            <v>m2</v>
          </cell>
          <cell r="D126">
            <v>84</v>
          </cell>
          <cell r="E126">
            <v>77</v>
          </cell>
        </row>
        <row r="127">
          <cell r="A127">
            <v>319</v>
          </cell>
          <cell r="B127" t="str">
            <v>Granito Cinza Andorinha</v>
          </cell>
          <cell r="C127" t="str">
            <v>m2</v>
          </cell>
          <cell r="D127">
            <v>48</v>
          </cell>
          <cell r="E127">
            <v>44</v>
          </cell>
        </row>
        <row r="128">
          <cell r="A128">
            <v>320</v>
          </cell>
          <cell r="B128" t="str">
            <v>Pedra portuguesa</v>
          </cell>
          <cell r="C128" t="str">
            <v>m2</v>
          </cell>
          <cell r="D128">
            <v>12.6</v>
          </cell>
          <cell r="E128">
            <v>11.55</v>
          </cell>
        </row>
        <row r="129">
          <cell r="A129">
            <v>350</v>
          </cell>
          <cell r="B129" t="str">
            <v>Rodapé em granito h=7cm</v>
          </cell>
          <cell r="C129" t="str">
            <v>ml</v>
          </cell>
          <cell r="D129">
            <v>4.2</v>
          </cell>
          <cell r="E129">
            <v>3.8500000000000005</v>
          </cell>
        </row>
        <row r="130">
          <cell r="A130">
            <v>352</v>
          </cell>
          <cell r="B130" t="str">
            <v>Rodapé de angelim pedra</v>
          </cell>
          <cell r="C130" t="str">
            <v>ml</v>
          </cell>
          <cell r="D130">
            <v>1.68</v>
          </cell>
          <cell r="E130">
            <v>1.54</v>
          </cell>
        </row>
        <row r="132">
          <cell r="A132">
            <v>4000</v>
          </cell>
          <cell r="B132" t="str">
            <v>LOUÇAS E METAIS</v>
          </cell>
        </row>
        <row r="133">
          <cell r="A133">
            <v>401</v>
          </cell>
          <cell r="B133" t="str">
            <v>Vaso sanitário Logasa</v>
          </cell>
          <cell r="C133" t="str">
            <v>un</v>
          </cell>
          <cell r="D133">
            <v>60</v>
          </cell>
          <cell r="E133">
            <v>55.000000000000007</v>
          </cell>
        </row>
        <row r="134">
          <cell r="A134">
            <v>403</v>
          </cell>
          <cell r="B134" t="str">
            <v>Bacia turca</v>
          </cell>
          <cell r="C134" t="str">
            <v>un</v>
          </cell>
          <cell r="D134">
            <v>42</v>
          </cell>
          <cell r="E134">
            <v>38.5</v>
          </cell>
        </row>
        <row r="135">
          <cell r="A135">
            <v>404</v>
          </cell>
          <cell r="B135" t="str">
            <v>Lavatório de coluna</v>
          </cell>
          <cell r="C135" t="str">
            <v>un</v>
          </cell>
          <cell r="D135">
            <v>0</v>
          </cell>
          <cell r="E135">
            <v>0</v>
          </cell>
        </row>
        <row r="136">
          <cell r="A136">
            <v>405</v>
          </cell>
          <cell r="B136" t="str">
            <v>Lavatório suspenso</v>
          </cell>
          <cell r="C136" t="str">
            <v>un</v>
          </cell>
          <cell r="D136">
            <v>57.6</v>
          </cell>
          <cell r="E136">
            <v>52.800000000000004</v>
          </cell>
        </row>
        <row r="137">
          <cell r="A137">
            <v>408</v>
          </cell>
          <cell r="B137" t="str">
            <v>Bancada de ardósia</v>
          </cell>
          <cell r="C137" t="str">
            <v>m2</v>
          </cell>
          <cell r="D137">
            <v>0</v>
          </cell>
          <cell r="E137">
            <v>0</v>
          </cell>
        </row>
        <row r="138">
          <cell r="A138">
            <v>409</v>
          </cell>
          <cell r="B138" t="str">
            <v>Bancada de granito</v>
          </cell>
          <cell r="C138" t="str">
            <v>m2</v>
          </cell>
          <cell r="D138">
            <v>84</v>
          </cell>
          <cell r="E138">
            <v>77</v>
          </cell>
        </row>
        <row r="139">
          <cell r="A139">
            <v>410</v>
          </cell>
          <cell r="B139" t="str">
            <v>Bojo para pia inox</v>
          </cell>
          <cell r="C139" t="str">
            <v>un</v>
          </cell>
          <cell r="D139">
            <v>60</v>
          </cell>
          <cell r="E139">
            <v>55.000000000000007</v>
          </cell>
        </row>
        <row r="140">
          <cell r="A140">
            <v>415</v>
          </cell>
          <cell r="B140" t="str">
            <v>Tanque pré-moldado</v>
          </cell>
          <cell r="C140" t="str">
            <v>un</v>
          </cell>
          <cell r="D140">
            <v>0</v>
          </cell>
          <cell r="E140">
            <v>0</v>
          </cell>
        </row>
        <row r="141">
          <cell r="A141">
            <v>416</v>
          </cell>
          <cell r="B141" t="str">
            <v>Tanque de Louça</v>
          </cell>
          <cell r="C141" t="str">
            <v>un</v>
          </cell>
          <cell r="D141">
            <v>58.8</v>
          </cell>
          <cell r="E141">
            <v>53.900000000000006</v>
          </cell>
        </row>
        <row r="142">
          <cell r="A142">
            <v>417</v>
          </cell>
          <cell r="B142" t="str">
            <v>Tanque Inox</v>
          </cell>
          <cell r="C142" t="str">
            <v>un</v>
          </cell>
          <cell r="D142">
            <v>0</v>
          </cell>
          <cell r="E142">
            <v>0</v>
          </cell>
        </row>
        <row r="143">
          <cell r="A143">
            <v>430</v>
          </cell>
          <cell r="B143" t="str">
            <v>Caixa d´água 500l</v>
          </cell>
          <cell r="C143" t="str">
            <v>un</v>
          </cell>
          <cell r="D143">
            <v>84</v>
          </cell>
          <cell r="E143">
            <v>77</v>
          </cell>
        </row>
        <row r="144">
          <cell r="A144">
            <v>431</v>
          </cell>
          <cell r="B144" t="str">
            <v>Caixa d´água 1000l</v>
          </cell>
          <cell r="C144" t="str">
            <v>un</v>
          </cell>
          <cell r="D144">
            <v>0</v>
          </cell>
        </row>
        <row r="155">
          <cell r="A155">
            <v>5000</v>
          </cell>
          <cell r="B155" t="str">
            <v>ESQUADRIAS</v>
          </cell>
        </row>
        <row r="156">
          <cell r="A156">
            <v>502</v>
          </cell>
          <cell r="B156" t="str">
            <v>Porta interna madeira 60/70/80 x 210</v>
          </cell>
          <cell r="C156" t="str">
            <v>un</v>
          </cell>
          <cell r="D156">
            <v>42</v>
          </cell>
          <cell r="E156">
            <v>38.5</v>
          </cell>
        </row>
        <row r="157">
          <cell r="A157">
            <v>510</v>
          </cell>
          <cell r="B157" t="str">
            <v>Porta externa madeira 80 x 210</v>
          </cell>
          <cell r="C157" t="str">
            <v>un</v>
          </cell>
          <cell r="D157">
            <v>60</v>
          </cell>
          <cell r="E157">
            <v>55.000000000000007</v>
          </cell>
        </row>
        <row r="158">
          <cell r="A158">
            <v>520</v>
          </cell>
          <cell r="B158" t="str">
            <v>Janela de madeira</v>
          </cell>
          <cell r="C158" t="str">
            <v>un</v>
          </cell>
          <cell r="D158">
            <v>50.4</v>
          </cell>
          <cell r="E158">
            <v>46.2</v>
          </cell>
        </row>
        <row r="172">
          <cell r="A172">
            <v>6000</v>
          </cell>
          <cell r="B172" t="str">
            <v>ACABAMENTOS</v>
          </cell>
        </row>
        <row r="173">
          <cell r="A173">
            <v>602</v>
          </cell>
          <cell r="B173" t="str">
            <v>Massa PVA</v>
          </cell>
          <cell r="C173" t="str">
            <v>kg</v>
          </cell>
          <cell r="D173">
            <v>0.372</v>
          </cell>
          <cell r="E173">
            <v>0.34100000000000003</v>
          </cell>
        </row>
        <row r="174">
          <cell r="A174">
            <v>603</v>
          </cell>
          <cell r="B174" t="str">
            <v>Massa a óleo</v>
          </cell>
          <cell r="C174" t="str">
            <v>kg</v>
          </cell>
          <cell r="D174">
            <v>3.6480000000000001</v>
          </cell>
          <cell r="E174">
            <v>3.3440000000000003</v>
          </cell>
        </row>
        <row r="175">
          <cell r="A175">
            <v>604</v>
          </cell>
          <cell r="B175" t="str">
            <v>Tinta látex Suvinil</v>
          </cell>
          <cell r="C175" t="str">
            <v>l</v>
          </cell>
          <cell r="D175">
            <v>8.52</v>
          </cell>
          <cell r="E175">
            <v>7.8100000000000005</v>
          </cell>
        </row>
        <row r="176">
          <cell r="A176">
            <v>605</v>
          </cell>
          <cell r="B176" t="str">
            <v>Tinta Texturada acrílica</v>
          </cell>
          <cell r="C176" t="str">
            <v>l</v>
          </cell>
          <cell r="D176">
            <v>12.6</v>
          </cell>
          <cell r="E176">
            <v>11.55</v>
          </cell>
        </row>
        <row r="177">
          <cell r="A177">
            <v>606</v>
          </cell>
          <cell r="B177" t="str">
            <v>Líquido selador</v>
          </cell>
          <cell r="C177" t="str">
            <v>l</v>
          </cell>
          <cell r="D177">
            <v>5.76</v>
          </cell>
          <cell r="E177">
            <v>5.28</v>
          </cell>
        </row>
        <row r="178">
          <cell r="A178">
            <v>607</v>
          </cell>
          <cell r="B178" t="str">
            <v>Verniz para madeira com filtro</v>
          </cell>
          <cell r="C178" t="str">
            <v>l</v>
          </cell>
          <cell r="D178">
            <v>9.36</v>
          </cell>
          <cell r="E178">
            <v>8.58</v>
          </cell>
        </row>
        <row r="179">
          <cell r="A179">
            <v>608</v>
          </cell>
          <cell r="B179" t="str">
            <v xml:space="preserve">Tinta esmalte </v>
          </cell>
          <cell r="C179" t="str">
            <v>l</v>
          </cell>
          <cell r="D179">
            <v>12.360000000000001</v>
          </cell>
          <cell r="E179">
            <v>11.330000000000002</v>
          </cell>
        </row>
        <row r="180">
          <cell r="A180">
            <v>609</v>
          </cell>
          <cell r="B180" t="str">
            <v>Fundo para madeira</v>
          </cell>
          <cell r="C180" t="str">
            <v>l</v>
          </cell>
          <cell r="D180">
            <v>12.360000000000001</v>
          </cell>
          <cell r="E180">
            <v>11.330000000000002</v>
          </cell>
        </row>
        <row r="182">
          <cell r="A182">
            <v>7000</v>
          </cell>
          <cell r="B182" t="str">
            <v>FERRAGENS</v>
          </cell>
        </row>
        <row r="183">
          <cell r="A183">
            <v>710</v>
          </cell>
          <cell r="B183" t="str">
            <v>Pino aço cravado (pino e fincapino)</v>
          </cell>
          <cell r="C183" t="str">
            <v>un</v>
          </cell>
          <cell r="D183">
            <v>0.32</v>
          </cell>
          <cell r="E183">
            <v>0.35200000000000004</v>
          </cell>
        </row>
        <row r="184">
          <cell r="A184">
            <v>750</v>
          </cell>
          <cell r="B184" t="str">
            <v xml:space="preserve">Dobradiça 21/2" </v>
          </cell>
          <cell r="C184" t="str">
            <v>un</v>
          </cell>
          <cell r="D184">
            <v>0.8</v>
          </cell>
          <cell r="E184">
            <v>0.88000000000000012</v>
          </cell>
        </row>
        <row r="185">
          <cell r="A185">
            <v>760</v>
          </cell>
          <cell r="B185" t="str">
            <v>Fechadura interna tipo alavanca</v>
          </cell>
          <cell r="C185" t="str">
            <v>un</v>
          </cell>
          <cell r="D185">
            <v>17.3</v>
          </cell>
          <cell r="E185">
            <v>19.03</v>
          </cell>
        </row>
        <row r="186">
          <cell r="A186">
            <v>762</v>
          </cell>
          <cell r="B186" t="str">
            <v>Fechadura externa tipo bola</v>
          </cell>
          <cell r="C186" t="str">
            <v>un</v>
          </cell>
          <cell r="D186">
            <v>21.3</v>
          </cell>
          <cell r="E186">
            <v>23.430000000000003</v>
          </cell>
        </row>
        <row r="187">
          <cell r="A187">
            <v>764</v>
          </cell>
          <cell r="B187" t="str">
            <v>Fechadura para banheiro</v>
          </cell>
          <cell r="C187" t="str">
            <v>un</v>
          </cell>
          <cell r="D187">
            <v>17.3</v>
          </cell>
          <cell r="E187">
            <v>19.03</v>
          </cell>
        </row>
        <row r="189">
          <cell r="A189">
            <v>8000</v>
          </cell>
          <cell r="B189" t="str">
            <v>MATERIAIS ELÉTRICOS E HIDRÁULICOS</v>
          </cell>
        </row>
        <row r="190">
          <cell r="A190">
            <v>801</v>
          </cell>
          <cell r="B190" t="str">
            <v>Poste padrão</v>
          </cell>
          <cell r="C190" t="str">
            <v>un</v>
          </cell>
          <cell r="D190">
            <v>312</v>
          </cell>
          <cell r="E190">
            <v>286</v>
          </cell>
        </row>
        <row r="191">
          <cell r="A191">
            <v>805</v>
          </cell>
          <cell r="B191" t="str">
            <v>Disjuntor tripolar 70A</v>
          </cell>
          <cell r="C191" t="str">
            <v>peça</v>
          </cell>
          <cell r="D191">
            <v>42</v>
          </cell>
          <cell r="E191">
            <v>38.5</v>
          </cell>
        </row>
        <row r="192">
          <cell r="A192">
            <v>807</v>
          </cell>
          <cell r="B192" t="str">
            <v>Chave trifásica simples</v>
          </cell>
          <cell r="C192" t="str">
            <v>peça</v>
          </cell>
          <cell r="D192">
            <v>45.6</v>
          </cell>
          <cell r="E192">
            <v>41.800000000000004</v>
          </cell>
        </row>
        <row r="193">
          <cell r="A193">
            <v>810</v>
          </cell>
          <cell r="B193" t="str">
            <v>Eletroduto PVC rígido 3"</v>
          </cell>
          <cell r="C193" t="str">
            <v>vara</v>
          </cell>
          <cell r="D193">
            <v>30</v>
          </cell>
          <cell r="E193">
            <v>27.500000000000004</v>
          </cell>
        </row>
        <row r="194">
          <cell r="A194">
            <v>812</v>
          </cell>
          <cell r="B194" t="str">
            <v>Eletroduto PVC rígido 3/4"</v>
          </cell>
          <cell r="C194" t="str">
            <v>vara</v>
          </cell>
          <cell r="D194">
            <v>2.7720000000000002</v>
          </cell>
          <cell r="E194">
            <v>2.5410000000000004</v>
          </cell>
        </row>
        <row r="195">
          <cell r="A195">
            <v>815</v>
          </cell>
          <cell r="B195" t="str">
            <v>Curva p/ eletroduto PVC 3"</v>
          </cell>
          <cell r="C195" t="str">
            <v>peça</v>
          </cell>
          <cell r="D195">
            <v>7.6800000000000006</v>
          </cell>
          <cell r="E195">
            <v>7.0400000000000009</v>
          </cell>
        </row>
        <row r="196">
          <cell r="A196">
            <v>817</v>
          </cell>
          <cell r="B196" t="str">
            <v>Luva p/ eletroduto PVC 3"</v>
          </cell>
          <cell r="C196" t="str">
            <v>peça</v>
          </cell>
          <cell r="D196">
            <v>5.8800000000000008</v>
          </cell>
          <cell r="E196">
            <v>5.3900000000000006</v>
          </cell>
        </row>
        <row r="197">
          <cell r="A197">
            <v>820</v>
          </cell>
          <cell r="B197" t="str">
            <v>Lâmpada incandescente 100W</v>
          </cell>
          <cell r="C197" t="str">
            <v>unid.</v>
          </cell>
          <cell r="D197">
            <v>1.38</v>
          </cell>
          <cell r="E197">
            <v>1.2649999999999999</v>
          </cell>
        </row>
        <row r="198">
          <cell r="A198">
            <v>830</v>
          </cell>
          <cell r="B198" t="str">
            <v>Tomada tripolar</v>
          </cell>
          <cell r="C198" t="str">
            <v>peça</v>
          </cell>
          <cell r="D198">
            <v>8.0400000000000009</v>
          </cell>
          <cell r="E198">
            <v>7.370000000000001</v>
          </cell>
        </row>
        <row r="199">
          <cell r="A199">
            <v>840</v>
          </cell>
          <cell r="B199" t="str">
            <v>Cabo 16,0mm2</v>
          </cell>
          <cell r="C199" t="str">
            <v>metro</v>
          </cell>
          <cell r="D199">
            <v>1.68</v>
          </cell>
          <cell r="E199">
            <v>1.54</v>
          </cell>
        </row>
        <row r="207">
          <cell r="A207">
            <v>9000</v>
          </cell>
          <cell r="B207" t="str">
            <v>EQUIPAMENTOS / FERRAMENTAS</v>
          </cell>
        </row>
        <row r="208">
          <cell r="A208">
            <v>902</v>
          </cell>
          <cell r="B208" t="str">
            <v>Retro escavadeira</v>
          </cell>
          <cell r="C208" t="str">
            <v>h</v>
          </cell>
          <cell r="D208">
            <v>60</v>
          </cell>
          <cell r="E208">
            <v>55.000000000000007</v>
          </cell>
        </row>
        <row r="209">
          <cell r="A209">
            <v>904</v>
          </cell>
          <cell r="B209" t="str">
            <v>Caminhão basculante</v>
          </cell>
          <cell r="C209" t="str">
            <v>h</v>
          </cell>
          <cell r="D209">
            <v>45</v>
          </cell>
          <cell r="E209">
            <v>41.25</v>
          </cell>
        </row>
        <row r="210">
          <cell r="A210">
            <v>906</v>
          </cell>
          <cell r="B210" t="str">
            <v>Caminhão carroceria</v>
          </cell>
          <cell r="C210" t="str">
            <v>h</v>
          </cell>
          <cell r="D210">
            <v>45</v>
          </cell>
          <cell r="E210">
            <v>41.25</v>
          </cell>
        </row>
        <row r="211">
          <cell r="A211">
            <v>912</v>
          </cell>
          <cell r="B211" t="str">
            <v>Betoneira</v>
          </cell>
          <cell r="C211" t="str">
            <v>h</v>
          </cell>
          <cell r="D211">
            <v>0.68399999999999994</v>
          </cell>
          <cell r="E211">
            <v>0.627</v>
          </cell>
        </row>
        <row r="212">
          <cell r="A212">
            <v>920</v>
          </cell>
          <cell r="B212" t="str">
            <v>Andaime fachadeiro tipo catraca</v>
          </cell>
          <cell r="C212" t="str">
            <v>mês</v>
          </cell>
          <cell r="D212">
            <v>72</v>
          </cell>
          <cell r="E212">
            <v>66</v>
          </cell>
        </row>
        <row r="213">
          <cell r="A213">
            <v>922</v>
          </cell>
          <cell r="B213" t="str">
            <v>Andaime tubular</v>
          </cell>
          <cell r="C213" t="str">
            <v>metro/mês</v>
          </cell>
          <cell r="D213">
            <v>5.6639999999999997</v>
          </cell>
          <cell r="E213">
            <v>5.1920000000000002</v>
          </cell>
        </row>
        <row r="214">
          <cell r="A214">
            <v>924</v>
          </cell>
          <cell r="B214" t="str">
            <v>Escoramento metálico</v>
          </cell>
          <cell r="C214" t="str">
            <v>m2/dia</v>
          </cell>
          <cell r="D214">
            <v>0.26400000000000001</v>
          </cell>
          <cell r="E214">
            <v>0.24200000000000002</v>
          </cell>
        </row>
        <row r="215">
          <cell r="A215">
            <v>926</v>
          </cell>
          <cell r="B215" t="str">
            <v>Forma metálica</v>
          </cell>
          <cell r="C215" t="str">
            <v>m2</v>
          </cell>
          <cell r="D215">
            <v>0</v>
          </cell>
          <cell r="E215">
            <v>0</v>
          </cell>
        </row>
        <row r="216">
          <cell r="A216">
            <v>930</v>
          </cell>
          <cell r="B216" t="str">
            <v>Serra circular</v>
          </cell>
          <cell r="C216" t="str">
            <v>h</v>
          </cell>
          <cell r="D216">
            <v>0.68399999999999994</v>
          </cell>
          <cell r="E216">
            <v>0.627</v>
          </cell>
        </row>
        <row r="217">
          <cell r="A217">
            <v>932</v>
          </cell>
          <cell r="B217" t="str">
            <v>Vibrador com mangote</v>
          </cell>
          <cell r="C217" t="str">
            <v>mês</v>
          </cell>
          <cell r="D217">
            <v>84</v>
          </cell>
          <cell r="E217">
            <v>77</v>
          </cell>
        </row>
        <row r="218">
          <cell r="A218">
            <v>934</v>
          </cell>
          <cell r="B218" t="str">
            <v>Serra policorte</v>
          </cell>
          <cell r="C218" t="str">
            <v>h</v>
          </cell>
          <cell r="D218">
            <v>0.68399999999999994</v>
          </cell>
          <cell r="E218">
            <v>0.627</v>
          </cell>
        </row>
        <row r="219">
          <cell r="A219">
            <v>936</v>
          </cell>
          <cell r="B219" t="str">
            <v>Guincho coluna</v>
          </cell>
          <cell r="C219" t="str">
            <v>mês</v>
          </cell>
          <cell r="D219">
            <v>84</v>
          </cell>
          <cell r="E219">
            <v>77</v>
          </cell>
        </row>
        <row r="220">
          <cell r="A220">
            <v>938</v>
          </cell>
          <cell r="B220" t="str">
            <v>Condutor de entulho</v>
          </cell>
          <cell r="C220" t="str">
            <v>mês</v>
          </cell>
          <cell r="D220">
            <v>9.6</v>
          </cell>
          <cell r="E220">
            <v>8.8000000000000007</v>
          </cell>
        </row>
        <row r="221">
          <cell r="A221">
            <v>940</v>
          </cell>
          <cell r="B221" t="str">
            <v>Martelete pneumático</v>
          </cell>
          <cell r="C221" t="str">
            <v>h</v>
          </cell>
          <cell r="D221">
            <v>0</v>
          </cell>
        </row>
        <row r="222">
          <cell r="A222">
            <v>942</v>
          </cell>
          <cell r="B222" t="str">
            <v>Compressor</v>
          </cell>
          <cell r="C222" t="str">
            <v>h</v>
          </cell>
          <cell r="D222">
            <v>0</v>
          </cell>
        </row>
        <row r="224">
          <cell r="A224" t="str">
            <v>SUBCOMPOSIÇÕES</v>
          </cell>
        </row>
        <row r="225">
          <cell r="A225">
            <v>30158</v>
          </cell>
          <cell r="B225" t="str">
            <v>reaterro apiloado de valas</v>
          </cell>
          <cell r="C225" t="str">
            <v>m³</v>
          </cell>
          <cell r="D225">
            <v>11.55</v>
          </cell>
        </row>
        <row r="226">
          <cell r="A226">
            <v>30201</v>
          </cell>
          <cell r="B226" t="str">
            <v>escavação manual até 1,5m</v>
          </cell>
          <cell r="C226" t="str">
            <v>m³</v>
          </cell>
          <cell r="D226">
            <v>8.3800000000000008</v>
          </cell>
        </row>
        <row r="227">
          <cell r="A227">
            <v>40801</v>
          </cell>
          <cell r="B227" t="str">
            <v>AREIA seca peneirada</v>
          </cell>
          <cell r="C227" t="str">
            <v>m³</v>
          </cell>
          <cell r="D227">
            <v>44.46</v>
          </cell>
        </row>
        <row r="228">
          <cell r="A228">
            <v>40803</v>
          </cell>
          <cell r="B228" t="str">
            <v>CAL em pasta peneirada e pura</v>
          </cell>
          <cell r="C228" t="str">
            <v>m³</v>
          </cell>
          <cell r="D228">
            <v>111.74</v>
          </cell>
        </row>
        <row r="229">
          <cell r="A229">
            <v>40839</v>
          </cell>
          <cell r="B229" t="str">
            <v>ARGAMASSA de cimento e areia peneirada 1:3</v>
          </cell>
          <cell r="C229" t="str">
            <v>m³</v>
          </cell>
          <cell r="D229">
            <v>215.98</v>
          </cell>
        </row>
        <row r="230">
          <cell r="A230">
            <v>40927</v>
          </cell>
          <cell r="B230" t="str">
            <v>ARGAMASSA cimento, cal e areia peneirada 1:1:6</v>
          </cell>
          <cell r="C230" t="str">
            <v>m³</v>
          </cell>
          <cell r="D230">
            <v>165.02</v>
          </cell>
        </row>
        <row r="231">
          <cell r="A231">
            <v>50301</v>
          </cell>
          <cell r="B231" t="str">
            <v>forma em tábua de pinho p/fundação reaprov. 5x</v>
          </cell>
          <cell r="C231" t="str">
            <v>m²</v>
          </cell>
          <cell r="D231">
            <v>14.64</v>
          </cell>
        </row>
        <row r="232">
          <cell r="A232">
            <v>50302</v>
          </cell>
          <cell r="B232" t="str">
            <v>forma em tábua de pinho p/fundação sem reaproveitamento</v>
          </cell>
          <cell r="C232" t="str">
            <v>m²</v>
          </cell>
          <cell r="D232">
            <v>27.93</v>
          </cell>
        </row>
        <row r="233">
          <cell r="A233">
            <v>50403</v>
          </cell>
          <cell r="B233" t="str">
            <v>armadura CA-50 média 6,3 a 10mm (1/4 a 3/8")</v>
          </cell>
          <cell r="C233" t="str">
            <v>kg</v>
          </cell>
          <cell r="D233">
            <v>2.4</v>
          </cell>
        </row>
        <row r="234">
          <cell r="A234">
            <v>50405</v>
          </cell>
          <cell r="B234" t="str">
            <v>armadura CA-60 fina 3,4 a 6mm</v>
          </cell>
          <cell r="C234" t="str">
            <v>kg</v>
          </cell>
          <cell r="D234">
            <v>3.58</v>
          </cell>
        </row>
        <row r="235">
          <cell r="A235">
            <v>50505</v>
          </cell>
          <cell r="B235" t="str">
            <v>concreto estrutural fck=15MPa</v>
          </cell>
          <cell r="C235" t="str">
            <v>m³</v>
          </cell>
          <cell r="D235">
            <v>147.19</v>
          </cell>
        </row>
        <row r="236">
          <cell r="A236">
            <v>50515</v>
          </cell>
          <cell r="B236" t="str">
            <v>lançamento e aplicação de concreto em fundação</v>
          </cell>
          <cell r="C236" t="str">
            <v>m³</v>
          </cell>
          <cell r="D236">
            <v>21.58</v>
          </cell>
        </row>
        <row r="237">
          <cell r="A237">
            <v>60409</v>
          </cell>
          <cell r="B237" t="str">
            <v>concreto para laje de piso</v>
          </cell>
          <cell r="C237" t="str">
            <v>m³</v>
          </cell>
          <cell r="D237">
            <v>139.24</v>
          </cell>
        </row>
        <row r="238">
          <cell r="A238">
            <v>60411</v>
          </cell>
          <cell r="B238" t="str">
            <v>Lançamento de concreto em estruturas</v>
          </cell>
          <cell r="C238" t="str">
            <v>m³</v>
          </cell>
          <cell r="D238">
            <v>29.87</v>
          </cell>
        </row>
        <row r="239">
          <cell r="A239">
            <v>70153</v>
          </cell>
          <cell r="B239" t="str">
            <v>alvenaria com blocos de concreto 10x20x40</v>
          </cell>
          <cell r="C239" t="str">
            <v>m²</v>
          </cell>
          <cell r="D239">
            <v>12.86</v>
          </cell>
        </row>
        <row r="240">
          <cell r="A240" t="str">
            <v>S50500</v>
          </cell>
          <cell r="B240" t="str">
            <v>Baldrame concreto armado 15x30cm</v>
          </cell>
          <cell r="C240" t="str">
            <v>ml</v>
          </cell>
          <cell r="D240">
            <v>28.31</v>
          </cell>
        </row>
        <row r="241">
          <cell r="A241" t="str">
            <v>S50505</v>
          </cell>
          <cell r="B241" t="str">
            <v>Baldrame em blocos de concreto 15x20cm</v>
          </cell>
          <cell r="C241" t="str">
            <v>ml</v>
          </cell>
          <cell r="D241">
            <v>20.149999999999999</v>
          </cell>
        </row>
        <row r="242">
          <cell r="A242" t="str">
            <v>S50510</v>
          </cell>
          <cell r="B242" t="str">
            <v>laje de piso não estrutural e=7cm</v>
          </cell>
          <cell r="C242" t="str">
            <v>m2</v>
          </cell>
          <cell r="D242">
            <v>13.08</v>
          </cell>
        </row>
        <row r="243">
          <cell r="A243">
            <v>110408</v>
          </cell>
          <cell r="B243" t="str">
            <v>Cobertura em telha de fibrocimento</v>
          </cell>
          <cell r="C243" t="str">
            <v>m²</v>
          </cell>
          <cell r="D243">
            <v>8.82</v>
          </cell>
        </row>
        <row r="244">
          <cell r="A244">
            <v>160209</v>
          </cell>
          <cell r="B244" t="str">
            <v>Emboço com argamassa mista 1:1:6</v>
          </cell>
          <cell r="C244" t="str">
            <v>m²</v>
          </cell>
          <cell r="D244">
            <v>7.67</v>
          </cell>
        </row>
        <row r="245">
          <cell r="A245">
            <v>170202</v>
          </cell>
          <cell r="B245" t="str">
            <v>regularização de bases e=6cm</v>
          </cell>
          <cell r="C245" t="str">
            <v>m²</v>
          </cell>
          <cell r="D245">
            <v>14.42</v>
          </cell>
        </row>
        <row r="246">
          <cell r="A246" t="str">
            <v>S170202</v>
          </cell>
          <cell r="B246" t="str">
            <v>regulariação de bases e=3cm</v>
          </cell>
          <cell r="C246" t="str">
            <v>m²</v>
          </cell>
          <cell r="D246">
            <v>7.94</v>
          </cell>
        </row>
        <row r="247">
          <cell r="A247">
            <v>200205</v>
          </cell>
          <cell r="B247" t="str">
            <v>Pintura PVA de paredes internas 3 demãos</v>
          </cell>
          <cell r="C247" t="str">
            <v>m²</v>
          </cell>
          <cell r="D247">
            <v>5.37</v>
          </cell>
        </row>
        <row r="248">
          <cell r="A248">
            <v>200602</v>
          </cell>
          <cell r="B248" t="str">
            <v>Pintura a óleo em esquadrias metálicas 2 demãos</v>
          </cell>
          <cell r="C248" t="str">
            <v>m²</v>
          </cell>
          <cell r="D248">
            <v>8.17</v>
          </cell>
        </row>
        <row r="249">
          <cell r="A249">
            <v>500001</v>
          </cell>
          <cell r="B249" t="str">
            <v>Concreto para pisos 13,5 Mpa</v>
          </cell>
          <cell r="C249" t="str">
            <v>m³</v>
          </cell>
          <cell r="D249">
            <v>147.46</v>
          </cell>
        </row>
      </sheetData>
      <sheetData sheetId="4"/>
      <sheetData sheetId="5"/>
      <sheetData sheetId="6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 2.7"/>
      <sheetName val="Plan1"/>
      <sheetName val="Plan2"/>
      <sheetName val="Plan3"/>
      <sheetName val="Plan 2_7"/>
    </sheetNames>
    <sheetDataSet>
      <sheetData sheetId="0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_ORCA "/>
      <sheetName val="CRONOGRAMA"/>
      <sheetName val="PLAN_FORN"/>
    </sheetNames>
    <sheetDataSet>
      <sheetData sheetId="0"/>
      <sheetData sheetId="1"/>
      <sheetData sheetId="2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960887"/>
      <sheetName val="PROJETO"/>
      <sheetName val="Capa"/>
      <sheetName val="Sumário"/>
      <sheetName val="Capa Apres"/>
      <sheetName val="Apres"/>
      <sheetName val="Capa Mapa"/>
      <sheetName val="Mapa"/>
      <sheetName val="Capa Premissas"/>
      <sheetName val="Premissas"/>
      <sheetName val="Capa Caract. Seg."/>
      <sheetName val="Áreas gramadas"/>
      <sheetName val="OAE"/>
      <sheetName val="Drenagem"/>
      <sheetName val="Capa Memória de Calc"/>
      <sheetName val="Características"/>
      <sheetName val="Percentual"/>
      <sheetName val="M2"/>
      <sheetName val="Quantitativos"/>
      <sheetName val="CMB"/>
      <sheetName val="ESP"/>
      <sheetName val="Fresagem"/>
      <sheetName val="Capa Resumo"/>
      <sheetName val="Unifilar"/>
      <sheetName val="Orçamento Total"/>
      <sheetName val="Crono. Financ. (kmf) (2)"/>
      <sheetName val="Orçamento por Kmf"/>
      <sheetName val="Orçamento por solução"/>
      <sheetName val="Orçamento Kmf"/>
      <sheetName val="Orçam. Resumo"/>
      <sheetName val="Crono. Financ."/>
      <sheetName val="Canteiro"/>
      <sheetName val="Capa Documentação"/>
      <sheetName val="Capa Anexo I"/>
      <sheetName val="LVC"/>
      <sheetName val="Capa Anexo II"/>
      <sheetName val="Capa Anexo III"/>
      <sheetName val="Capa Anexo IV"/>
      <sheetName val="AVS"/>
      <sheetName val="Ctr."/>
      <sheetName val="C"/>
      <sheetName val="OR960887.XLS"/>
    </sheetNames>
    <definedNames>
      <definedName name="PassaExtens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AP"/>
      <sheetName val="Curva S - Fisico"/>
      <sheetName val="Curva S - Financeira"/>
      <sheetName val="Gauss Civil"/>
    </sheetNames>
    <sheetDataSet>
      <sheetData sheetId="0"/>
      <sheetData sheetId="1"/>
      <sheetData sheetId="2"/>
      <sheetData sheetId="3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ADOS (2)"/>
      <sheetName val="RESUMO GERAL (2)"/>
      <sheetName val="DISTRIBUICAO (2)"/>
      <sheetName val="FORMULAS NÃO MEXER (2)"/>
      <sheetName val="TERRAP EST 1871 A 2169 (2)"/>
      <sheetName val="ENTRADA DE DADOS"/>
      <sheetName val="RESUMO GERAL"/>
      <sheetName val="DISTRIBUICAO"/>
      <sheetName val="FORMULAS NÃO MEXER"/>
      <sheetName val="Plan1 (2)"/>
      <sheetName val="REL. EMP. LAT."/>
      <sheetName val="CORTE PISTA"/>
      <sheetName val=" EMPR. LE"/>
      <sheetName val=" EMPR. LD"/>
      <sheetName val=" ATERRO 100%"/>
      <sheetName val=" ATERRO 95%"/>
      <sheetName val="Plan4"/>
      <sheetName val="JUN. 01"/>
      <sheetName val="resumo"/>
      <sheetName val="Plan1"/>
      <sheetName val="Plan3"/>
      <sheetName val="Plan2"/>
      <sheetName val=" ATER. A 100%(SUB.)"/>
      <sheetName val="PLANILHA DE QUANT. E CUSTOS A"/>
      <sheetName val="SERVIÇOS"/>
      <sheetName val="PLANILHA DE QUANT_ E CUSTOS A"/>
      <sheetName val="Dados não apagar"/>
      <sheetName val="DISTRIBUIÇÃO VOLUMES"/>
      <sheetName val="PLANILHA"/>
      <sheetName val="LIMPEZA LD"/>
      <sheetName val="ATERRO 95% LD"/>
      <sheetName val="REBAIXO LD"/>
      <sheetName val="CORTE LD"/>
      <sheetName val="CORTE LE"/>
      <sheetName val="RACHÃO LD"/>
      <sheetName val="RACHÃO LE"/>
      <sheetName val="COLCHÃO LD"/>
      <sheetName val="ATERRO 100% LD "/>
      <sheetName val="ESCAVAÇAO VALA LD"/>
      <sheetName val="REMOÇÃO CERCA LD"/>
      <sheetName val="ATERRO 100% LE"/>
      <sheetName val="REMOÇÃO DE CERCA"/>
      <sheetName val="CUBAÇÃO CORTE EMPRESTIMO Km 397"/>
      <sheetName val="CUBAÇÃO CORTE EMPRESTIMO Km 401"/>
      <sheetName val="ATERRO 95% LE"/>
      <sheetName val="REBAIXO LE"/>
      <sheetName val="COLCHÃO LE"/>
      <sheetName val="EXECUÇÃO DE CERCA"/>
      <sheetName val="DESTOC. ARVOR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  <sheetData sheetId="47"/>
      <sheetData sheetId="48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TABELA RECURSOS"/>
      <sheetName val="CPU BÁSICA"/>
      <sheetName val="CPU BÁSICA 2"/>
      <sheetName val="CPU BÁSICA 1"/>
      <sheetName val="AUX 30 CONCRETO 35 MPa"/>
      <sheetName val="AUX 29 CHAMINÉ PV H = 1,00"/>
      <sheetName val="AUX 28 LASTRO DE SEIXO"/>
      <sheetName val="AUX 27 ESCAVAÇÃO MANUAL"/>
      <sheetName val="AUX 26 CONFECÇÃO SUPORTE "/>
      <sheetName val="AUX 25 CONFECÇÃO PLACA"/>
      <sheetName val="AUX 24 GUIA DE MADEIRA"/>
      <sheetName val="AUX 23 CONF TUBO 60"/>
      <sheetName val="AUX 22 ARGAMASSA 14"/>
      <sheetName val="AUX 21 ARGAMASSA 13"/>
      <sheetName val="AUX 20 AÇO CA 25"/>
      <sheetName val="AUX 19 AÇO CA 50"/>
      <sheetName val="AUX 18 AÇO CA 60"/>
      <sheetName val="AUX 17 CONCRETO CICLÓPICO 12"/>
      <sheetName val="AUX 16 CONCRETO 18 MPa TUBOS"/>
      <sheetName val="AUX 15 CONCRETO 25 MPa"/>
      <sheetName val="AUX 14 CONCRETO 20 MPa"/>
      <sheetName val="AUX 13 CONCRETO 15 MPa"/>
      <sheetName val="AUX 12 CONC 12 MPa"/>
      <sheetName val="AUX 11 CONCRETO 10 MPa"/>
      <sheetName val="AUX 10 FORMA COMP PLASTIIFCA"/>
      <sheetName val="AUX 09 FORMA COMUM"/>
      <sheetName val="AUX 08 USINAGEM CBUQ"/>
      <sheetName val="AUX 07 ESCAV CARGA JAZIDA"/>
      <sheetName val="AUX 06 EXPURGO JAZIDA"/>
      <sheetName val="AUX 05 LIMPEZA JAZIDA"/>
      <sheetName val="AUX 04 ALVENARIA DE TIJOLO"/>
      <sheetName val="AUX 03 FORNEC AÇO CA 60"/>
      <sheetName val="AUX 02 FORNEC AÇO CA 50"/>
      <sheetName val="AUX 01 FORNEC AÇO CA 25"/>
      <sheetName val="8.13 ARBUSTOS"/>
      <sheetName val="8.12 FORN IMPL PLACA SINAL"/>
      <sheetName val="8.11 PINTURA DE FAIXA"/>
      <sheetName val="8.10 FORNEC CAP-20"/>
      <sheetName val="8.9 FORNEC RR-2C"/>
      <sheetName val="8.8 FORNEC CM-30"/>
      <sheetName val="8.7TRANSPORTE MATERIAL JAZIDA"/>
      <sheetName val="8.6 CBUQ CAPA ROLAMENTO"/>
      <sheetName val="8.5 PINTURA LIGAÇÃO"/>
      <sheetName val="8.4 IMPRIMAÇÃO"/>
      <sheetName val="8.3 BASE"/>
      <sheetName val="8.2 SUBASE"/>
      <sheetName val="8.1 REGULARIZAÇÃO"/>
      <sheetName val="7.2 Instal eletrica"/>
      <sheetName val="6.5.4 Poste tubo galv.com lumin"/>
      <sheetName val="6.5.3 GUARDA RODAS"/>
      <sheetName val="6.5.2 GUARDA CORPO"/>
      <sheetName val="6.5.1 LAJE TRANSIÇÃO"/>
      <sheetName val="6.4.2.1 CIMBRAMNETO"/>
      <sheetName val="6.2.3 CONCRETO fck = 25,0 MPa"/>
      <sheetName val="6.1.2 PONTE SERVIÇO"/>
      <sheetName val="6.1.1 ESTACA PRE MOLD 30x30"/>
      <sheetName val="5.14 MANTA GEOTEXTIL (2)"/>
      <sheetName val="5.13 CAMADA DE AREIA"/>
      <sheetName val="5.12 CAMADA DE SEIXO"/>
      <sheetName val="5.11 GUARDA CORPO METALICO"/>
      <sheetName val="5.10 PASSEIO DE TIJOLO CERÂMICO"/>
      <sheetName val="5.9 CAMADA ENCH PASSEIO"/>
      <sheetName val="5.8 BANCO ARGAMASSA ARMADA"/>
      <sheetName val="5.7 GRAMA EM PLACA"/>
      <sheetName val="5.6 TERRA VEGETAL"/>
      <sheetName val="5.5 ESCOR DESCONTIUO VALA"/>
      <sheetName val="5.4 BOCA DE LOBO "/>
      <sheetName val="5.3 CX PASSAGEM TUBO 60"/>
      <sheetName val="5.2 MEIO FIO C SARJETA"/>
      <sheetName val="5.1 TUBULAÇÃO D=0,60 M"/>
      <sheetName val="4.2.6 JUNTA DILAT FUNGENBAND"/>
      <sheetName val="4.2.5 CONCRETO fck = 20,0 MPa"/>
      <sheetName val="4.2.4 AÇO CA 50"/>
      <sheetName val="4.2.3 FORMA"/>
      <sheetName val="4.2.2 LASTRO CONC MAGRO 10 MPa"/>
      <sheetName val="4.2.1 ESCAV MANUAL"/>
      <sheetName val="4.1.7 REATERRO MANUAL DE VALA"/>
      <sheetName val="4.1.6 MANTA GEOTEXTIL"/>
      <sheetName val="4.1.5 ESCAV MEC VALA"/>
      <sheetName val="4.1.4 PLACA PRE MOLDADA (2)"/>
      <sheetName val="4.1.3 PLACA PRE MOLDADA"/>
      <sheetName val="4.1.2 ESTACA PRE MOLDADA 20x20"/>
      <sheetName val="4.1.1 ESTACA PRE MOLDADA 25x25"/>
      <sheetName val="3.8 ESGOTAMENTO COM BOMBA"/>
      <sheetName val="3.7.3 COMPACTAÇÃO 100%"/>
      <sheetName val="3.6 MOMENTO TRANSP MAT 1a "/>
      <sheetName val="3.5 ESCAV MAT 1A CATEGORIA"/>
      <sheetName val="3.4 MOMENTO TRANSPORTE MAT AGUA"/>
      <sheetName val="3.3 ESCAV MAT COM AGUA"/>
      <sheetName val="3.2 EXEC ENSECADEIRA"/>
      <sheetName val="3.1 DESMATAMENTO MANUAL"/>
      <sheetName val="2.5  TRANSPORTE MAT REMOÇÃO"/>
      <sheetName val="2.4 REMOÇÃO DE ENTULHO"/>
      <sheetName val="2.3 DEMOL REM CONC ARMADO"/>
      <sheetName val="2.2 DEM REM ESTRUTURA MADEIRA"/>
      <sheetName val="2.1 REMANEJ FAMÍLIA"/>
      <sheetName val="1.5 Projeto executivo"/>
      <sheetName val="1.4 PLACA SINALIZAÇÃO"/>
      <sheetName val="1.3 LOC TOPOGRÁFICA"/>
      <sheetName val="1.2 Instal canteiro obras"/>
      <sheetName val=" 1.1 Mobilização e desmob "/>
      <sheetName val="Plan1"/>
    </sheetNames>
    <sheetDataSet>
      <sheetData sheetId="0"/>
      <sheetData sheetId="1">
        <row r="1">
          <cell r="G1" t="str">
            <v>BDI</v>
          </cell>
        </row>
        <row r="2">
          <cell r="C2" t="str">
            <v>Custo Unitário da Mão-de-obra</v>
          </cell>
          <cell r="G2">
            <v>0.23899999999999999</v>
          </cell>
        </row>
        <row r="3">
          <cell r="A3" t="str">
            <v>Item</v>
          </cell>
          <cell r="B3" t="str">
            <v>Código</v>
          </cell>
          <cell r="C3" t="str">
            <v>Denominação</v>
          </cell>
          <cell r="D3" t="str">
            <v>Valor mensal</v>
          </cell>
          <cell r="E3" t="str">
            <v>Encargos</v>
          </cell>
          <cell r="F3" t="str">
            <v>Custo Unitário</v>
          </cell>
          <cell r="G3" t="str">
            <v>Encargos sociais</v>
          </cell>
        </row>
        <row r="4">
          <cell r="A4">
            <v>1</v>
          </cell>
          <cell r="C4" t="str">
            <v>Salário Minimo</v>
          </cell>
          <cell r="D4">
            <v>300</v>
          </cell>
          <cell r="E4">
            <v>378.9</v>
          </cell>
          <cell r="F4">
            <v>3.0859000000000001</v>
          </cell>
          <cell r="G4">
            <v>1.2629999999999999</v>
          </cell>
        </row>
        <row r="5">
          <cell r="A5">
            <v>2</v>
          </cell>
          <cell r="B5" t="str">
            <v>T301</v>
          </cell>
          <cell r="C5" t="str">
            <v>MOTORISTA VEÍCULO LEVE</v>
          </cell>
          <cell r="D5">
            <v>870</v>
          </cell>
          <cell r="E5">
            <v>1098.81</v>
          </cell>
          <cell r="F5">
            <v>8.9490999999999996</v>
          </cell>
        </row>
        <row r="6">
          <cell r="A6">
            <v>3</v>
          </cell>
          <cell r="B6">
            <v>7302</v>
          </cell>
          <cell r="C6" t="str">
            <v>MOTORISTA DE CAMINHÃO</v>
          </cell>
          <cell r="D6">
            <v>960</v>
          </cell>
          <cell r="E6">
            <v>1212.48</v>
          </cell>
          <cell r="F6">
            <v>9.8749000000000002</v>
          </cell>
          <cell r="G6" t="str">
            <v>GRUPO 1</v>
          </cell>
        </row>
        <row r="7">
          <cell r="A7">
            <v>4</v>
          </cell>
          <cell r="B7" t="str">
            <v>T303</v>
          </cell>
          <cell r="C7" t="str">
            <v>MOTORISTA DE VEÍCULO ESPECIAL</v>
          </cell>
          <cell r="D7">
            <v>1020</v>
          </cell>
          <cell r="E7">
            <v>1288.26</v>
          </cell>
          <cell r="F7">
            <v>10.492100000000001</v>
          </cell>
          <cell r="G7" t="str">
            <v>GRUPO 2</v>
          </cell>
        </row>
        <row r="8">
          <cell r="A8">
            <v>5</v>
          </cell>
          <cell r="B8" t="str">
            <v>T311</v>
          </cell>
          <cell r="C8" t="str">
            <v>OPERADOR DE EQUIPAMENTO LEVE 1</v>
          </cell>
          <cell r="D8">
            <v>720</v>
          </cell>
          <cell r="E8">
            <v>909.36</v>
          </cell>
          <cell r="F8">
            <v>7.4062000000000001</v>
          </cell>
          <cell r="G8" t="str">
            <v>GRUPO 3</v>
          </cell>
        </row>
        <row r="9">
          <cell r="A9">
            <v>6</v>
          </cell>
          <cell r="B9" t="str">
            <v>T312</v>
          </cell>
          <cell r="C9" t="str">
            <v>OPERADOR DE EQUIPAMENTO LEVE 2</v>
          </cell>
          <cell r="D9">
            <v>810</v>
          </cell>
          <cell r="E9">
            <v>1023.03</v>
          </cell>
          <cell r="F9">
            <v>8.3320000000000007</v>
          </cell>
        </row>
        <row r="10">
          <cell r="A10">
            <v>7</v>
          </cell>
          <cell r="B10" t="str">
            <v>T313</v>
          </cell>
          <cell r="C10" t="str">
            <v>OPERADOR DE EQUIP. PESADO</v>
          </cell>
          <cell r="D10">
            <v>1050</v>
          </cell>
          <cell r="E10">
            <v>1326.15</v>
          </cell>
          <cell r="F10">
            <v>10.800700000000001</v>
          </cell>
        </row>
        <row r="11">
          <cell r="A11">
            <v>8</v>
          </cell>
          <cell r="B11" t="str">
            <v>T314</v>
          </cell>
          <cell r="C11" t="str">
            <v>OPERADOR DE EQUIP. ESPECIAL</v>
          </cell>
          <cell r="D11">
            <v>1110</v>
          </cell>
          <cell r="E11">
            <v>1401.93</v>
          </cell>
          <cell r="F11">
            <v>11.417899999999999</v>
          </cell>
        </row>
        <row r="12">
          <cell r="A12">
            <v>9</v>
          </cell>
          <cell r="B12" t="str">
            <v>T401</v>
          </cell>
          <cell r="C12" t="str">
            <v>PRÉ-MARCADOR</v>
          </cell>
          <cell r="D12">
            <v>1110</v>
          </cell>
          <cell r="E12">
            <v>1401.93</v>
          </cell>
          <cell r="F12">
            <v>11.417899999999999</v>
          </cell>
        </row>
        <row r="13">
          <cell r="A13">
            <v>10</v>
          </cell>
          <cell r="C13" t="str">
            <v>ASSISTENTE SOCIAL</v>
          </cell>
          <cell r="D13">
            <v>2100</v>
          </cell>
          <cell r="E13">
            <v>2652.3</v>
          </cell>
          <cell r="F13">
            <v>21.601400000000002</v>
          </cell>
        </row>
        <row r="14">
          <cell r="A14">
            <v>11</v>
          </cell>
          <cell r="B14" t="str">
            <v>T501</v>
          </cell>
          <cell r="C14" t="str">
            <v xml:space="preserve">ENCARREGADO DE TURMA </v>
          </cell>
          <cell r="D14">
            <v>1110</v>
          </cell>
          <cell r="E14">
            <v>1401.93</v>
          </cell>
          <cell r="F14">
            <v>11.417899999999999</v>
          </cell>
        </row>
        <row r="15">
          <cell r="A15">
            <v>12</v>
          </cell>
          <cell r="B15" t="str">
            <v>T511</v>
          </cell>
          <cell r="C15" t="str">
            <v>ENCARREGADO DE PAVIMENTAÇÃO</v>
          </cell>
          <cell r="D15">
            <v>2100</v>
          </cell>
          <cell r="E15">
            <v>2652.3</v>
          </cell>
          <cell r="F15">
            <v>21.601400000000002</v>
          </cell>
        </row>
        <row r="16">
          <cell r="A16">
            <v>13</v>
          </cell>
          <cell r="B16" t="str">
            <v>T512</v>
          </cell>
          <cell r="C16" t="str">
            <v>ENCARREGADO DE BRITAGEM</v>
          </cell>
          <cell r="D16">
            <v>2100</v>
          </cell>
          <cell r="E16">
            <v>2652.3</v>
          </cell>
          <cell r="F16">
            <v>21.601400000000002</v>
          </cell>
        </row>
        <row r="17">
          <cell r="A17">
            <v>14</v>
          </cell>
          <cell r="C17" t="str">
            <v>TOPOGRAFO</v>
          </cell>
          <cell r="D17">
            <v>1230</v>
          </cell>
          <cell r="E17">
            <v>1553.49</v>
          </cell>
          <cell r="F17">
            <v>12.652200000000001</v>
          </cell>
        </row>
        <row r="18">
          <cell r="A18">
            <v>15</v>
          </cell>
          <cell r="B18" t="str">
            <v>T602</v>
          </cell>
          <cell r="C18" t="str">
            <v>MONTADOR</v>
          </cell>
          <cell r="D18">
            <v>780</v>
          </cell>
          <cell r="E18">
            <v>985.14</v>
          </cell>
          <cell r="F18">
            <v>8.0234000000000005</v>
          </cell>
        </row>
        <row r="19">
          <cell r="A19">
            <v>16</v>
          </cell>
          <cell r="B19" t="str">
            <v>T603</v>
          </cell>
          <cell r="C19" t="str">
            <v>CARPINTEIRO</v>
          </cell>
          <cell r="D19">
            <v>780</v>
          </cell>
          <cell r="E19">
            <v>985.14</v>
          </cell>
          <cell r="F19">
            <v>8.0234000000000005</v>
          </cell>
        </row>
        <row r="20">
          <cell r="A20">
            <v>17</v>
          </cell>
          <cell r="B20" t="str">
            <v>T604</v>
          </cell>
          <cell r="C20" t="str">
            <v>PEDREIRO</v>
          </cell>
          <cell r="D20">
            <v>780</v>
          </cell>
          <cell r="E20">
            <v>985.14</v>
          </cell>
          <cell r="F20">
            <v>8.0234000000000005</v>
          </cell>
        </row>
        <row r="21">
          <cell r="A21">
            <v>18</v>
          </cell>
          <cell r="B21" t="str">
            <v>T605</v>
          </cell>
          <cell r="C21" t="str">
            <v>ARMADOR</v>
          </cell>
          <cell r="D21">
            <v>780</v>
          </cell>
          <cell r="E21">
            <v>985.14</v>
          </cell>
          <cell r="F21">
            <v>8.0234000000000005</v>
          </cell>
        </row>
        <row r="22">
          <cell r="A22">
            <v>19</v>
          </cell>
          <cell r="B22" t="str">
            <v>T606</v>
          </cell>
          <cell r="C22" t="str">
            <v>FERREIRO</v>
          </cell>
          <cell r="D22">
            <v>780</v>
          </cell>
          <cell r="E22">
            <v>985.14</v>
          </cell>
          <cell r="F22">
            <v>8.0234000000000005</v>
          </cell>
        </row>
        <row r="23">
          <cell r="A23">
            <v>20</v>
          </cell>
          <cell r="B23" t="str">
            <v>T607</v>
          </cell>
          <cell r="C23" t="str">
            <v>PINTOR</v>
          </cell>
          <cell r="D23">
            <v>780</v>
          </cell>
          <cell r="E23">
            <v>985.14</v>
          </cell>
          <cell r="F23">
            <v>8.0234000000000005</v>
          </cell>
        </row>
        <row r="24">
          <cell r="A24">
            <v>21</v>
          </cell>
          <cell r="B24" t="str">
            <v>T608</v>
          </cell>
          <cell r="C24" t="str">
            <v>SOLDADOR</v>
          </cell>
          <cell r="D24">
            <v>780</v>
          </cell>
          <cell r="E24">
            <v>985.14</v>
          </cell>
          <cell r="F24">
            <v>8.0234000000000005</v>
          </cell>
        </row>
        <row r="25">
          <cell r="A25">
            <v>22</v>
          </cell>
          <cell r="B25" t="str">
            <v>T610</v>
          </cell>
          <cell r="C25" t="str">
            <v>SERRALHEIRO</v>
          </cell>
          <cell r="D25">
            <v>780</v>
          </cell>
          <cell r="E25">
            <v>985.14</v>
          </cell>
          <cell r="F25">
            <v>8.0234000000000005</v>
          </cell>
        </row>
        <row r="26">
          <cell r="A26">
            <v>23</v>
          </cell>
          <cell r="B26" t="str">
            <v>T701</v>
          </cell>
          <cell r="C26" t="str">
            <v>SERVENTE</v>
          </cell>
          <cell r="D26">
            <v>570</v>
          </cell>
          <cell r="E26">
            <v>719.91</v>
          </cell>
          <cell r="F26">
            <v>5.8632</v>
          </cell>
        </row>
        <row r="27">
          <cell r="A27">
            <v>24</v>
          </cell>
          <cell r="B27" t="str">
            <v>T702</v>
          </cell>
          <cell r="C27" t="str">
            <v>AJUDANTE</v>
          </cell>
          <cell r="D27">
            <v>630</v>
          </cell>
          <cell r="E27">
            <v>795.69</v>
          </cell>
          <cell r="F27">
            <v>6.4804000000000004</v>
          </cell>
        </row>
        <row r="28">
          <cell r="A28">
            <v>25</v>
          </cell>
          <cell r="C28" t="str">
            <v>ELETRICISTA</v>
          </cell>
          <cell r="D28">
            <v>780</v>
          </cell>
          <cell r="E28">
            <v>985.14</v>
          </cell>
          <cell r="F28">
            <v>8.0234000000000005</v>
          </cell>
        </row>
        <row r="29">
          <cell r="A29">
            <v>26</v>
          </cell>
          <cell r="C29" t="str">
            <v>ADIC. M.O. - FERRAMENTAS</v>
          </cell>
          <cell r="F29">
            <v>0.15509999999999999</v>
          </cell>
        </row>
        <row r="30">
          <cell r="A30">
            <v>27</v>
          </cell>
          <cell r="C30" t="str">
            <v>ADIC. M.O. - FERRAMENTAS</v>
          </cell>
          <cell r="F30">
            <v>0.2051</v>
          </cell>
        </row>
        <row r="32">
          <cell r="C32" t="str">
            <v>Custo Horário de Equipamentos</v>
          </cell>
        </row>
        <row r="33">
          <cell r="A33" t="str">
            <v>Item</v>
          </cell>
          <cell r="B33" t="str">
            <v>Código</v>
          </cell>
          <cell r="C33" t="str">
            <v>Equipamento</v>
          </cell>
          <cell r="D33" t="str">
            <v>Aquisição</v>
          </cell>
          <cell r="E33" t="str">
            <v>Improdutivo</v>
          </cell>
          <cell r="F33" t="str">
            <v>Operativo</v>
          </cell>
        </row>
        <row r="34">
          <cell r="A34">
            <v>30</v>
          </cell>
          <cell r="B34" t="str">
            <v>E001</v>
          </cell>
          <cell r="C34" t="str">
            <v>TRATOR DE ESTEIRA NH 7D (67 kW)</v>
          </cell>
          <cell r="E34">
            <v>10.800700000000001</v>
          </cell>
          <cell r="F34">
            <v>105.14709999999999</v>
          </cell>
        </row>
        <row r="35">
          <cell r="A35">
            <v>31</v>
          </cell>
          <cell r="B35" t="str">
            <v>E002</v>
          </cell>
          <cell r="C35" t="str">
            <v>TRATOR DE ESTEIRA CAT D6M (106 KW)</v>
          </cell>
          <cell r="E35">
            <v>10.800700000000001</v>
          </cell>
          <cell r="F35">
            <v>183.96770000000001</v>
          </cell>
        </row>
        <row r="36">
          <cell r="A36">
            <v>32</v>
          </cell>
          <cell r="B36" t="str">
            <v>E003</v>
          </cell>
          <cell r="C36" t="str">
            <v>TRATOR DE ESTEIRA CAT D8R (228 kW)</v>
          </cell>
          <cell r="E36">
            <v>10.800700000000001</v>
          </cell>
          <cell r="F36">
            <v>355.20600000000002</v>
          </cell>
        </row>
        <row r="37">
          <cell r="A37">
            <v>33</v>
          </cell>
          <cell r="B37" t="str">
            <v>E006</v>
          </cell>
          <cell r="C37" t="str">
            <v>MOTONIVELADORA CAT 120H (100 kW)</v>
          </cell>
          <cell r="E37">
            <v>11.417899999999999</v>
          </cell>
          <cell r="F37">
            <v>124.56229999999999</v>
          </cell>
        </row>
        <row r="38">
          <cell r="A38">
            <v>34</v>
          </cell>
          <cell r="B38" t="str">
            <v>E007</v>
          </cell>
          <cell r="C38" t="str">
            <v>TRATOR AGRÍCOLA M F-292/4 (77 kW)</v>
          </cell>
          <cell r="E38">
            <v>8.3320000000000007</v>
          </cell>
          <cell r="F38">
            <v>66.749700000000004</v>
          </cell>
        </row>
        <row r="39">
          <cell r="A39">
            <v>35</v>
          </cell>
          <cell r="B39" t="str">
            <v>E009</v>
          </cell>
          <cell r="C39" t="str">
            <v>CARREGAD. PNEUS CAT  924G  1,80 M3 ( 89 kW)</v>
          </cell>
          <cell r="E39">
            <v>10.800700000000001</v>
          </cell>
          <cell r="F39">
            <v>102.96259999999999</v>
          </cell>
        </row>
        <row r="40">
          <cell r="A40">
            <v>36</v>
          </cell>
          <cell r="B40" t="str">
            <v>E010</v>
          </cell>
          <cell r="C40" t="str">
            <v>CARREGAD. PNEUS CAT 950G 2,90 M3 (135 kW)</v>
          </cell>
          <cell r="E40">
            <v>10.800700000000001</v>
          </cell>
          <cell r="F40">
            <v>167.08199999999999</v>
          </cell>
        </row>
        <row r="41">
          <cell r="A41">
            <v>37</v>
          </cell>
          <cell r="B41" t="str">
            <v>E011</v>
          </cell>
          <cell r="C41" t="str">
            <v>RETROESCAVADEIRA MF-86HF (57 kW)</v>
          </cell>
          <cell r="E41">
            <v>10.800700000000001</v>
          </cell>
          <cell r="F41">
            <v>55.758699999999997</v>
          </cell>
        </row>
        <row r="42">
          <cell r="A42">
            <v>38</v>
          </cell>
          <cell r="B42" t="str">
            <v>E013</v>
          </cell>
          <cell r="C42" t="str">
            <v>ROLO COMP PÉ CARNEIRO CA-25-PD  (85 kW)</v>
          </cell>
          <cell r="E42">
            <v>8.3320000000000007</v>
          </cell>
          <cell r="F42">
            <v>112.70350000000001</v>
          </cell>
        </row>
        <row r="43">
          <cell r="A43">
            <v>43</v>
          </cell>
          <cell r="B43" t="str">
            <v>E062</v>
          </cell>
          <cell r="C43" t="str">
            <v>ESCAVADEIRA HIDR. CAT 330CL (182 kW)</v>
          </cell>
          <cell r="E43">
            <v>11.417899999999999</v>
          </cell>
          <cell r="F43">
            <v>257.74020000000002</v>
          </cell>
        </row>
        <row r="44">
          <cell r="A44">
            <v>44</v>
          </cell>
          <cell r="B44" t="str">
            <v>E063</v>
          </cell>
          <cell r="C44" t="str">
            <v>ESCAVADEIRA HIDR. CAT 320CL (102 kW)</v>
          </cell>
          <cell r="E44">
            <v>11.417899999999999</v>
          </cell>
          <cell r="F44">
            <v>157.3682</v>
          </cell>
        </row>
        <row r="45">
          <cell r="A45">
            <v>47</v>
          </cell>
          <cell r="B45" t="str">
            <v>E101</v>
          </cell>
          <cell r="C45" t="str">
            <v>GRADE DE DISCOS GA 24 x 24</v>
          </cell>
          <cell r="E45">
            <v>0</v>
          </cell>
          <cell r="F45">
            <v>2.4575999999999998</v>
          </cell>
        </row>
        <row r="46">
          <cell r="A46">
            <v>48</v>
          </cell>
          <cell r="B46" t="str">
            <v>E102</v>
          </cell>
          <cell r="C46" t="str">
            <v>ROLO COMP TANDEM CC-422C (93 kW)</v>
          </cell>
          <cell r="E46">
            <v>8.3320000000000007</v>
          </cell>
          <cell r="F46">
            <v>132.7011</v>
          </cell>
        </row>
        <row r="47">
          <cell r="A47">
            <v>51</v>
          </cell>
          <cell r="B47" t="str">
            <v>E105</v>
          </cell>
          <cell r="C47" t="str">
            <v>ROLO COMP PNEUS SP 8000  (97 kW)</v>
          </cell>
          <cell r="E47">
            <v>8.3320000000000007</v>
          </cell>
          <cell r="F47">
            <v>111.97880000000001</v>
          </cell>
        </row>
        <row r="48">
          <cell r="A48">
            <v>55</v>
          </cell>
          <cell r="B48" t="str">
            <v>E107</v>
          </cell>
          <cell r="C48" t="str">
            <v>VASSOURA MECÂNICA REBOCÁVEL</v>
          </cell>
          <cell r="E48">
            <v>0</v>
          </cell>
          <cell r="F48">
            <v>4.0309999999999997</v>
          </cell>
        </row>
        <row r="49">
          <cell r="A49">
            <v>56</v>
          </cell>
          <cell r="B49" t="str">
            <v>E110</v>
          </cell>
          <cell r="C49" t="str">
            <v>TANQUE ESTOCAGEM DE ASFALTO 20.000 L</v>
          </cell>
          <cell r="E49">
            <v>0</v>
          </cell>
          <cell r="F49">
            <v>4.1859999999999999</v>
          </cell>
        </row>
        <row r="50">
          <cell r="A50">
            <v>57</v>
          </cell>
          <cell r="B50" t="str">
            <v>E111</v>
          </cell>
          <cell r="C50" t="str">
            <v>EQUIP. DISTR. ASFALTO S/ CAMINHÃO (150 kW)</v>
          </cell>
          <cell r="E50">
            <v>9.8749000000000002</v>
          </cell>
          <cell r="F50">
            <v>98.639300000000006</v>
          </cell>
        </row>
        <row r="51">
          <cell r="A51">
            <v>58</v>
          </cell>
          <cell r="B51" t="str">
            <v>E112</v>
          </cell>
          <cell r="C51" t="str">
            <v>AQUECEDOR DE FLUÍDO TÉRMICO</v>
          </cell>
          <cell r="E51">
            <v>0</v>
          </cell>
          <cell r="F51">
            <v>21.924800000000001</v>
          </cell>
        </row>
        <row r="52">
          <cell r="A52">
            <v>74</v>
          </cell>
          <cell r="B52" t="str">
            <v>E139</v>
          </cell>
          <cell r="C52" t="str">
            <v>ROLO COMP VIBRO LISO CA-25D  (86 kW)</v>
          </cell>
          <cell r="E52">
            <v>8.3320000000000007</v>
          </cell>
          <cell r="F52">
            <v>111.0277</v>
          </cell>
        </row>
        <row r="53">
          <cell r="A53">
            <v>75</v>
          </cell>
          <cell r="B53" t="str">
            <v>E147</v>
          </cell>
          <cell r="C53" t="str">
            <v>USINA ASFÁLTO A QUENTE 90/120 T/H (188 kW)</v>
          </cell>
          <cell r="E53">
            <v>11.417899999999999</v>
          </cell>
          <cell r="F53">
            <v>200.3177</v>
          </cell>
        </row>
        <row r="54">
          <cell r="A54">
            <v>76</v>
          </cell>
          <cell r="B54" t="str">
            <v>E149</v>
          </cell>
          <cell r="C54" t="str">
            <v>VIBRO-ACAB. ASFÁLTO VDA-600BM (74 kW)</v>
          </cell>
          <cell r="E54">
            <v>11.417899999999999</v>
          </cell>
          <cell r="F54">
            <v>134.78290000000001</v>
          </cell>
        </row>
        <row r="55">
          <cell r="A55">
            <v>85</v>
          </cell>
          <cell r="B55" t="str">
            <v>E202</v>
          </cell>
          <cell r="C55" t="str">
            <v>COMPRESSOR DE AR 400 PCM (89 kW)</v>
          </cell>
          <cell r="E55">
            <v>8.3320000000000007</v>
          </cell>
          <cell r="F55">
            <v>63.345700000000001</v>
          </cell>
        </row>
        <row r="56">
          <cell r="A56">
            <v>86</v>
          </cell>
          <cell r="B56" t="str">
            <v>E208</v>
          </cell>
          <cell r="C56" t="str">
            <v>COMPRESSOR DE AR 200 PCM (58 kW)</v>
          </cell>
          <cell r="E56">
            <v>8.3320000000000007</v>
          </cell>
          <cell r="F56">
            <v>47.635599999999997</v>
          </cell>
        </row>
        <row r="57">
          <cell r="A57">
            <v>92</v>
          </cell>
          <cell r="B57" t="str">
            <v>E211</v>
          </cell>
          <cell r="C57" t="str">
            <v>MAQUINA P/ PINTURA (2 kW)</v>
          </cell>
          <cell r="E57">
            <v>0</v>
          </cell>
          <cell r="F57">
            <v>0.9577</v>
          </cell>
        </row>
        <row r="58">
          <cell r="A58">
            <v>93</v>
          </cell>
          <cell r="B58" t="str">
            <v>E210</v>
          </cell>
          <cell r="C58" t="str">
            <v>MARTELETE - ROMPEDOR 33 kg</v>
          </cell>
          <cell r="E58">
            <v>7.4062000000000001</v>
          </cell>
          <cell r="F58">
            <v>9.7596000000000007</v>
          </cell>
        </row>
        <row r="59">
          <cell r="A59">
            <v>94</v>
          </cell>
          <cell r="B59" t="str">
            <v>E302</v>
          </cell>
          <cell r="C59" t="str">
            <v>BETONEIRA - 320 L (4 kW)</v>
          </cell>
          <cell r="E59">
            <v>8.3320000000000007</v>
          </cell>
          <cell r="F59">
            <v>9.9809000000000001</v>
          </cell>
        </row>
        <row r="60">
          <cell r="A60">
            <v>98</v>
          </cell>
          <cell r="B60" t="str">
            <v>E303</v>
          </cell>
          <cell r="C60" t="str">
            <v>BETONEIRA - 750 L (9 kW)</v>
          </cell>
          <cell r="E60">
            <v>8.3320000000000007</v>
          </cell>
          <cell r="F60">
            <v>12.4125</v>
          </cell>
        </row>
        <row r="61">
          <cell r="A61">
            <v>99</v>
          </cell>
          <cell r="B61" t="str">
            <v>E304</v>
          </cell>
          <cell r="C61" t="str">
            <v>TRANSP. MANUAL - CARRINHO DE MÃO 80 L</v>
          </cell>
          <cell r="E61">
            <v>0</v>
          </cell>
          <cell r="F61">
            <v>0.13339999999999999</v>
          </cell>
        </row>
        <row r="62">
          <cell r="A62">
            <v>101</v>
          </cell>
          <cell r="B62" t="str">
            <v>E305</v>
          </cell>
          <cell r="C62" t="str">
            <v>TRANSP. MANUAL - GERICA 180 L</v>
          </cell>
          <cell r="E62">
            <v>0</v>
          </cell>
          <cell r="F62">
            <v>0.23350000000000001</v>
          </cell>
        </row>
        <row r="63">
          <cell r="A63">
            <v>103</v>
          </cell>
          <cell r="B63" t="str">
            <v>E306</v>
          </cell>
          <cell r="C63" t="str">
            <v>VIBRADOR DE CONC. - DE IMERSÃO (2 kW)</v>
          </cell>
          <cell r="E63">
            <v>7.4062000000000001</v>
          </cell>
          <cell r="F63">
            <v>8.8386999999999993</v>
          </cell>
        </row>
        <row r="64">
          <cell r="A64">
            <v>104</v>
          </cell>
          <cell r="B64" t="str">
            <v>E310</v>
          </cell>
          <cell r="C64" t="str">
            <v>FAB.PRÉ-MOLD CONC TUBOS D=0,60 M (2 kW)</v>
          </cell>
          <cell r="E64">
            <v>0</v>
          </cell>
          <cell r="F64">
            <v>7.3996000000000004</v>
          </cell>
        </row>
        <row r="65">
          <cell r="A65">
            <v>105</v>
          </cell>
          <cell r="B65" t="str">
            <v>E311</v>
          </cell>
          <cell r="C65" t="str">
            <v>FAB PRÉ-MOLD CONC TUBOS D=0,80 M (2 kW)</v>
          </cell>
          <cell r="E65">
            <v>0</v>
          </cell>
          <cell r="F65">
            <v>7.1071999999999997</v>
          </cell>
        </row>
        <row r="66">
          <cell r="A66">
            <v>106</v>
          </cell>
          <cell r="B66" t="str">
            <v>E312</v>
          </cell>
          <cell r="C66" t="str">
            <v>FAB PRÉ-MOLD CONC TUBOS D=1,00 M (2 kW)</v>
          </cell>
          <cell r="E66">
            <v>0</v>
          </cell>
          <cell r="F66">
            <v>7.4747000000000003</v>
          </cell>
        </row>
        <row r="67">
          <cell r="A67">
            <v>107</v>
          </cell>
          <cell r="B67" t="str">
            <v>E313</v>
          </cell>
          <cell r="C67" t="str">
            <v>FAB PRÉ-MOLD CONC TUBOS D=1,20 M (2 kW)</v>
          </cell>
          <cell r="E67">
            <v>0</v>
          </cell>
          <cell r="F67">
            <v>7.8887</v>
          </cell>
        </row>
        <row r="68">
          <cell r="A68">
            <v>108</v>
          </cell>
          <cell r="B68" t="str">
            <v>E314</v>
          </cell>
          <cell r="C68" t="str">
            <v>FAB PRÉ-MOLD CONC TUBOS D=1,50 M (2 kW)</v>
          </cell>
          <cell r="E68">
            <v>0</v>
          </cell>
          <cell r="F68">
            <v>7.8056999999999999</v>
          </cell>
        </row>
        <row r="69">
          <cell r="A69">
            <v>129</v>
          </cell>
          <cell r="B69" t="str">
            <v>E400</v>
          </cell>
          <cell r="C69" t="str">
            <v>CAMINHÃO BASCULANTE - 5 m3 - 8,8 t (155 kW)</v>
          </cell>
          <cell r="E69">
            <v>9.8749000000000002</v>
          </cell>
          <cell r="F69">
            <v>86.413799999999995</v>
          </cell>
        </row>
        <row r="70">
          <cell r="A70">
            <v>130</v>
          </cell>
          <cell r="B70" t="str">
            <v>E402</v>
          </cell>
          <cell r="C70" t="str">
            <v>CAMINHÃO CARROCERIA - 15t (170 kW)</v>
          </cell>
          <cell r="E70">
            <v>9.8749000000000002</v>
          </cell>
          <cell r="F70">
            <v>108.3706</v>
          </cell>
        </row>
        <row r="71">
          <cell r="A71">
            <v>131</v>
          </cell>
          <cell r="B71" t="str">
            <v>E403</v>
          </cell>
          <cell r="C71" t="str">
            <v>CAMINHÃO BASCULANTE 6 m3  (150 kW)</v>
          </cell>
          <cell r="E71">
            <v>9.8749000000000002</v>
          </cell>
          <cell r="F71">
            <v>97.9148</v>
          </cell>
        </row>
        <row r="72">
          <cell r="A72">
            <v>135</v>
          </cell>
          <cell r="B72" t="str">
            <v>E407</v>
          </cell>
          <cell r="C72" t="str">
            <v>CAMINHÃO TANQUE 10.000 L (170 kW)</v>
          </cell>
          <cell r="E72">
            <v>9.8749000000000002</v>
          </cell>
          <cell r="F72">
            <v>109.7187</v>
          </cell>
        </row>
        <row r="73">
          <cell r="A73">
            <v>136</v>
          </cell>
          <cell r="B73" t="str">
            <v>E408</v>
          </cell>
          <cell r="C73" t="str">
            <v>CAMINHÃO CARROCERIA - 4t (80 kW)</v>
          </cell>
          <cell r="E73">
            <v>9.8749000000000002</v>
          </cell>
          <cell r="F73">
            <v>54.107700000000001</v>
          </cell>
        </row>
        <row r="74">
          <cell r="A74">
            <v>137</v>
          </cell>
          <cell r="B74" t="str">
            <v>E416</v>
          </cell>
          <cell r="C74" t="str">
            <v>VEÍCULO LEVE - PICK UP (4 X 4) (98 kW)</v>
          </cell>
          <cell r="E74">
            <v>8.9490999999999996</v>
          </cell>
          <cell r="F74">
            <v>45.479300000000002</v>
          </cell>
        </row>
        <row r="75">
          <cell r="A75">
            <v>145</v>
          </cell>
          <cell r="B75" t="str">
            <v>E404</v>
          </cell>
          <cell r="C75" t="str">
            <v>CAMINHÃO BASCULANTE 10 m3 - 15 t (170 kW)</v>
          </cell>
          <cell r="E75">
            <v>9.8749000000000002</v>
          </cell>
          <cell r="F75">
            <v>111.63209999999999</v>
          </cell>
        </row>
        <row r="76">
          <cell r="A76">
            <v>146</v>
          </cell>
          <cell r="B76" t="str">
            <v>E432</v>
          </cell>
          <cell r="C76" t="str">
            <v>CAMINHÃO BASCULANTE 20 t (279 kW)</v>
          </cell>
          <cell r="E76">
            <v>9.8749000000000002</v>
          </cell>
          <cell r="F76">
            <v>166.3605</v>
          </cell>
        </row>
        <row r="77">
          <cell r="A77">
            <v>147</v>
          </cell>
          <cell r="B77" t="str">
            <v>E434</v>
          </cell>
          <cell r="C77" t="str">
            <v>CAMINHÃO CARROC C/ GUINDAUTO (150 kW)</v>
          </cell>
          <cell r="E77">
            <v>9.8749000000000002</v>
          </cell>
          <cell r="F77">
            <v>94.581900000000005</v>
          </cell>
        </row>
        <row r="78">
          <cell r="A78">
            <v>148</v>
          </cell>
        </row>
        <row r="79">
          <cell r="A79">
            <v>150</v>
          </cell>
          <cell r="B79" t="str">
            <v>E501</v>
          </cell>
          <cell r="C79" t="str">
            <v>GRUPO GERADOR 36 / 40 KVA (32 kW)</v>
          </cell>
          <cell r="E79">
            <v>8.3320000000000007</v>
          </cell>
          <cell r="F79">
            <v>33.636000000000003</v>
          </cell>
        </row>
        <row r="80">
          <cell r="A80">
            <v>151</v>
          </cell>
          <cell r="B80" t="str">
            <v>E503</v>
          </cell>
          <cell r="C80" t="str">
            <v>GRUPO GERADOR 164 / 180 KVA (144 kW)</v>
          </cell>
          <cell r="E80">
            <v>8.3320000000000007</v>
          </cell>
          <cell r="F80">
            <v>96.774699999999996</v>
          </cell>
        </row>
        <row r="81">
          <cell r="A81">
            <v>156</v>
          </cell>
          <cell r="B81" t="str">
            <v>E509</v>
          </cell>
          <cell r="C81" t="str">
            <v>GRUPO GERADOR 25,0 / 18,0 KVA (20 kW)</v>
          </cell>
          <cell r="E81">
            <v>8.3320000000000007</v>
          </cell>
          <cell r="F81">
            <v>21.651499999999999</v>
          </cell>
        </row>
        <row r="82">
          <cell r="A82">
            <v>162</v>
          </cell>
          <cell r="B82" t="str">
            <v>E903</v>
          </cell>
          <cell r="C82" t="str">
            <v>BATE-ESTACAS GRAV. 3.500/4.000 KG (160 kW)</v>
          </cell>
          <cell r="E82">
            <v>8.3320000000000007</v>
          </cell>
          <cell r="F82">
            <v>99.670699999999997</v>
          </cell>
        </row>
        <row r="83">
          <cell r="A83">
            <v>163</v>
          </cell>
          <cell r="B83" t="str">
            <v>E904</v>
          </cell>
          <cell r="C83" t="str">
            <v>SERRA CIRCULAR 12" (4 kW)</v>
          </cell>
          <cell r="E83">
            <v>0</v>
          </cell>
          <cell r="F83">
            <v>0.1948</v>
          </cell>
        </row>
        <row r="84">
          <cell r="A84">
            <v>165</v>
          </cell>
          <cell r="B84" t="str">
            <v>E906</v>
          </cell>
          <cell r="C84" t="str">
            <v>SOQUETE VIBRATÓRIO (2 kW)</v>
          </cell>
          <cell r="E84">
            <v>7.4062000000000001</v>
          </cell>
          <cell r="F84">
            <v>13.911199999999999</v>
          </cell>
        </row>
        <row r="85">
          <cell r="A85">
            <v>166</v>
          </cell>
          <cell r="B85" t="str">
            <v>E907</v>
          </cell>
          <cell r="C85" t="str">
            <v>CONJUNTO MOTO-BOMBA (11 kW)</v>
          </cell>
          <cell r="E85">
            <v>0</v>
          </cell>
          <cell r="F85">
            <v>13.8764</v>
          </cell>
        </row>
        <row r="86">
          <cell r="A86">
            <v>167</v>
          </cell>
          <cell r="B86" t="str">
            <v>E908</v>
          </cell>
          <cell r="C86" t="str">
            <v>MÁQUINA PINTURA - DERMAC FAIXAS (44 kW)</v>
          </cell>
          <cell r="E86">
            <v>11.417899999999999</v>
          </cell>
          <cell r="F86">
            <v>65.1999</v>
          </cell>
        </row>
        <row r="87">
          <cell r="A87">
            <v>169</v>
          </cell>
          <cell r="B87" t="str">
            <v>E910</v>
          </cell>
        </row>
        <row r="88">
          <cell r="A88">
            <v>170</v>
          </cell>
          <cell r="B88" t="str">
            <v>E917</v>
          </cell>
          <cell r="C88" t="str">
            <v>MÁQUINA UNIVERSAL CORTE (4 kW)</v>
          </cell>
          <cell r="E88">
            <v>7.4062000000000001</v>
          </cell>
          <cell r="F88">
            <v>11.594900000000001</v>
          </cell>
        </row>
        <row r="89">
          <cell r="A89">
            <v>171</v>
          </cell>
          <cell r="B89" t="str">
            <v>E918</v>
          </cell>
          <cell r="C89" t="str">
            <v>PRENSA EXCÊNTRICA (1 kW)</v>
          </cell>
          <cell r="E89">
            <v>0</v>
          </cell>
          <cell r="F89">
            <v>2.4619</v>
          </cell>
        </row>
        <row r="90">
          <cell r="A90">
            <v>172</v>
          </cell>
          <cell r="B90" t="str">
            <v>E919</v>
          </cell>
          <cell r="C90" t="str">
            <v>GUILHOTINA 8 t (3 kW)</v>
          </cell>
          <cell r="E90">
            <v>0</v>
          </cell>
          <cell r="F90">
            <v>4.2878999999999996</v>
          </cell>
        </row>
        <row r="91">
          <cell r="A91">
            <v>173</v>
          </cell>
          <cell r="B91" t="str">
            <v>E924</v>
          </cell>
          <cell r="C91" t="str">
            <v xml:space="preserve">EQUIP. PARA SOLDA </v>
          </cell>
          <cell r="E91">
            <v>0</v>
          </cell>
          <cell r="F91">
            <v>4.9500000000000002E-2</v>
          </cell>
        </row>
        <row r="93">
          <cell r="C93" t="str">
            <v>Custo Unitário de Materiais</v>
          </cell>
        </row>
        <row r="94">
          <cell r="A94" t="str">
            <v>Item</v>
          </cell>
          <cell r="B94" t="str">
            <v>Código</v>
          </cell>
          <cell r="C94" t="str">
            <v>Material</v>
          </cell>
          <cell r="D94" t="str">
            <v>Und</v>
          </cell>
          <cell r="E94" t="str">
            <v>Preço Unitário</v>
          </cell>
        </row>
        <row r="95">
          <cell r="A95">
            <v>212</v>
          </cell>
          <cell r="B95" t="str">
            <v>AM01</v>
          </cell>
          <cell r="C95" t="str">
            <v>AÇO CA 25 D = 4,2 mm</v>
          </cell>
          <cell r="D95" t="str">
            <v>KG</v>
          </cell>
          <cell r="E95">
            <v>4.4275000000000002</v>
          </cell>
        </row>
        <row r="96">
          <cell r="A96">
            <v>213</v>
          </cell>
          <cell r="B96" t="str">
            <v>AM02</v>
          </cell>
          <cell r="C96" t="str">
            <v>AÇO CA 25 D = 6,3 mm</v>
          </cell>
          <cell r="D96" t="str">
            <v>KG</v>
          </cell>
          <cell r="E96">
            <v>3.9904999999999999</v>
          </cell>
        </row>
        <row r="97">
          <cell r="A97">
            <v>215</v>
          </cell>
          <cell r="B97" t="str">
            <v>AM03</v>
          </cell>
          <cell r="C97" t="str">
            <v>AÇO CA 25 D = 10,0 mm</v>
          </cell>
          <cell r="D97" t="str">
            <v>KG</v>
          </cell>
          <cell r="E97">
            <v>3.3119999999999998</v>
          </cell>
        </row>
        <row r="98">
          <cell r="A98">
            <v>216</v>
          </cell>
          <cell r="B98" t="str">
            <v>AM04</v>
          </cell>
          <cell r="C98" t="str">
            <v>AÇO CA 50 D = 6,3 mm</v>
          </cell>
          <cell r="D98" t="str">
            <v>KG</v>
          </cell>
          <cell r="E98">
            <v>4.1859999999999999</v>
          </cell>
        </row>
        <row r="99">
          <cell r="A99">
            <v>217</v>
          </cell>
          <cell r="B99" t="str">
            <v>AM05</v>
          </cell>
          <cell r="C99" t="str">
            <v>AÇO CA 50 D = 10,0 mm</v>
          </cell>
          <cell r="D99" t="str">
            <v>KG</v>
          </cell>
          <cell r="E99">
            <v>3.4729999999999999</v>
          </cell>
        </row>
        <row r="100">
          <cell r="A100">
            <v>218</v>
          </cell>
          <cell r="B100" t="str">
            <v>AM06</v>
          </cell>
          <cell r="C100" t="str">
            <v>AÇO CA 60 D = 4,2 mm</v>
          </cell>
          <cell r="D100" t="str">
            <v>KG</v>
          </cell>
          <cell r="E100">
            <v>3.9904999999999999</v>
          </cell>
        </row>
        <row r="101">
          <cell r="A101">
            <v>219</v>
          </cell>
          <cell r="B101" t="str">
            <v>AM07</v>
          </cell>
          <cell r="C101" t="str">
            <v>AÇO CA 60 D = 5,0 mm</v>
          </cell>
          <cell r="D101" t="str">
            <v>KG</v>
          </cell>
          <cell r="E101">
            <v>3.8755000000000002</v>
          </cell>
        </row>
        <row r="102">
          <cell r="A102">
            <v>220</v>
          </cell>
          <cell r="B102" t="str">
            <v>AM08</v>
          </cell>
          <cell r="C102" t="str">
            <v>AÇO CA 60 D = 6,0 mm</v>
          </cell>
          <cell r="D102" t="str">
            <v>KG</v>
          </cell>
          <cell r="E102">
            <v>3.8755000000000002</v>
          </cell>
        </row>
        <row r="103">
          <cell r="A103">
            <v>235</v>
          </cell>
          <cell r="C103" t="str">
            <v>Casa padrão PMM</v>
          </cell>
          <cell r="D103" t="str">
            <v>gl</v>
          </cell>
          <cell r="E103">
            <v>8395</v>
          </cell>
        </row>
        <row r="104">
          <cell r="A104">
            <v>236</v>
          </cell>
          <cell r="B104" t="str">
            <v>AM35</v>
          </cell>
          <cell r="C104" t="str">
            <v>SEIXO COMERCIAL</v>
          </cell>
          <cell r="D104" t="str">
            <v>M3</v>
          </cell>
          <cell r="E104">
            <v>97.75</v>
          </cell>
        </row>
        <row r="105">
          <cell r="A105">
            <v>237</v>
          </cell>
          <cell r="B105" t="str">
            <v>M003</v>
          </cell>
          <cell r="C105" t="str">
            <v>ÓLEO COMBUSTÍVEL 1A</v>
          </cell>
          <cell r="D105" t="str">
            <v>L</v>
          </cell>
          <cell r="E105">
            <v>1.3524</v>
          </cell>
        </row>
        <row r="106">
          <cell r="A106">
            <v>238</v>
          </cell>
          <cell r="B106" t="str">
            <v>M101</v>
          </cell>
          <cell r="C106" t="str">
            <v>CIMENTO ASFÁLTICO CAP 20</v>
          </cell>
          <cell r="D106" t="str">
            <v>T</v>
          </cell>
          <cell r="E106">
            <v>2025.7135000000001</v>
          </cell>
        </row>
        <row r="107">
          <cell r="A107">
            <v>239</v>
          </cell>
          <cell r="B107" t="str">
            <v>M103</v>
          </cell>
          <cell r="C107" t="str">
            <v>ASFÁLTO DILUÍDO CM-30</v>
          </cell>
          <cell r="D107" t="str">
            <v>T</v>
          </cell>
          <cell r="E107">
            <v>2715.3915000000002</v>
          </cell>
        </row>
        <row r="108">
          <cell r="A108">
            <v>240</v>
          </cell>
          <cell r="B108" t="str">
            <v>M108</v>
          </cell>
          <cell r="C108" t="str">
            <v>EMULSÃO ASFÁLTICA RR-2C</v>
          </cell>
          <cell r="D108" t="str">
            <v>T</v>
          </cell>
          <cell r="E108">
            <v>1970.2260000000001</v>
          </cell>
        </row>
        <row r="109">
          <cell r="A109">
            <v>241</v>
          </cell>
          <cell r="B109" t="str">
            <v>M202</v>
          </cell>
          <cell r="C109" t="str">
            <v>CIMENTO PORTLAND CP-32</v>
          </cell>
          <cell r="D109" t="str">
            <v>KG</v>
          </cell>
          <cell r="E109">
            <v>0.46</v>
          </cell>
        </row>
        <row r="110">
          <cell r="A110">
            <v>242</v>
          </cell>
          <cell r="B110" t="str">
            <v>M319</v>
          </cell>
          <cell r="C110" t="str">
            <v>ARAME RECOZIDO no. 18</v>
          </cell>
          <cell r="D110" t="str">
            <v>KG</v>
          </cell>
          <cell r="E110">
            <v>5.7039999999999997</v>
          </cell>
        </row>
        <row r="111">
          <cell r="A111">
            <v>243</v>
          </cell>
          <cell r="B111" t="str">
            <v>M320</v>
          </cell>
          <cell r="C111" t="str">
            <v>PREGOS DE FERRO 18x30</v>
          </cell>
          <cell r="D111" t="str">
            <v>KG</v>
          </cell>
          <cell r="E111">
            <v>4.83</v>
          </cell>
        </row>
        <row r="112">
          <cell r="A112">
            <v>255</v>
          </cell>
          <cell r="C112" t="str">
            <v>REDE ELÉTRICA - TUBULAÇOES E CABOS</v>
          </cell>
          <cell r="D112" t="str">
            <v>M</v>
          </cell>
          <cell r="E112">
            <v>97.75</v>
          </cell>
        </row>
        <row r="113">
          <cell r="A113">
            <v>256</v>
          </cell>
          <cell r="C113" t="str">
            <v>POSTE TUBO AÇO GALVANIZADO.H =10,0 m C/ LUMINÁRIA</v>
          </cell>
          <cell r="D113" t="str">
            <v>CJ</v>
          </cell>
          <cell r="E113">
            <v>1801.7708</v>
          </cell>
        </row>
        <row r="114">
          <cell r="A114">
            <v>257</v>
          </cell>
          <cell r="B114" t="str">
            <v>M334</v>
          </cell>
          <cell r="C114" t="str">
            <v>PARAF. ZINCADO C/ FENDA 1 1/2" x 3/16"</v>
          </cell>
          <cell r="D114" t="str">
            <v>UN</v>
          </cell>
          <cell r="E114">
            <v>0.13800000000000001</v>
          </cell>
        </row>
        <row r="115">
          <cell r="A115">
            <v>290</v>
          </cell>
          <cell r="B115" t="str">
            <v>M335</v>
          </cell>
          <cell r="C115" t="str">
            <v>PARAF. ZINCADO FRANCÊS 4" x 5/16"</v>
          </cell>
          <cell r="D115" t="str">
            <v>UN</v>
          </cell>
          <cell r="E115">
            <v>0.59799999999999998</v>
          </cell>
        </row>
        <row r="116">
          <cell r="A116">
            <v>291</v>
          </cell>
          <cell r="B116" t="str">
            <v>M340</v>
          </cell>
          <cell r="C116" t="str">
            <v>TAMPÃO DE FERRO FUNDIDO</v>
          </cell>
          <cell r="D116" t="str">
            <v>UN</v>
          </cell>
          <cell r="E116">
            <v>375.70499999999998</v>
          </cell>
        </row>
        <row r="117">
          <cell r="A117">
            <v>294</v>
          </cell>
          <cell r="B117" t="str">
            <v>M343</v>
          </cell>
          <cell r="C117" t="str">
            <v>DEFENSA METÁLICA SEMI-MALEÁVEL SIMPLES</v>
          </cell>
          <cell r="D117" t="str">
            <v>MOD</v>
          </cell>
          <cell r="E117">
            <v>822.89400000000001</v>
          </cell>
        </row>
        <row r="118">
          <cell r="A118">
            <v>295</v>
          </cell>
          <cell r="C118" t="str">
            <v>CHAPA DE AÇO FINA</v>
          </cell>
          <cell r="D118" t="str">
            <v>M2</v>
          </cell>
          <cell r="E118">
            <v>52.9</v>
          </cell>
        </row>
        <row r="119">
          <cell r="A119">
            <v>300</v>
          </cell>
          <cell r="B119" t="str">
            <v>M398</v>
          </cell>
          <cell r="C119" t="str">
            <v xml:space="preserve">CHAPA DE AÇO </v>
          </cell>
          <cell r="D119" t="str">
            <v>KG</v>
          </cell>
          <cell r="E119">
            <v>4.83</v>
          </cell>
        </row>
        <row r="120">
          <cell r="A120">
            <v>303</v>
          </cell>
          <cell r="B120" t="str">
            <v>M346</v>
          </cell>
          <cell r="C120" t="str">
            <v>CHAPA DE AÇO no. 16 (TRATADA)</v>
          </cell>
          <cell r="D120" t="str">
            <v>M2</v>
          </cell>
          <cell r="E120">
            <v>112.7</v>
          </cell>
        </row>
        <row r="121">
          <cell r="A121">
            <v>304</v>
          </cell>
          <cell r="B121" t="str">
            <v>M401</v>
          </cell>
          <cell r="C121" t="str">
            <v>PONTALETES D=15 cm (TRONCO P/ ESC.)</v>
          </cell>
          <cell r="D121" t="str">
            <v>M</v>
          </cell>
          <cell r="E121">
            <v>1.6214999999999999</v>
          </cell>
        </row>
        <row r="122">
          <cell r="A122">
            <v>305</v>
          </cell>
          <cell r="B122" t="str">
            <v>M402</v>
          </cell>
          <cell r="C122" t="str">
            <v>PONTALETES D=20 cm (TRONCO P/ ESC.)</v>
          </cell>
          <cell r="D122" t="str">
            <v>M</v>
          </cell>
          <cell r="E122">
            <v>1.6214999999999999</v>
          </cell>
        </row>
        <row r="123">
          <cell r="A123">
            <v>306</v>
          </cell>
          <cell r="B123" t="str">
            <v>M409</v>
          </cell>
          <cell r="C123" t="str">
            <v>PRANCHÃO DE 1a 5,0 cm x 30,0 cm</v>
          </cell>
          <cell r="D123" t="str">
            <v>M</v>
          </cell>
          <cell r="E123">
            <v>17.25</v>
          </cell>
        </row>
        <row r="124">
          <cell r="A124">
            <v>308</v>
          </cell>
          <cell r="B124" t="str">
            <v>M410</v>
          </cell>
          <cell r="C124" t="str">
            <v>COMPENSADO RESINADO DE 17 mm</v>
          </cell>
          <cell r="D124" t="str">
            <v>M2</v>
          </cell>
          <cell r="E124">
            <v>17.107399999999998</v>
          </cell>
        </row>
        <row r="125">
          <cell r="A125">
            <v>309</v>
          </cell>
          <cell r="B125" t="str">
            <v>M406</v>
          </cell>
          <cell r="C125" t="str">
            <v>CAIBROS DE 7,5 cm x 7,5 cm</v>
          </cell>
          <cell r="D125" t="str">
            <v>M</v>
          </cell>
          <cell r="E125">
            <v>2.4609999999999999</v>
          </cell>
        </row>
        <row r="126">
          <cell r="A126">
            <v>310</v>
          </cell>
          <cell r="B126" t="str">
            <v>M407</v>
          </cell>
          <cell r="C126" t="str">
            <v>TÁBUA DE 1a 2,5 cm x 15,0 cm</v>
          </cell>
          <cell r="D126" t="str">
            <v>M</v>
          </cell>
          <cell r="E126">
            <v>2.7945000000000002</v>
          </cell>
        </row>
        <row r="127">
          <cell r="A127">
            <v>311</v>
          </cell>
          <cell r="B127" t="str">
            <v>M408</v>
          </cell>
          <cell r="C127" t="str">
            <v>TÁBUA DE 5a 2,5 cm x 30,0 cm</v>
          </cell>
          <cell r="D127" t="str">
            <v>M</v>
          </cell>
          <cell r="E127">
            <v>5.29</v>
          </cell>
        </row>
        <row r="128">
          <cell r="A128">
            <v>312</v>
          </cell>
          <cell r="B128" t="str">
            <v>M411</v>
          </cell>
          <cell r="C128" t="str">
            <v>COMPENSADO PLASTIFICADO DE 17 mm</v>
          </cell>
          <cell r="D128" t="str">
            <v>M2</v>
          </cell>
          <cell r="E128">
            <v>34.422600000000003</v>
          </cell>
        </row>
        <row r="129">
          <cell r="A129">
            <v>313</v>
          </cell>
          <cell r="B129" t="str">
            <v>M412</v>
          </cell>
          <cell r="C129" t="str">
            <v>GASTALHO 10 x 2,0 cm</v>
          </cell>
          <cell r="D129" t="str">
            <v>M</v>
          </cell>
          <cell r="E129">
            <v>1.38</v>
          </cell>
        </row>
        <row r="130">
          <cell r="A130">
            <v>314</v>
          </cell>
          <cell r="B130" t="str">
            <v>M413</v>
          </cell>
          <cell r="C130" t="str">
            <v>GASTALHO 7,5 x 2,5 cm</v>
          </cell>
          <cell r="D130" t="str">
            <v>M</v>
          </cell>
          <cell r="E130">
            <v>1.38</v>
          </cell>
        </row>
        <row r="131">
          <cell r="A131">
            <v>315</v>
          </cell>
          <cell r="B131" t="str">
            <v>M415</v>
          </cell>
          <cell r="C131" t="str">
            <v>TÁBUA 2,5 x 22,5 cm</v>
          </cell>
          <cell r="D131" t="str">
            <v>M</v>
          </cell>
          <cell r="E131">
            <v>4.2089999999999996</v>
          </cell>
        </row>
        <row r="132">
          <cell r="A132">
            <v>316</v>
          </cell>
          <cell r="B132" t="str">
            <v>M414</v>
          </cell>
          <cell r="C132" t="str">
            <v>PRANCHÃO 7,5 x 30,0 cm</v>
          </cell>
          <cell r="D132" t="str">
            <v>M</v>
          </cell>
          <cell r="E132">
            <v>34.5</v>
          </cell>
        </row>
        <row r="133">
          <cell r="A133">
            <v>325</v>
          </cell>
          <cell r="B133" t="str">
            <v>M601</v>
          </cell>
          <cell r="C133" t="str">
            <v>TINTA REFLETIVA ACRÍLICA P/ 2 ANOS</v>
          </cell>
          <cell r="D133" t="str">
            <v>L</v>
          </cell>
          <cell r="E133">
            <v>15.4643</v>
          </cell>
        </row>
        <row r="134">
          <cell r="A134">
            <v>326</v>
          </cell>
          <cell r="B134" t="str">
            <v>M602</v>
          </cell>
          <cell r="C134" t="str">
            <v>ADUBO NPK (4.14.8)</v>
          </cell>
          <cell r="D134" t="str">
            <v>KG</v>
          </cell>
          <cell r="E134">
            <v>0.89700000000000002</v>
          </cell>
        </row>
        <row r="135">
          <cell r="A135">
            <v>327</v>
          </cell>
          <cell r="B135" t="str">
            <v>M603</v>
          </cell>
          <cell r="C135" t="str">
            <v>INSETICIDA</v>
          </cell>
          <cell r="D135" t="str">
            <v>L</v>
          </cell>
          <cell r="E135">
            <v>26.45</v>
          </cell>
        </row>
        <row r="136">
          <cell r="A136">
            <v>328</v>
          </cell>
          <cell r="B136" t="str">
            <v>M604</v>
          </cell>
          <cell r="C136" t="str">
            <v>ADITIVO PLASTIMENT BV-40</v>
          </cell>
          <cell r="D136" t="str">
            <v>KG</v>
          </cell>
          <cell r="E136">
            <v>2.9580000000000002</v>
          </cell>
        </row>
        <row r="137">
          <cell r="A137">
            <v>330</v>
          </cell>
          <cell r="B137" t="str">
            <v>M609</v>
          </cell>
          <cell r="C137" t="str">
            <v>TINTA ESMALTE SINTÉTICO SEMI-FOSCO</v>
          </cell>
          <cell r="D137" t="str">
            <v>L</v>
          </cell>
          <cell r="E137">
            <v>13.409000000000001</v>
          </cell>
        </row>
        <row r="138">
          <cell r="A138">
            <v>331</v>
          </cell>
          <cell r="B138" t="str">
            <v>M611</v>
          </cell>
          <cell r="C138" t="str">
            <v>REDUTOR TIPO 2002 PRIM. QUALIDADE</v>
          </cell>
          <cell r="D138" t="str">
            <v>L</v>
          </cell>
          <cell r="E138">
            <v>8.2225000000000001</v>
          </cell>
        </row>
        <row r="139">
          <cell r="A139">
            <v>332</v>
          </cell>
          <cell r="B139" t="str">
            <v>M615</v>
          </cell>
          <cell r="C139" t="str">
            <v>MICROESFERAS PRE-MIX</v>
          </cell>
          <cell r="D139" t="str">
            <v>KG</v>
          </cell>
          <cell r="E139">
            <v>4.3470000000000004</v>
          </cell>
        </row>
        <row r="140">
          <cell r="A140">
            <v>333</v>
          </cell>
          <cell r="B140" t="str">
            <v>M616</v>
          </cell>
          <cell r="C140" t="str">
            <v>MICROESFERAS DROP-ON</v>
          </cell>
          <cell r="D140" t="str">
            <v>KG</v>
          </cell>
          <cell r="E140">
            <v>4.3470000000000004</v>
          </cell>
        </row>
        <row r="141">
          <cell r="A141">
            <v>344</v>
          </cell>
          <cell r="B141" t="str">
            <v>M621</v>
          </cell>
          <cell r="C141" t="str">
            <v>DESMOLDANTE</v>
          </cell>
          <cell r="D141" t="str">
            <v>KG</v>
          </cell>
          <cell r="E141">
            <v>3.6254</v>
          </cell>
        </row>
        <row r="142">
          <cell r="A142">
            <v>345</v>
          </cell>
          <cell r="B142" t="str">
            <v>M622</v>
          </cell>
          <cell r="C142" t="str">
            <v>Interplast N</v>
          </cell>
          <cell r="D142" t="str">
            <v>kg</v>
          </cell>
          <cell r="E142">
            <v>5.2554999999999996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Indice do Orçamento"/>
      <sheetName val="A.2- RESUMO"/>
      <sheetName val="1-MOD"/>
      <sheetName val="anexo 3 mod"/>
      <sheetName val="13-MAT-FERR"/>
      <sheetName val="14-MAT.SEG "/>
      <sheetName val="15-DIVERSOS"/>
      <sheetName val="16-EQUIP."/>
      <sheetName val="anexo 7 eq"/>
      <sheetName val="17-MOI"/>
      <sheetName val="anexo 4 moi"/>
      <sheetName val="18-CANTEIRO "/>
      <sheetName val="19-TRANSP.PESSOAL"/>
      <sheetName val="20-MOB-DESMOB "/>
      <sheetName val="21-REFEICAO"/>
      <sheetName val="22-VARIOS"/>
      <sheetName val="23-TERCEIROS"/>
      <sheetName val="A- coef definido Serviços"/>
      <sheetName val="A1-coef definido  Terceiros"/>
      <sheetName val="A1-coef defin. Resumo(Ser+Terc)"/>
      <sheetName val="A.3 - CASH_FLOW (4)"/>
      <sheetName val="CURVA-S"/>
      <sheetName val="anexo 1 cro"/>
      <sheetName val="anexo 1 cro (2)"/>
      <sheetName val="A.3 - CASH_FLOW (2)"/>
      <sheetName val="A.3 - CASH_FLOW"/>
      <sheetName val="A.3 - CASH_FLOW (3)"/>
      <sheetName val="A.3 GRAF-CASH-FLOW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 refreshError="1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ÃO APAGAR"/>
      <sheetName val="RASCUNHO. NÃO APAGAR"/>
      <sheetName val="EQUIP."/>
      <sheetName val="MÃO DE O."/>
      <sheetName val="MATERIAL"/>
      <sheetName val="SERVIÇOS"/>
      <sheetName val="TRANSPORTE"/>
      <sheetName val="42940"/>
      <sheetName val="40722"/>
      <sheetName val="40513"/>
      <sheetName val="40545"/>
      <sheetName val="40546"/>
      <sheetName val="41040"/>
      <sheetName val="40934"/>
      <sheetName val="42524"/>
      <sheetName val="43162"/>
      <sheetName val="40424"/>
      <sheetName val="40662"/>
      <sheetName val="DN-01"/>
      <sheetName val="40358-AUX"/>
      <sheetName val="40316-A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B2" t="str">
            <v>Código</v>
          </cell>
          <cell r="C2" t="str">
            <v>Serviço</v>
          </cell>
          <cell r="D2" t="str">
            <v>Unidade</v>
          </cell>
          <cell r="E2" t="str">
            <v>Preço Unitário COM BDI</v>
          </cell>
          <cell r="F2" t="str">
            <v>Preço Unitário SEM BDI</v>
          </cell>
        </row>
        <row r="3">
          <cell r="B3">
            <v>42226</v>
          </cell>
          <cell r="C3" t="str">
            <v>Adensamento de material em bota-fora</v>
          </cell>
          <cell r="D3" t="str">
            <v>M3</v>
          </cell>
          <cell r="E3" t="str">
            <v>2,11</v>
          </cell>
          <cell r="F3">
            <v>1.5629629629629627</v>
          </cell>
        </row>
        <row r="4">
          <cell r="B4">
            <v>42045</v>
          </cell>
          <cell r="C4" t="str">
            <v>Aquisição de solo de jazida</v>
          </cell>
          <cell r="D4" t="str">
            <v>M3</v>
          </cell>
          <cell r="E4" t="str">
            <v>2,11</v>
          </cell>
          <cell r="F4">
            <v>1.5629629629629627</v>
          </cell>
        </row>
        <row r="5">
          <cell r="B5">
            <v>42043</v>
          </cell>
          <cell r="C5" t="str">
            <v>Bonificação de 15% sobre aquisição de materiais</v>
          </cell>
          <cell r="D5" t="str">
            <v>%</v>
          </cell>
          <cell r="E5" t="str">
            <v>0,00</v>
          </cell>
          <cell r="F5">
            <v>0</v>
          </cell>
        </row>
        <row r="6">
          <cell r="B6">
            <v>41099</v>
          </cell>
          <cell r="C6" t="str">
            <v>Carga de escoria de aciaria de vagão ferroviário supervisionado</v>
          </cell>
          <cell r="D6" t="str">
            <v>M3</v>
          </cell>
          <cell r="E6" t="str">
            <v>4,79</v>
          </cell>
          <cell r="F6">
            <v>3.5481481481481478</v>
          </cell>
        </row>
        <row r="7">
          <cell r="B7">
            <v>40224</v>
          </cell>
          <cell r="C7" t="str">
            <v>Carga de material de 1ª categoria</v>
          </cell>
          <cell r="D7" t="str">
            <v>M3</v>
          </cell>
          <cell r="E7" t="str">
            <v>2,48</v>
          </cell>
          <cell r="F7">
            <v>1.8370370370370368</v>
          </cell>
        </row>
        <row r="8">
          <cell r="B8">
            <v>40225</v>
          </cell>
          <cell r="C8" t="str">
            <v>Carga de material de 2ª categoria (solo, areia, brita, excl. rocha escavada)</v>
          </cell>
          <cell r="D8" t="str">
            <v>M3</v>
          </cell>
          <cell r="E8" t="str">
            <v>3,21</v>
          </cell>
          <cell r="F8">
            <v>2.3777777777777778</v>
          </cell>
        </row>
        <row r="9">
          <cell r="B9">
            <v>40226</v>
          </cell>
          <cell r="C9" t="str">
            <v>Carga de material de 3ª categoria (rocha)</v>
          </cell>
          <cell r="D9" t="str">
            <v>M3</v>
          </cell>
          <cell r="E9" t="str">
            <v>4,79</v>
          </cell>
          <cell r="F9">
            <v>3.5481481481481478</v>
          </cell>
        </row>
        <row r="10">
          <cell r="B10">
            <v>40996</v>
          </cell>
          <cell r="C10" t="str">
            <v>Carga, transporte e espalhamento de material decapado para ser usado como manutenção do Caminho de Serviço(DMT-&gt;0,500KM)</v>
          </cell>
          <cell r="D10" t="str">
            <v>M3</v>
          </cell>
          <cell r="E10" t="str">
            <v>4,48</v>
          </cell>
          <cell r="F10">
            <v>3.3185185185185184</v>
          </cell>
        </row>
        <row r="11">
          <cell r="B11">
            <v>40227</v>
          </cell>
          <cell r="C11" t="str">
            <v>Compactação de aterros 95% PN</v>
          </cell>
          <cell r="D11" t="str">
            <v>M3</v>
          </cell>
          <cell r="E11" t="str">
            <v>3,18</v>
          </cell>
          <cell r="F11">
            <v>2.3555555555555556</v>
          </cell>
        </row>
        <row r="12">
          <cell r="B12">
            <v>40229</v>
          </cell>
          <cell r="C12" t="str">
            <v>Compactação de aterros em rocha</v>
          </cell>
          <cell r="D12" t="str">
            <v>M3</v>
          </cell>
          <cell r="E12" t="str">
            <v>5,08</v>
          </cell>
          <cell r="F12">
            <v>3.7629629629629626</v>
          </cell>
        </row>
        <row r="13">
          <cell r="B13">
            <v>40228</v>
          </cell>
          <cell r="C13" t="str">
            <v>Compactação de aterros 100% PN</v>
          </cell>
          <cell r="D13" t="str">
            <v>M3</v>
          </cell>
          <cell r="E13" t="str">
            <v>3,90</v>
          </cell>
          <cell r="F13">
            <v>2.8888888888888888</v>
          </cell>
        </row>
        <row r="14">
          <cell r="B14">
            <v>42622</v>
          </cell>
          <cell r="C14" t="str">
            <v>Compactação de material de bota-fora</v>
          </cell>
          <cell r="D14" t="str">
            <v>M3</v>
          </cell>
          <cell r="E14" t="str">
            <v>2,95</v>
          </cell>
          <cell r="F14">
            <v>2.1851851851851851</v>
          </cell>
        </row>
        <row r="15">
          <cell r="B15">
            <v>42227</v>
          </cell>
          <cell r="C15" t="str">
            <v>Decapagem de pedreira, 1ª categoria, com escavadeira</v>
          </cell>
          <cell r="D15" t="str">
            <v>M3</v>
          </cell>
          <cell r="E15" t="str">
            <v>3,76</v>
          </cell>
          <cell r="F15">
            <v>2.7851851851851848</v>
          </cell>
        </row>
        <row r="16">
          <cell r="B16">
            <v>40994</v>
          </cell>
          <cell r="C16" t="str">
            <v>Decapagem de pedreira, 1ª categoria, com trator de esteiras</v>
          </cell>
          <cell r="D16" t="str">
            <v>M3</v>
          </cell>
          <cell r="E16" t="str">
            <v>4,33</v>
          </cell>
          <cell r="F16">
            <v>3.2074074074074073</v>
          </cell>
        </row>
        <row r="17">
          <cell r="B17">
            <v>42940</v>
          </cell>
          <cell r="C17" t="str">
            <v>Demolição de material de 3ª categoria com fio diamantado</v>
          </cell>
          <cell r="D17" t="str">
            <v>M3</v>
          </cell>
          <cell r="E17" t="str">
            <v>180,13</v>
          </cell>
          <cell r="F17">
            <v>133.42962962962963</v>
          </cell>
        </row>
        <row r="18">
          <cell r="B18">
            <v>41047</v>
          </cell>
          <cell r="C18" t="str">
            <v>Demolição de rocha a frio, até altura de 3,0m de profundidade, com argamassa expansiva, inclusive remoção com escavadeira</v>
          </cell>
          <cell r="D18" t="str">
            <v>M3</v>
          </cell>
          <cell r="E18" t="str">
            <v>306,99</v>
          </cell>
          <cell r="F18">
            <v>227.4</v>
          </cell>
        </row>
        <row r="19">
          <cell r="B19">
            <v>41048</v>
          </cell>
          <cell r="C19" t="str">
            <v>Demolição de rocha a frio até 3 metros com utilização de argamassa expansiva, inclusive remoção com trator de esteiras</v>
          </cell>
          <cell r="D19" t="str">
            <v>M3</v>
          </cell>
          <cell r="E19" t="str">
            <v>272,74</v>
          </cell>
          <cell r="F19">
            <v>202.02962962962962</v>
          </cell>
        </row>
        <row r="20">
          <cell r="B20">
            <v>40217</v>
          </cell>
          <cell r="C20" t="str">
            <v>Desmonte de rocha</v>
          </cell>
          <cell r="D20" t="str">
            <v>M3</v>
          </cell>
          <cell r="E20" t="str">
            <v>32,79</v>
          </cell>
          <cell r="F20">
            <v>24.288888888888888</v>
          </cell>
        </row>
        <row r="21">
          <cell r="B21">
            <v>40172</v>
          </cell>
          <cell r="C21" t="str">
            <v>Destocamento de árvores com diâmetro  &gt; 30 cm, com trator de esteira</v>
          </cell>
          <cell r="D21" t="str">
            <v>Ud</v>
          </cell>
          <cell r="E21" t="str">
            <v>20,04</v>
          </cell>
          <cell r="F21">
            <v>14.844444444444443</v>
          </cell>
        </row>
        <row r="22">
          <cell r="B22">
            <v>40171</v>
          </cell>
          <cell r="C22" t="str">
            <v>Destocamento de árvores com diâmetro de 15 a 30 cm, com trator de esteira</v>
          </cell>
          <cell r="D22" t="str">
            <v>Ud</v>
          </cell>
          <cell r="E22" t="str">
            <v>10,01</v>
          </cell>
          <cell r="F22">
            <v>7.4148148148148145</v>
          </cell>
        </row>
        <row r="23">
          <cell r="B23">
            <v>42225</v>
          </cell>
          <cell r="C23" t="str">
            <v>Escalonamento de taludes com escavadeira</v>
          </cell>
          <cell r="D23" t="str">
            <v>M3</v>
          </cell>
          <cell r="E23" t="str">
            <v>6,30</v>
          </cell>
          <cell r="F23">
            <v>4.6666666666666661</v>
          </cell>
        </row>
        <row r="24">
          <cell r="B24">
            <v>40178</v>
          </cell>
          <cell r="C24" t="str">
            <v>Escalonamento de taludes, com trator de esteiras</v>
          </cell>
          <cell r="D24" t="str">
            <v>M3</v>
          </cell>
          <cell r="E24" t="str">
            <v>5,29</v>
          </cell>
          <cell r="F24">
            <v>3.9185185185185181</v>
          </cell>
        </row>
        <row r="25">
          <cell r="B25">
            <v>40179</v>
          </cell>
          <cell r="C25" t="str">
            <v>Escavação, carga e transporte de material de 1ª cat. até 200 m com moto-escavo-transportador</v>
          </cell>
          <cell r="D25" t="str">
            <v>M3</v>
          </cell>
          <cell r="E25" t="str">
            <v>8,61</v>
          </cell>
          <cell r="F25">
            <v>6.3777777777777773</v>
          </cell>
        </row>
        <row r="26">
          <cell r="B26">
            <v>40184</v>
          </cell>
          <cell r="C26" t="str">
            <v>Escavação, carga e transporte de material de 1ª cat. 1000 a 1200 m com moto-escavo-transportador</v>
          </cell>
          <cell r="D26" t="str">
            <v>M3</v>
          </cell>
          <cell r="E26" t="str">
            <v>14,45</v>
          </cell>
          <cell r="F26">
            <v>10.703703703703702</v>
          </cell>
        </row>
        <row r="27">
          <cell r="B27">
            <v>40185</v>
          </cell>
          <cell r="C27" t="str">
            <v>Escavação, carga e transporte de material de 1ª cat. 1200 a 1400 m</v>
          </cell>
          <cell r="D27" t="str">
            <v>M3</v>
          </cell>
          <cell r="E27" t="str">
            <v>14,12</v>
          </cell>
          <cell r="F27">
            <v>10.459259259259259</v>
          </cell>
        </row>
        <row r="28">
          <cell r="B28">
            <v>40186</v>
          </cell>
          <cell r="C28" t="str">
            <v>Escavação, carga e transporte de material de 1ª cat. 1400 a 1600 m</v>
          </cell>
          <cell r="D28" t="str">
            <v>M3</v>
          </cell>
          <cell r="E28" t="str">
            <v>14,94</v>
          </cell>
          <cell r="F28">
            <v>11.066666666666666</v>
          </cell>
        </row>
        <row r="29">
          <cell r="B29">
            <v>40187</v>
          </cell>
          <cell r="C29" t="str">
            <v>Escavação, carga e transporte de material de 1ª cat. 1600 a 1800 m</v>
          </cell>
          <cell r="D29" t="str">
            <v>M3</v>
          </cell>
          <cell r="E29" t="str">
            <v>15,41</v>
          </cell>
          <cell r="F29">
            <v>11.414814814814815</v>
          </cell>
        </row>
        <row r="30">
          <cell r="B30">
            <v>40188</v>
          </cell>
          <cell r="C30" t="str">
            <v>Escavação, carga e transporte de material de 1ª cat. 1800 a 2000 m</v>
          </cell>
          <cell r="D30" t="str">
            <v>M3</v>
          </cell>
          <cell r="E30" t="str">
            <v>15,86</v>
          </cell>
          <cell r="F30">
            <v>11.748148148148147</v>
          </cell>
        </row>
        <row r="31">
          <cell r="B31">
            <v>40180</v>
          </cell>
          <cell r="C31" t="str">
            <v>Escavação, carga e transporte de material de 1ª cat. 200 a 400 m com moto-escavo-transportador</v>
          </cell>
          <cell r="D31" t="str">
            <v>M3</v>
          </cell>
          <cell r="E31" t="str">
            <v>9,70</v>
          </cell>
          <cell r="F31">
            <v>7.1851851851851842</v>
          </cell>
        </row>
        <row r="32">
          <cell r="B32">
            <v>40189</v>
          </cell>
          <cell r="C32" t="str">
            <v>Escavação, carga e transporte de material de 1ª cat. 2000 a 2500 m</v>
          </cell>
          <cell r="D32" t="str">
            <v>M3</v>
          </cell>
          <cell r="E32" t="str">
            <v>16,14</v>
          </cell>
          <cell r="F32">
            <v>11.955555555555556</v>
          </cell>
        </row>
        <row r="33">
          <cell r="B33">
            <v>40190</v>
          </cell>
          <cell r="C33" t="str">
            <v>Escavação, carga e transporte de material de 1ª cat. 2500 a 3000 m</v>
          </cell>
          <cell r="D33" t="str">
            <v>M3</v>
          </cell>
          <cell r="E33" t="str">
            <v>16,78</v>
          </cell>
          <cell r="F33">
            <v>12.42962962962963</v>
          </cell>
        </row>
        <row r="34">
          <cell r="B34">
            <v>40181</v>
          </cell>
          <cell r="C34" t="str">
            <v>Escavação, carga e transporte de material de 1ª cat. 400 a 600 m com moto-escavo-transportador</v>
          </cell>
          <cell r="D34" t="str">
            <v>M3</v>
          </cell>
          <cell r="E34" t="str">
            <v>10,85</v>
          </cell>
          <cell r="F34">
            <v>8.0370370370370363</v>
          </cell>
        </row>
        <row r="35">
          <cell r="B35">
            <v>40182</v>
          </cell>
          <cell r="C35" t="str">
            <v>Escavação, carga e transporte de material de 1ª cat. 600 a 800 m com moto-escavo-transportador</v>
          </cell>
          <cell r="D35" t="str">
            <v>M3</v>
          </cell>
          <cell r="E35" t="str">
            <v>12,25</v>
          </cell>
          <cell r="F35">
            <v>9.0740740740740726</v>
          </cell>
        </row>
        <row r="36">
          <cell r="B36">
            <v>40183</v>
          </cell>
          <cell r="C36" t="str">
            <v>Escavação, carga e transporte de material de 1ª cat. 800 a 1000 m com moto-escavo-transportador</v>
          </cell>
          <cell r="D36" t="str">
            <v>M3</v>
          </cell>
          <cell r="E36" t="str">
            <v>12,98</v>
          </cell>
          <cell r="F36">
            <v>9.6148148148148138</v>
          </cell>
        </row>
        <row r="37">
          <cell r="B37">
            <v>40191</v>
          </cell>
          <cell r="C37" t="str">
            <v>Escavação, carga e transporte de material de 2ª cat. até 200 m com moto-escavo-transportador</v>
          </cell>
          <cell r="D37" t="str">
            <v>M3</v>
          </cell>
          <cell r="E37" t="str">
            <v>13,24</v>
          </cell>
          <cell r="F37">
            <v>9.8074074074074069</v>
          </cell>
        </row>
        <row r="38">
          <cell r="B38">
            <v>40196</v>
          </cell>
          <cell r="C38" t="str">
            <v>Escavação, carga e transporte de material de 2ª cat. 1000 a 1200 m com moto-escavo-transportador</v>
          </cell>
          <cell r="D38" t="str">
            <v>M3</v>
          </cell>
          <cell r="E38" t="str">
            <v>19,98</v>
          </cell>
          <cell r="F38">
            <v>14.799999999999999</v>
          </cell>
        </row>
        <row r="39">
          <cell r="B39">
            <v>40197</v>
          </cell>
          <cell r="C39" t="str">
            <v>Escavação, carga e transporte de material de 2ª cat. 1200 a 1400 m</v>
          </cell>
          <cell r="D39" t="str">
            <v>M3</v>
          </cell>
          <cell r="E39" t="str">
            <v>19,39</v>
          </cell>
          <cell r="F39">
            <v>14.362962962962962</v>
          </cell>
        </row>
        <row r="40">
          <cell r="B40">
            <v>40198</v>
          </cell>
          <cell r="C40" t="str">
            <v>Escavação, carga e transporte de material de 2ª cat. 1400 a 1600 m</v>
          </cell>
          <cell r="D40" t="str">
            <v>M3</v>
          </cell>
          <cell r="E40" t="str">
            <v>19,56</v>
          </cell>
          <cell r="F40">
            <v>14.488888888888887</v>
          </cell>
        </row>
        <row r="41">
          <cell r="B41">
            <v>40199</v>
          </cell>
          <cell r="C41" t="str">
            <v>Escavação, carga e transporte de material de 2ª cat. 1600 a 1800 m</v>
          </cell>
          <cell r="D41" t="str">
            <v>M3</v>
          </cell>
          <cell r="E41" t="str">
            <v>19,83</v>
          </cell>
          <cell r="F41">
            <v>14.688888888888886</v>
          </cell>
        </row>
        <row r="42">
          <cell r="B42">
            <v>40200</v>
          </cell>
          <cell r="C42" t="str">
            <v>Escavação, carga e transporte de material de 2ª cat. 1800 a 2000 m</v>
          </cell>
          <cell r="D42" t="str">
            <v>M3</v>
          </cell>
          <cell r="E42" t="str">
            <v>20,65</v>
          </cell>
          <cell r="F42">
            <v>15.296296296296294</v>
          </cell>
        </row>
        <row r="43">
          <cell r="B43">
            <v>40192</v>
          </cell>
          <cell r="C43" t="str">
            <v>Escavação, carga e transporte de material de 2ª cat. 200 a 400 m com moto-escavo-transportador</v>
          </cell>
          <cell r="D43" t="str">
            <v>M3</v>
          </cell>
          <cell r="E43" t="str">
            <v>14,02</v>
          </cell>
          <cell r="F43">
            <v>10.385185185185184</v>
          </cell>
        </row>
        <row r="44">
          <cell r="B44">
            <v>40201</v>
          </cell>
          <cell r="C44" t="str">
            <v>Escavação, carga e transporte de material de 2ª cat. 2000 a 2500 m</v>
          </cell>
          <cell r="D44" t="str">
            <v>M3</v>
          </cell>
          <cell r="E44" t="str">
            <v>20,97</v>
          </cell>
          <cell r="F44">
            <v>15.533333333333331</v>
          </cell>
        </row>
        <row r="45">
          <cell r="B45">
            <v>40202</v>
          </cell>
          <cell r="C45" t="str">
            <v>Escavação, carga e transporte de material de 2ª cat. 2500 a 3000 m</v>
          </cell>
          <cell r="D45" t="str">
            <v>M3</v>
          </cell>
          <cell r="E45" t="str">
            <v>21,62</v>
          </cell>
          <cell r="F45">
            <v>16.014814814814816</v>
          </cell>
        </row>
        <row r="46">
          <cell r="B46">
            <v>40193</v>
          </cell>
          <cell r="C46" t="str">
            <v>Escavação, carga e transporte de material de 2ª cat. 400 a 600 m com moto-escavo-transportador</v>
          </cell>
          <cell r="D46" t="str">
            <v>M3</v>
          </cell>
          <cell r="E46" t="str">
            <v>15,25</v>
          </cell>
          <cell r="F46">
            <v>11.296296296296296</v>
          </cell>
        </row>
        <row r="47">
          <cell r="B47">
            <v>40194</v>
          </cell>
          <cell r="C47" t="str">
            <v>Escavação, carga e transporte de material de 2ª cat. 600 a 800 m com moto-escavo-transportador</v>
          </cell>
          <cell r="D47" t="str">
            <v>M3</v>
          </cell>
          <cell r="E47" t="str">
            <v>17,19</v>
          </cell>
          <cell r="F47">
            <v>12.733333333333334</v>
          </cell>
        </row>
        <row r="48">
          <cell r="B48">
            <v>40195</v>
          </cell>
          <cell r="C48" t="str">
            <v>Escavação, carga e transporte de material de 2ª cat. 800 a 1000 m com moto-escavo-transportador</v>
          </cell>
          <cell r="D48" t="str">
            <v>M3</v>
          </cell>
          <cell r="E48" t="str">
            <v>18,30</v>
          </cell>
          <cell r="F48">
            <v>13.555555555555555</v>
          </cell>
        </row>
        <row r="49">
          <cell r="B49">
            <v>40203</v>
          </cell>
          <cell r="C49" t="str">
            <v>Escavação, carga e transporte de material de 3ª cat. até 100 m</v>
          </cell>
          <cell r="D49" t="str">
            <v>M3</v>
          </cell>
          <cell r="E49" t="str">
            <v>45,31</v>
          </cell>
          <cell r="F49">
            <v>33.562962962962963</v>
          </cell>
        </row>
        <row r="50">
          <cell r="B50">
            <v>40204</v>
          </cell>
          <cell r="C50" t="str">
            <v>Escavação, carga e transporte de material de 3ª cat. 100 a 200 m</v>
          </cell>
          <cell r="D50" t="str">
            <v>M3</v>
          </cell>
          <cell r="E50" t="str">
            <v>45,95</v>
          </cell>
          <cell r="F50">
            <v>34.037037037037038</v>
          </cell>
        </row>
        <row r="51">
          <cell r="B51">
            <v>40209</v>
          </cell>
          <cell r="C51" t="str">
            <v>Escavação, carga e transporte de material de 3ª cat. 1000 a 1200 m</v>
          </cell>
          <cell r="D51" t="str">
            <v>M3</v>
          </cell>
          <cell r="E51" t="str">
            <v>52,44</v>
          </cell>
          <cell r="F51">
            <v>38.844444444444441</v>
          </cell>
        </row>
        <row r="52">
          <cell r="B52">
            <v>40210</v>
          </cell>
          <cell r="C52" t="str">
            <v>Escavação, carga e transporte de material de 3ª cat. 1200 a 1400 m</v>
          </cell>
          <cell r="D52" t="str">
            <v>M3</v>
          </cell>
          <cell r="E52" t="str">
            <v>53,70</v>
          </cell>
          <cell r="F52">
            <v>39.777777777777779</v>
          </cell>
        </row>
        <row r="53">
          <cell r="B53">
            <v>40211</v>
          </cell>
          <cell r="C53" t="str">
            <v>Escavação, carga e transporte de material de 3ª cat. 1400 a 1600 m</v>
          </cell>
          <cell r="D53" t="str">
            <v>M3</v>
          </cell>
          <cell r="E53" t="str">
            <v>54,97</v>
          </cell>
          <cell r="F53">
            <v>40.718518518518515</v>
          </cell>
        </row>
        <row r="54">
          <cell r="B54">
            <v>40212</v>
          </cell>
          <cell r="C54" t="str">
            <v>Escavação, carga e transporte de material de 3ª cat. 1600 a 1800 m</v>
          </cell>
          <cell r="D54" t="str">
            <v>M3</v>
          </cell>
          <cell r="E54" t="str">
            <v>56,01</v>
          </cell>
          <cell r="F54">
            <v>41.488888888888887</v>
          </cell>
        </row>
        <row r="55">
          <cell r="B55">
            <v>40213</v>
          </cell>
          <cell r="C55" t="str">
            <v>Escavação, carga e transporte de material de 3ª cat. 1800 a 2000 m</v>
          </cell>
          <cell r="D55" t="str">
            <v>M3</v>
          </cell>
          <cell r="E55" t="str">
            <v>57,59</v>
          </cell>
          <cell r="F55">
            <v>42.659259259259258</v>
          </cell>
        </row>
        <row r="56">
          <cell r="B56">
            <v>40205</v>
          </cell>
          <cell r="C56" t="str">
            <v>Escavação, carga e transporte de material de 3ª cat. 200 a 400 m</v>
          </cell>
          <cell r="D56" t="str">
            <v>M3</v>
          </cell>
          <cell r="E56" t="str">
            <v>46,57</v>
          </cell>
          <cell r="F56">
            <v>34.496296296296293</v>
          </cell>
        </row>
        <row r="57">
          <cell r="B57">
            <v>40214</v>
          </cell>
          <cell r="C57" t="str">
            <v>Escavação, carga e transporte de material de 3ª cat. 2000 a 2500 m</v>
          </cell>
          <cell r="D57" t="str">
            <v>M3</v>
          </cell>
          <cell r="E57" t="str">
            <v>59,15</v>
          </cell>
          <cell r="F57">
            <v>43.81481481481481</v>
          </cell>
        </row>
        <row r="58">
          <cell r="B58">
            <v>40215</v>
          </cell>
          <cell r="C58" t="str">
            <v>Escavação, carga e transporte de material de 3ª cat. 2500 a 3000 m</v>
          </cell>
          <cell r="D58" t="str">
            <v>M3</v>
          </cell>
          <cell r="E58" t="str">
            <v>64,55</v>
          </cell>
          <cell r="F58">
            <v>47.81481481481481</v>
          </cell>
        </row>
        <row r="59">
          <cell r="B59">
            <v>40206</v>
          </cell>
          <cell r="C59" t="str">
            <v>Escavação, carga e transporte de material de 3ª cat. 400 a 600 m</v>
          </cell>
          <cell r="D59" t="str">
            <v>M3</v>
          </cell>
          <cell r="E59" t="str">
            <v>48,88</v>
          </cell>
          <cell r="F59">
            <v>36.207407407407409</v>
          </cell>
        </row>
        <row r="60">
          <cell r="B60">
            <v>40207</v>
          </cell>
          <cell r="C60" t="str">
            <v>Escavação, carga e transporte de material de 3ª cat. 600 a 800 m</v>
          </cell>
          <cell r="D60" t="str">
            <v>M3</v>
          </cell>
          <cell r="E60" t="str">
            <v>49,82</v>
          </cell>
          <cell r="F60">
            <v>36.903703703703698</v>
          </cell>
        </row>
        <row r="61">
          <cell r="B61">
            <v>40208</v>
          </cell>
          <cell r="C61" t="str">
            <v>Escavação, carga e transporte de material de 3ª cat. 800 a 1000 m</v>
          </cell>
          <cell r="D61" t="str">
            <v>M3</v>
          </cell>
          <cell r="E61" t="str">
            <v>50,77</v>
          </cell>
          <cell r="F61">
            <v>37.607407407407408</v>
          </cell>
        </row>
        <row r="62">
          <cell r="B62">
            <v>40216</v>
          </cell>
          <cell r="C62" t="str">
            <v>Escavação, carga e transporte de material de 3ª categoria (fogo controlado)</v>
          </cell>
          <cell r="D62" t="str">
            <v>M3</v>
          </cell>
          <cell r="E62" t="str">
            <v>88,58</v>
          </cell>
          <cell r="F62">
            <v>65.614814814814807</v>
          </cell>
        </row>
        <row r="63">
          <cell r="B63">
            <v>40220</v>
          </cell>
          <cell r="C63" t="str">
            <v>Escavação e carga de material de barreira (remoção)</v>
          </cell>
          <cell r="D63" t="str">
            <v>M3</v>
          </cell>
          <cell r="E63" t="str">
            <v>6,75</v>
          </cell>
          <cell r="F63">
            <v>5</v>
          </cell>
        </row>
        <row r="64">
          <cell r="B64">
            <v>40230</v>
          </cell>
          <cell r="C64" t="str">
            <v>Escavação e carga de material de 1ª categoria com escavadeira</v>
          </cell>
          <cell r="D64" t="str">
            <v>M3</v>
          </cell>
          <cell r="E64" t="str">
            <v>1,89</v>
          </cell>
          <cell r="F64">
            <v>1.4</v>
          </cell>
        </row>
        <row r="65">
          <cell r="B65">
            <v>40221</v>
          </cell>
          <cell r="C65" t="str">
            <v>Escavação e carga de material de 1ª categoria, com trator de esteira e pá carregadeira</v>
          </cell>
          <cell r="D65" t="str">
            <v>M3</v>
          </cell>
          <cell r="E65" t="str">
            <v>6,31</v>
          </cell>
          <cell r="F65">
            <v>4.6740740740740732</v>
          </cell>
        </row>
        <row r="66">
          <cell r="B66">
            <v>40231</v>
          </cell>
          <cell r="C66" t="str">
            <v>Escavação e carga de material de 2ª categoria com escavadeira</v>
          </cell>
          <cell r="D66" t="str">
            <v>M3</v>
          </cell>
          <cell r="E66" t="str">
            <v>2,78</v>
          </cell>
          <cell r="F66">
            <v>2.0592592592592589</v>
          </cell>
        </row>
        <row r="67">
          <cell r="B67">
            <v>40222</v>
          </cell>
          <cell r="C67" t="str">
            <v>Escavação e carga de material de 2ª categoria, com trator de esteira e pá carregadeira</v>
          </cell>
          <cell r="D67" t="str">
            <v>M3</v>
          </cell>
          <cell r="E67" t="str">
            <v>9,30</v>
          </cell>
          <cell r="F67">
            <v>6.8888888888888893</v>
          </cell>
        </row>
        <row r="68">
          <cell r="B68">
            <v>40223</v>
          </cell>
          <cell r="C68" t="str">
            <v>Escavação e carga de material de 3ª categoria (H bancada &gt;1,0 m)</v>
          </cell>
          <cell r="D68" t="str">
            <v>M3</v>
          </cell>
          <cell r="E68" t="str">
            <v>31,63</v>
          </cell>
          <cell r="F68">
            <v>23.429629629629627</v>
          </cell>
        </row>
        <row r="69">
          <cell r="B69">
            <v>42547</v>
          </cell>
          <cell r="C69" t="str">
            <v>Espalhamento de material de 1ª categoria com motoniveladora</v>
          </cell>
          <cell r="D69" t="str">
            <v>M3</v>
          </cell>
          <cell r="E69" t="str">
            <v>1,35</v>
          </cell>
          <cell r="F69">
            <v>1</v>
          </cell>
        </row>
        <row r="70">
          <cell r="B70">
            <v>40177</v>
          </cell>
          <cell r="C70" t="str">
            <v>Espalhamento de material de 1ª categoria com trator de esteiras</v>
          </cell>
          <cell r="D70" t="str">
            <v>M3</v>
          </cell>
          <cell r="E70" t="str">
            <v>3,49</v>
          </cell>
          <cell r="F70">
            <v>2.585185185185185</v>
          </cell>
        </row>
        <row r="71">
          <cell r="B71">
            <v>41056</v>
          </cell>
          <cell r="C71" t="str">
            <v>Forro de regularização sobre plataforma de enrocamento para tráfego de caminhões, inclusive fornecimento do pó de pedra e da pedra demão</v>
          </cell>
          <cell r="D71" t="str">
            <v>M3</v>
          </cell>
          <cell r="E71" t="str">
            <v>74,30</v>
          </cell>
          <cell r="F71">
            <v>55.037037037037031</v>
          </cell>
        </row>
        <row r="72">
          <cell r="B72">
            <v>40218</v>
          </cell>
          <cell r="C72" t="str">
            <v>Fragmentação de rocha (fogacheamento)</v>
          </cell>
          <cell r="D72" t="str">
            <v>M3</v>
          </cell>
          <cell r="E72" t="str">
            <v>63,84</v>
          </cell>
          <cell r="F72">
            <v>47.288888888888891</v>
          </cell>
        </row>
        <row r="73">
          <cell r="B73">
            <v>40170</v>
          </cell>
          <cell r="C73" t="str">
            <v>Limpeza de acostamento</v>
          </cell>
          <cell r="D73" t="str">
            <v>M2</v>
          </cell>
          <cell r="E73" t="str">
            <v>0,55</v>
          </cell>
          <cell r="F73">
            <v>0.40740740740740744</v>
          </cell>
        </row>
        <row r="74">
          <cell r="B74">
            <v>40167</v>
          </cell>
          <cell r="C74" t="str">
            <v>Limpeza, desmatamento e destocamento de árvores com diâmetro até 15 cm, com trator de esteira</v>
          </cell>
          <cell r="D74" t="str">
            <v>M2</v>
          </cell>
          <cell r="E74" t="str">
            <v>0,37</v>
          </cell>
          <cell r="F74">
            <v>0.27407407407407403</v>
          </cell>
        </row>
        <row r="75">
          <cell r="B75">
            <v>40168</v>
          </cell>
          <cell r="C75" t="str">
            <v>Limpeza, desmatamento e destocamento de jazida com remoçao 15 cm solo orgânico</v>
          </cell>
          <cell r="D75" t="str">
            <v>M2</v>
          </cell>
          <cell r="E75" t="str">
            <v>1,66</v>
          </cell>
          <cell r="F75">
            <v>1.2296296296296294</v>
          </cell>
        </row>
        <row r="76">
          <cell r="B76">
            <v>40169</v>
          </cell>
          <cell r="C76" t="str">
            <v>Limpeza e desmatamento em área alagada (pântano) com ferramentas manuais., inclusive moto serra</v>
          </cell>
          <cell r="D76" t="str">
            <v>M2</v>
          </cell>
          <cell r="E76" t="str">
            <v>7,08</v>
          </cell>
          <cell r="F76">
            <v>5.2444444444444445</v>
          </cell>
        </row>
        <row r="77">
          <cell r="B77">
            <v>40219</v>
          </cell>
          <cell r="C77" t="str">
            <v>Pré-fissuramento de taludes de rocha</v>
          </cell>
          <cell r="D77" t="str">
            <v>M2</v>
          </cell>
          <cell r="E77" t="str">
            <v>24,35</v>
          </cell>
          <cell r="F77">
            <v>18.037037037037038</v>
          </cell>
        </row>
        <row r="78">
          <cell r="B78">
            <v>40176</v>
          </cell>
          <cell r="C78" t="str">
            <v>Recomposição vegetal de jazidas, empréstimos e bota-fora</v>
          </cell>
          <cell r="D78" t="str">
            <v>M2</v>
          </cell>
          <cell r="E78" t="str">
            <v>11,90</v>
          </cell>
          <cell r="F78">
            <v>8.8148148148148149</v>
          </cell>
        </row>
        <row r="79">
          <cell r="B79">
            <v>41095</v>
          </cell>
          <cell r="C79" t="str">
            <v>Remoção de solos moles, incluindo carregamento mecânico com escavadeira hidráulica</v>
          </cell>
          <cell r="D79" t="str">
            <v>M3</v>
          </cell>
          <cell r="E79" t="str">
            <v>20,31</v>
          </cell>
          <cell r="F79">
            <v>15.044444444444443</v>
          </cell>
        </row>
        <row r="80">
          <cell r="B80">
            <v>40165</v>
          </cell>
          <cell r="C80" t="str">
            <v>Roçada, capina e limpeza (manual)</v>
          </cell>
          <cell r="D80" t="str">
            <v>M2</v>
          </cell>
          <cell r="E80" t="str">
            <v>0,97</v>
          </cell>
          <cell r="F80">
            <v>0.71851851851851845</v>
          </cell>
        </row>
        <row r="81">
          <cell r="B81">
            <v>42528</v>
          </cell>
          <cell r="C81" t="str">
            <v>Roçada, capina e limpeza (mecanizada)</v>
          </cell>
          <cell r="D81" t="str">
            <v>M2</v>
          </cell>
          <cell r="E81" t="str">
            <v>0,25</v>
          </cell>
          <cell r="F81">
            <v>0.18518518518518517</v>
          </cell>
        </row>
        <row r="82">
          <cell r="B82">
            <v>40166</v>
          </cell>
          <cell r="C82" t="str">
            <v>Roçada mecânica</v>
          </cell>
          <cell r="D82" t="str">
            <v>M2</v>
          </cell>
          <cell r="E82" t="str">
            <v>0,14</v>
          </cell>
          <cell r="F82">
            <v>0.1037037037037037</v>
          </cell>
        </row>
        <row r="83">
          <cell r="B83">
            <v>41326</v>
          </cell>
          <cell r="C83" t="str">
            <v>Transporte horizontal com trator de lâmina de material de 1ª cat. DMTaté
50m</v>
          </cell>
          <cell r="D83" t="str">
            <v>M3</v>
          </cell>
          <cell r="E83" t="str">
            <v>4,33</v>
          </cell>
          <cell r="F83">
            <v>3.2074074074074073</v>
          </cell>
        </row>
        <row r="84">
          <cell r="B84">
            <v>40801</v>
          </cell>
          <cell r="C84" t="str">
            <v>Base com mistura de argila, areia e escória de aciaria, 30%,30%,40%, inclusive fornecim. transp.areia e escória, exclusive fornecim. transp. da argila</v>
          </cell>
          <cell r="D84" t="str">
            <v>M3</v>
          </cell>
          <cell r="E84" t="str">
            <v>67,93</v>
          </cell>
          <cell r="F84">
            <v>50.318518518518523</v>
          </cell>
        </row>
        <row r="85">
          <cell r="B85">
            <v>40799</v>
          </cell>
          <cell r="C85" t="str">
            <v>Base com mistura de argila, areia e escória de aciaria, 50%,20%,30%, inclusive fornecim.e transp. areia e escória, exclusive fornecim. e transp.argila</v>
          </cell>
          <cell r="D85" t="str">
            <v>M3</v>
          </cell>
          <cell r="E85" t="str">
            <v>54,10</v>
          </cell>
          <cell r="F85">
            <v>40.074074074074069</v>
          </cell>
        </row>
        <row r="86">
          <cell r="B86">
            <v>40793</v>
          </cell>
          <cell r="C86" t="str">
            <v>Base com mistura de argila 30%, pó de pedra 30% e brita 40%, inclusive fornecimento e transporte do pó de pedra e da brita</v>
          </cell>
          <cell r="D86" t="str">
            <v>M3</v>
          </cell>
          <cell r="E86" t="str">
            <v>75,07</v>
          </cell>
          <cell r="F86">
            <v>55.607407407407401</v>
          </cell>
        </row>
        <row r="87">
          <cell r="B87">
            <v>40797</v>
          </cell>
          <cell r="C87" t="str">
            <v>Base com mistura de argila 70% e escória de aciaria 30%, inclusive fornecim. e transporte da escória, exclusive fornecimento e transporte da argila</v>
          </cell>
          <cell r="D87" t="str">
            <v>M3</v>
          </cell>
          <cell r="E87" t="str">
            <v>33,57</v>
          </cell>
          <cell r="F87">
            <v>24.866666666666664</v>
          </cell>
        </row>
        <row r="88">
          <cell r="B88">
            <v>41157</v>
          </cell>
          <cell r="C88" t="str">
            <v>Base com mistura de Saibro, Argila e Brita, 45%, 15% e 40%, exclusive transporte</v>
          </cell>
          <cell r="D88" t="str">
            <v>M3</v>
          </cell>
          <cell r="E88" t="str">
            <v>39,54</v>
          </cell>
          <cell r="F88">
            <v>29.288888888888888</v>
          </cell>
        </row>
        <row r="89">
          <cell r="B89">
            <v>40795</v>
          </cell>
          <cell r="C89" t="str">
            <v>Base com mistura de solo 80% e areia 20%, inclusive transporte da areia</v>
          </cell>
          <cell r="D89" t="str">
            <v>M3</v>
          </cell>
          <cell r="E89" t="str">
            <v>34,88</v>
          </cell>
          <cell r="F89">
            <v>25.837037037037039</v>
          </cell>
        </row>
        <row r="90">
          <cell r="B90">
            <v>40787</v>
          </cell>
          <cell r="C90" t="str">
            <v>Base de brita graduada, inclusive fornecimento e transporte da brita</v>
          </cell>
          <cell r="D90" t="str">
            <v>M3</v>
          </cell>
          <cell r="E90" t="str">
            <v>81,13</v>
          </cell>
          <cell r="F90">
            <v>60.096296296296288</v>
          </cell>
        </row>
        <row r="91">
          <cell r="B91">
            <v>40812</v>
          </cell>
          <cell r="C91" t="str">
            <v>Base de brita graduada, inclusive fornecimento, exclusive transporte da brita</v>
          </cell>
          <cell r="D91" t="str">
            <v>M3</v>
          </cell>
          <cell r="E91" t="str">
            <v>81,13</v>
          </cell>
          <cell r="F91">
            <v>60.096296296296288</v>
          </cell>
        </row>
        <row r="92">
          <cell r="B92">
            <v>42673</v>
          </cell>
          <cell r="C92" t="str">
            <v>Base de brita 1, inclusive fornecimento, exclusive transporte da brita</v>
          </cell>
          <cell r="D92" t="str">
            <v>M3</v>
          </cell>
          <cell r="E92" t="str">
            <v>98,76</v>
          </cell>
          <cell r="F92">
            <v>73.155555555555551</v>
          </cell>
        </row>
        <row r="93">
          <cell r="B93">
            <v>40803</v>
          </cell>
          <cell r="C93" t="str">
            <v>Base de escória de aciaria, inclusive fornecimento e transporte da escória</v>
          </cell>
          <cell r="D93" t="str">
            <v>M3</v>
          </cell>
          <cell r="E93" t="str">
            <v>62,57</v>
          </cell>
          <cell r="F93">
            <v>46.348148148148148</v>
          </cell>
        </row>
        <row r="94">
          <cell r="B94">
            <v>41406</v>
          </cell>
          <cell r="C94" t="str">
            <v>Base de escória/argila na proporção 80:20, inclusive aquisição, carga e transporte da argila (barreiras comerciais urbanas) e da escória</v>
          </cell>
          <cell r="D94" t="str">
            <v>M3</v>
          </cell>
          <cell r="E94" t="str">
            <v>56,57</v>
          </cell>
          <cell r="F94">
            <v>41.903703703703698</v>
          </cell>
        </row>
        <row r="95">
          <cell r="B95">
            <v>41100</v>
          </cell>
          <cell r="C95" t="str">
            <v>Base de escória/solo na proporção 75:25, inclusive fornecimento da escória, exceto fornecimento do solo e transporte do solo e escória</v>
          </cell>
          <cell r="D95" t="str">
            <v>M3</v>
          </cell>
          <cell r="E95" t="str">
            <v>52,77</v>
          </cell>
          <cell r="F95">
            <v>39.088888888888889</v>
          </cell>
        </row>
        <row r="96">
          <cell r="B96">
            <v>40979</v>
          </cell>
          <cell r="C96" t="str">
            <v>Base de solo brita, 20% em peso, inclusive fornecim. da brita, exclusive transporte da brita e do solo (100% P.IM)</v>
          </cell>
          <cell r="D96" t="str">
            <v>M3</v>
          </cell>
          <cell r="E96" t="str">
            <v>37,16</v>
          </cell>
          <cell r="F96">
            <v>27.525925925925922</v>
          </cell>
        </row>
        <row r="97">
          <cell r="B97">
            <v>40815</v>
          </cell>
          <cell r="C97" t="str">
            <v>Base de solo brita, 40% em peso, inclusive fornecimento, exclusive transporte da brita</v>
          </cell>
          <cell r="D97" t="str">
            <v>M3</v>
          </cell>
          <cell r="E97" t="str">
            <v>46,64</v>
          </cell>
          <cell r="F97">
            <v>34.548148148148144</v>
          </cell>
        </row>
        <row r="98">
          <cell r="B98">
            <v>40809</v>
          </cell>
          <cell r="C98" t="str">
            <v>Base de solo brita, 50% em peso, inclusive fornecimento, exclusive transporte da brita</v>
          </cell>
          <cell r="D98" t="str">
            <v>M3</v>
          </cell>
          <cell r="E98" t="str">
            <v>53,66</v>
          </cell>
          <cell r="F98">
            <v>39.74814814814814</v>
          </cell>
        </row>
        <row r="99">
          <cell r="B99">
            <v>40810</v>
          </cell>
          <cell r="C99" t="str">
            <v>Base de solo brita, 70% em peso, inclusive fornecimento, exclusive transporte da brita</v>
          </cell>
          <cell r="D99" t="str">
            <v>M3</v>
          </cell>
          <cell r="E99" t="str">
            <v>67,79</v>
          </cell>
          <cell r="F99">
            <v>50.214814814814815</v>
          </cell>
        </row>
        <row r="100">
          <cell r="B100">
            <v>41097</v>
          </cell>
          <cell r="C100" t="str">
            <v>Base de solo brita, 80% em peso, inclusive fornecimento e transporte da brita</v>
          </cell>
          <cell r="D100" t="str">
            <v>M3</v>
          </cell>
          <cell r="E100" t="str">
            <v>76,32</v>
          </cell>
          <cell r="F100">
            <v>56.533333333333324</v>
          </cell>
        </row>
        <row r="101">
          <cell r="B101">
            <v>41364</v>
          </cell>
          <cell r="C101" t="str">
            <v>Base estabilizada granulométricamente. com mistura de escória de aciaria
80% e argila exceto fornecimento da argila e transporte da argila e escória</v>
          </cell>
          <cell r="D101" t="str">
            <v>M3</v>
          </cell>
          <cell r="E101" t="str">
            <v>54,90</v>
          </cell>
          <cell r="F101">
            <v>40.666666666666664</v>
          </cell>
        </row>
        <row r="102">
          <cell r="B102">
            <v>40777</v>
          </cell>
          <cell r="C102" t="str">
            <v>Base solo brita, 20% em peso, inclusive fornecimento e transporte da brita</v>
          </cell>
          <cell r="D102" t="str">
            <v>M3</v>
          </cell>
          <cell r="E102" t="str">
            <v>32,54</v>
          </cell>
          <cell r="F102">
            <v>24.103703703703701</v>
          </cell>
        </row>
        <row r="103">
          <cell r="B103">
            <v>40779</v>
          </cell>
          <cell r="C103" t="str">
            <v>Base solo brita, 30% em peso, inclusive fornecimento e  transporte da brita</v>
          </cell>
          <cell r="D103" t="str">
            <v>M3</v>
          </cell>
          <cell r="E103" t="str">
            <v>37,69</v>
          </cell>
          <cell r="F103">
            <v>27.918518518518514</v>
          </cell>
        </row>
        <row r="104">
          <cell r="B104">
            <v>40781</v>
          </cell>
          <cell r="C104" t="str">
            <v>Base solo brita, 50% em peso, inclusive fornecimento e transporte da brita</v>
          </cell>
          <cell r="D104" t="str">
            <v>M3</v>
          </cell>
          <cell r="E104" t="str">
            <v>53,66</v>
          </cell>
          <cell r="F104">
            <v>39.74814814814814</v>
          </cell>
        </row>
        <row r="105">
          <cell r="B105">
            <v>40783</v>
          </cell>
          <cell r="C105" t="str">
            <v>Base solo brita, 70% em peso, inclusive fornecimento e transporte da brita</v>
          </cell>
          <cell r="D105" t="str">
            <v>M3</v>
          </cell>
          <cell r="E105" t="str">
            <v>67,79</v>
          </cell>
          <cell r="F105">
            <v>50.214814814814815</v>
          </cell>
        </row>
        <row r="106">
          <cell r="B106">
            <v>41366</v>
          </cell>
          <cell r="C106" t="str">
            <v>Base solo brita, 80% em peso, inclusive fornecimento, exclusive transporte da brita</v>
          </cell>
          <cell r="D106" t="str">
            <v>M3</v>
          </cell>
          <cell r="E106" t="str">
            <v>76,32</v>
          </cell>
          <cell r="F106">
            <v>56.533333333333324</v>
          </cell>
        </row>
        <row r="107">
          <cell r="B107">
            <v>40834</v>
          </cell>
          <cell r="C107" t="str">
            <v>Capa selante (emulsão e areia) exclusive fornecimento e transporte comercial da emulsão, inclusive transporte da areia</v>
          </cell>
          <cell r="D107" t="str">
            <v>M2</v>
          </cell>
          <cell r="E107" t="str">
            <v>1,49</v>
          </cell>
          <cell r="F107">
            <v>1.1037037037037036</v>
          </cell>
        </row>
        <row r="108">
          <cell r="B108">
            <v>40835</v>
          </cell>
          <cell r="C108" t="str">
            <v>Capa selante (emulsão e areia) inclusive fornecimento e transporte comercial da emulsão</v>
          </cell>
          <cell r="D108" t="str">
            <v>M2</v>
          </cell>
          <cell r="E108" t="str">
            <v>2,28</v>
          </cell>
          <cell r="F108">
            <v>1.6888888888888887</v>
          </cell>
        </row>
        <row r="109">
          <cell r="B109">
            <v>40841</v>
          </cell>
          <cell r="C109" t="str">
            <v>CBUQ (camada pronta - binder) exclusive fornecimento e transportes do
CAP e massa,  inclusive fornecimento e transporte da brita e pó de pedra</v>
          </cell>
          <cell r="D109" t="str">
            <v>t</v>
          </cell>
          <cell r="E109" t="str">
            <v>90,19</v>
          </cell>
          <cell r="F109">
            <v>66.807407407407396</v>
          </cell>
        </row>
        <row r="110">
          <cell r="B110">
            <v>40842</v>
          </cell>
          <cell r="C110" t="str">
            <v>CBUQ (camada pronta - binder) inclusive fornecimento e transporte comercial do CAP, exclusive transporte da massa</v>
          </cell>
          <cell r="D110" t="str">
            <v>t</v>
          </cell>
          <cell r="E110" t="str">
            <v>205,86</v>
          </cell>
          <cell r="F110">
            <v>152.48888888888888</v>
          </cell>
        </row>
        <row r="111">
          <cell r="B111">
            <v>40843</v>
          </cell>
          <cell r="C111" t="str">
            <v>CBUQ (camada pronta - capa) exclusive fornecimento e transportes do CAP
e massa</v>
          </cell>
          <cell r="D111" t="str">
            <v>t</v>
          </cell>
          <cell r="E111" t="str">
            <v>93,25</v>
          </cell>
          <cell r="F111">
            <v>69.074074074074076</v>
          </cell>
        </row>
        <row r="112">
          <cell r="B112">
            <v>40844</v>
          </cell>
          <cell r="C112" t="str">
            <v>CBUQ (camada pronta - capa) inclusive fornecimento e transporte comercial do CAP, exclusive transporte da massa</v>
          </cell>
          <cell r="D112" t="str">
            <v>t</v>
          </cell>
          <cell r="E112" t="str">
            <v>218,40</v>
          </cell>
          <cell r="F112">
            <v>161.77777777777777</v>
          </cell>
        </row>
        <row r="113">
          <cell r="B113">
            <v>41112</v>
          </cell>
          <cell r="C113" t="str">
            <v>CBUQ (camada pronta Faixa "B" para revestimento) exclusive fornecimento do CAP e transp. de todos os materiais</v>
          </cell>
          <cell r="D113" t="str">
            <v>t</v>
          </cell>
          <cell r="E113" t="str">
            <v>87,16</v>
          </cell>
          <cell r="F113">
            <v>64.562962962962956</v>
          </cell>
        </row>
        <row r="114">
          <cell r="B114">
            <v>40878</v>
          </cell>
          <cell r="C114" t="str">
            <v>CBUQ (camada pronta-faixa"C") exclusive fornecimento.do CAP e transporte de todos os materiais</v>
          </cell>
          <cell r="D114" t="str">
            <v>t</v>
          </cell>
          <cell r="E114" t="str">
            <v>93,51</v>
          </cell>
          <cell r="F114">
            <v>69.266666666666666</v>
          </cell>
        </row>
        <row r="115">
          <cell r="B115">
            <v>40845</v>
          </cell>
          <cell r="C115" t="str">
            <v>CBUQ (massa asfáltica) exclusive fornecimento e transporte comercial do
CAP</v>
          </cell>
          <cell r="D115" t="str">
            <v>t</v>
          </cell>
          <cell r="E115" t="str">
            <v>72,40</v>
          </cell>
          <cell r="F115">
            <v>53.629629629629633</v>
          </cell>
        </row>
        <row r="116">
          <cell r="B116">
            <v>40846</v>
          </cell>
          <cell r="C116" t="str">
            <v>CBUQ (massa asfáltica) inclusive fornecimento e transporte comercial do
CAP</v>
          </cell>
          <cell r="D116" t="str">
            <v>t</v>
          </cell>
          <cell r="E116" t="str">
            <v>197,70</v>
          </cell>
          <cell r="F116">
            <v>146.44444444444443</v>
          </cell>
        </row>
        <row r="117">
          <cell r="B117">
            <v>40879</v>
          </cell>
          <cell r="C117" t="str">
            <v>CBUQ (massa asfáltica-faixa"C") exclusive fornecimento CAP e transporte de todos os materiais</v>
          </cell>
          <cell r="D117" t="str">
            <v>t</v>
          </cell>
          <cell r="E117" t="str">
            <v>72,81</v>
          </cell>
          <cell r="F117">
            <v>53.93333333333333</v>
          </cell>
        </row>
        <row r="118">
          <cell r="B118">
            <v>40877</v>
          </cell>
          <cell r="C118" t="str">
            <v>CBUQ (massa fina - faixa"D") exclusive fornecimento do CAP e transp.de todos os materiais</v>
          </cell>
          <cell r="D118" t="str">
            <v>t</v>
          </cell>
          <cell r="E118" t="str">
            <v>101,91</v>
          </cell>
          <cell r="F118">
            <v>75.48888888888888</v>
          </cell>
        </row>
        <row r="119">
          <cell r="B119">
            <v>40867</v>
          </cell>
          <cell r="C119" t="str">
            <v>Demolição e remoção de pavimento asfáltico</v>
          </cell>
          <cell r="D119" t="str">
            <v>M2</v>
          </cell>
          <cell r="E119" t="str">
            <v>2,09</v>
          </cell>
          <cell r="F119">
            <v>1.5481481481481481</v>
          </cell>
        </row>
        <row r="120">
          <cell r="B120">
            <v>40763</v>
          </cell>
          <cell r="C120" t="str">
            <v>Escarificação de base H -&gt; 0,10m e capa asfáltica</v>
          </cell>
          <cell r="D120" t="str">
            <v>M2</v>
          </cell>
          <cell r="E120" t="str">
            <v>0,68</v>
          </cell>
          <cell r="F120">
            <v>0.50370370370370365</v>
          </cell>
        </row>
        <row r="121">
          <cell r="B121">
            <v>40765</v>
          </cell>
          <cell r="C121" t="str">
            <v>Escarificação e compactação de base (100% P.I.) H-&gt;0,20m</v>
          </cell>
          <cell r="D121" t="str">
            <v>M2</v>
          </cell>
          <cell r="E121" t="str">
            <v>4,83</v>
          </cell>
          <cell r="F121">
            <v>3.5777777777777775</v>
          </cell>
        </row>
        <row r="122">
          <cell r="B122">
            <v>40757</v>
          </cell>
          <cell r="C122" t="str">
            <v>Estabilização granulométrica de solo s/ mistura 100% P.I.</v>
          </cell>
          <cell r="D122" t="str">
            <v>M3</v>
          </cell>
          <cell r="E122" t="str">
            <v>14,82</v>
          </cell>
          <cell r="F122">
            <v>10.977777777777778</v>
          </cell>
        </row>
        <row r="123">
          <cell r="B123">
            <v>40758</v>
          </cell>
          <cell r="C123" t="str">
            <v>Estabilização granulométrica de solo s/ mistura 100% P.M.</v>
          </cell>
          <cell r="D123" t="str">
            <v>M3</v>
          </cell>
          <cell r="E123" t="str">
            <v>15,97</v>
          </cell>
          <cell r="F123">
            <v>11.829629629629629</v>
          </cell>
        </row>
        <row r="124">
          <cell r="B124">
            <v>40761</v>
          </cell>
          <cell r="C124" t="str">
            <v>Estabilização granulométrica de solos c/ mistura de areia na pista 100% P.M. (80%, 20%) exclusive transporte</v>
          </cell>
          <cell r="D124" t="str">
            <v>M3</v>
          </cell>
          <cell r="E124" t="str">
            <v>35,23</v>
          </cell>
          <cell r="F124">
            <v>26.096296296296291</v>
          </cell>
        </row>
        <row r="125">
          <cell r="B125">
            <v>40759</v>
          </cell>
          <cell r="C125" t="str">
            <v>Estabilização granulométrica de solos c/ mistura na pista 100 % P.I.</v>
          </cell>
          <cell r="D125" t="str">
            <v>M3</v>
          </cell>
          <cell r="E125" t="str">
            <v>16,26</v>
          </cell>
          <cell r="F125">
            <v>12.044444444444444</v>
          </cell>
        </row>
        <row r="126">
          <cell r="B126">
            <v>40760</v>
          </cell>
          <cell r="C126" t="str">
            <v>Estabilização granulométrica de solos c/ mistura na pista 100%  P.M.</v>
          </cell>
          <cell r="D126" t="str">
            <v>M3</v>
          </cell>
          <cell r="E126" t="str">
            <v>16,69</v>
          </cell>
          <cell r="F126">
            <v>12.362962962962962</v>
          </cell>
        </row>
        <row r="127">
          <cell r="B127">
            <v>41069</v>
          </cell>
          <cell r="C127" t="str">
            <v>Fresagem de pavimento asfáltico a frio, esp. até 15cm, exclusive transporte de materiais</v>
          </cell>
          <cell r="D127" t="str">
            <v>M2</v>
          </cell>
          <cell r="E127" t="str">
            <v>7,14</v>
          </cell>
          <cell r="F127">
            <v>5.2888888888888879</v>
          </cell>
        </row>
        <row r="128">
          <cell r="B128">
            <v>40985</v>
          </cell>
          <cell r="C128" t="str">
            <v>Fresagem de pavimento asfáltico a frio, esp-&gt;5cm, exclusive transporte de materiais</v>
          </cell>
          <cell r="D128" t="str">
            <v>M2</v>
          </cell>
          <cell r="E128" t="str">
            <v>6,19</v>
          </cell>
          <cell r="F128">
            <v>4.5851851851851855</v>
          </cell>
        </row>
        <row r="129">
          <cell r="B129">
            <v>40868</v>
          </cell>
          <cell r="C129" t="str">
            <v>Fresagem de pavimento asfáltico a frio, esp.-&gt;5cm inclusive transporte do material</v>
          </cell>
          <cell r="D129" t="str">
            <v>M2</v>
          </cell>
          <cell r="E129" t="str">
            <v>9,34</v>
          </cell>
          <cell r="F129">
            <v>6.9185185185185176</v>
          </cell>
        </row>
        <row r="130">
          <cell r="B130">
            <v>40816</v>
          </cell>
          <cell r="C130" t="str">
            <v>Imprimação exclusive fornecimento e transporte comercial do material betuminoso</v>
          </cell>
          <cell r="D130" t="str">
            <v>M2</v>
          </cell>
          <cell r="E130" t="str">
            <v>0,66</v>
          </cell>
          <cell r="F130">
            <v>0.48888888888888887</v>
          </cell>
        </row>
        <row r="131">
          <cell r="B131">
            <v>40817</v>
          </cell>
          <cell r="C131" t="str">
            <v>Imprimação inclusive fornecimento e transporte comercial do material betuminoso</v>
          </cell>
          <cell r="D131" t="str">
            <v>M2</v>
          </cell>
          <cell r="E131" t="str">
            <v>3,69</v>
          </cell>
          <cell r="F131">
            <v>2.7333333333333329</v>
          </cell>
        </row>
        <row r="132">
          <cell r="B132">
            <v>40850</v>
          </cell>
          <cell r="C132" t="str">
            <v>Lama asfáltica (faixa I - ISSA) exclusive fornecimento e transporte comercial da emulsão</v>
          </cell>
          <cell r="D132" t="str">
            <v>M2</v>
          </cell>
          <cell r="E132" t="str">
            <v>1,20</v>
          </cell>
          <cell r="F132">
            <v>0.88888888888888884</v>
          </cell>
        </row>
        <row r="133">
          <cell r="B133">
            <v>40851</v>
          </cell>
          <cell r="C133" t="str">
            <v>Lama asfáltica (faixa I - ISSA) inclusive fornecimento e transporte comercial da emulsão</v>
          </cell>
          <cell r="D133" t="str">
            <v>M2</v>
          </cell>
          <cell r="E133" t="str">
            <v>2,10</v>
          </cell>
          <cell r="F133">
            <v>1.5555555555555556</v>
          </cell>
        </row>
        <row r="134">
          <cell r="B134">
            <v>40852</v>
          </cell>
          <cell r="C134" t="str">
            <v>Lama asfáltica (faixa II - ISSA) exclusive fornecimento e transporte comercial da emulsão</v>
          </cell>
          <cell r="D134" t="str">
            <v>M2</v>
          </cell>
          <cell r="E134" t="str">
            <v>1,32</v>
          </cell>
          <cell r="F134">
            <v>0.97777777777777775</v>
          </cell>
        </row>
        <row r="135">
          <cell r="B135">
            <v>40853</v>
          </cell>
          <cell r="C135" t="str">
            <v>Lama asfáltica (faixa II - ISSA) inclusive fornecimento e transporte comercial da emulsão</v>
          </cell>
          <cell r="D135" t="str">
            <v>M2</v>
          </cell>
          <cell r="E135" t="str">
            <v>2,74</v>
          </cell>
          <cell r="F135">
            <v>2.0296296296296297</v>
          </cell>
        </row>
        <row r="136">
          <cell r="B136">
            <v>40854</v>
          </cell>
          <cell r="C136" t="str">
            <v>Lama asfáltica (faixa III - ISSA) exclusive fornecimento e transporte comercial da emulsão</v>
          </cell>
          <cell r="D136" t="str">
            <v>M2</v>
          </cell>
          <cell r="E136" t="str">
            <v>1,40</v>
          </cell>
          <cell r="F136">
            <v>1.037037037037037</v>
          </cell>
        </row>
        <row r="137">
          <cell r="B137">
            <v>40855</v>
          </cell>
          <cell r="C137" t="str">
            <v>Lama asfáltica (faixa III - ISSA) inclusive fornecimento e transporte comercial da emulsão</v>
          </cell>
          <cell r="D137" t="str">
            <v>M2</v>
          </cell>
          <cell r="E137" t="str">
            <v>3,46</v>
          </cell>
          <cell r="F137">
            <v>2.5629629629629629</v>
          </cell>
        </row>
        <row r="138">
          <cell r="B138">
            <v>40856</v>
          </cell>
          <cell r="C138" t="str">
            <v>Lama asfáltica (faixa IV - ISSA) exclusive fornecimento e transporte comercial da emulsão</v>
          </cell>
          <cell r="D138" t="str">
            <v>M2</v>
          </cell>
          <cell r="E138" t="str">
            <v>1,67</v>
          </cell>
          <cell r="F138">
            <v>1.2370370370370369</v>
          </cell>
        </row>
        <row r="139">
          <cell r="B139">
            <v>40857</v>
          </cell>
          <cell r="C139" t="str">
            <v>Lama asfáltica (faixa IV - ISSA) inclusive fornecimento e transporte comercial da emulsão</v>
          </cell>
          <cell r="D139" t="str">
            <v>M2</v>
          </cell>
          <cell r="E139" t="str">
            <v>4,52</v>
          </cell>
          <cell r="F139">
            <v>3.3481481481481477</v>
          </cell>
        </row>
        <row r="140">
          <cell r="B140">
            <v>40894</v>
          </cell>
          <cell r="C140" t="str">
            <v>Meio fio (assentamento), inclusive caiação</v>
          </cell>
          <cell r="D140" t="str">
            <v>M</v>
          </cell>
          <cell r="E140" t="str">
            <v>26,04</v>
          </cell>
          <cell r="F140">
            <v>19.288888888888888</v>
          </cell>
        </row>
        <row r="141">
          <cell r="B141">
            <v>40895</v>
          </cell>
          <cell r="C141" t="str">
            <v>Meio fio (remoção e reassentamento),  inclusive caiação</v>
          </cell>
          <cell r="D141" t="str">
            <v>M</v>
          </cell>
          <cell r="E141" t="str">
            <v>46,21</v>
          </cell>
          <cell r="F141">
            <v>34.229629629629628</v>
          </cell>
        </row>
        <row r="142">
          <cell r="B142">
            <v>40869</v>
          </cell>
          <cell r="C142" t="str">
            <v>Micro revestimento asfáltico à frio exclusive fornecimento e transporte comercial do material betuminoso</v>
          </cell>
          <cell r="D142" t="str">
            <v>M2</v>
          </cell>
          <cell r="E142" t="str">
            <v>4,34</v>
          </cell>
          <cell r="F142">
            <v>3.2148148148148143</v>
          </cell>
        </row>
        <row r="143">
          <cell r="B143">
            <v>40881</v>
          </cell>
          <cell r="C143" t="str">
            <v>Micro revestimento asfáltico à frio exclusive fornecimento emulsão e transp. de todos os materiais</v>
          </cell>
          <cell r="D143" t="str">
            <v>M2</v>
          </cell>
          <cell r="E143" t="str">
            <v>5,34</v>
          </cell>
          <cell r="F143">
            <v>3.9555555555555553</v>
          </cell>
        </row>
        <row r="144">
          <cell r="B144">
            <v>40870</v>
          </cell>
          <cell r="C144" t="str">
            <v>Micro revestimento asfáltico à frio inclusive fornecimento e transporte comercial do material betuminoso</v>
          </cell>
          <cell r="D144" t="str">
            <v>M2</v>
          </cell>
          <cell r="E144" t="str">
            <v>8,72</v>
          </cell>
          <cell r="F144">
            <v>6.4592592592592597</v>
          </cell>
        </row>
        <row r="145">
          <cell r="B145">
            <v>40860</v>
          </cell>
          <cell r="C145" t="str">
            <v>Obturação de buracos c/ CBUQ exclusive fornecimento e transporte comercial dos materiais betuminosos</v>
          </cell>
          <cell r="D145" t="str">
            <v>M2</v>
          </cell>
          <cell r="E145" t="str">
            <v>35,82</v>
          </cell>
          <cell r="F145">
            <v>26.533333333333331</v>
          </cell>
        </row>
        <row r="146">
          <cell r="B146">
            <v>40864</v>
          </cell>
          <cell r="C146" t="str">
            <v>Obturação de buracos c/ CBUQ exclusive fornecimento e transporte dos materiais betuminosos</v>
          </cell>
          <cell r="D146" t="str">
            <v>t</v>
          </cell>
          <cell r="E146" t="str">
            <v>367,61</v>
          </cell>
          <cell r="F146">
            <v>272.30370370370372</v>
          </cell>
        </row>
        <row r="147">
          <cell r="B147">
            <v>40861</v>
          </cell>
          <cell r="C147" t="str">
            <v>Obturação de buracos c/ CBUQ inclusive fornecimento e transporte comercial dos materiais betuminosos</v>
          </cell>
          <cell r="D147" t="str">
            <v>M2</v>
          </cell>
          <cell r="E147" t="str">
            <v>51,84</v>
          </cell>
          <cell r="F147">
            <v>38.4</v>
          </cell>
        </row>
        <row r="148">
          <cell r="B148">
            <v>40865</v>
          </cell>
          <cell r="C148" t="str">
            <v>Obturação de buracos c/ CBUQ inclusive fornecimento e transporte dos materiais betuminosos</v>
          </cell>
          <cell r="D148" t="str">
            <v>t</v>
          </cell>
          <cell r="E148" t="str">
            <v>514,08</v>
          </cell>
          <cell r="F148">
            <v>380.8</v>
          </cell>
        </row>
        <row r="149">
          <cell r="B149">
            <v>40880</v>
          </cell>
          <cell r="C149" t="str">
            <v>Obturação de buracos c/ CBUQ-faixa "C", exclusive forn.do CAP e transporte de todos os materiais</v>
          </cell>
          <cell r="D149" t="str">
            <v>M2</v>
          </cell>
          <cell r="E149" t="str">
            <v>39,27</v>
          </cell>
          <cell r="F149">
            <v>29.088888888888889</v>
          </cell>
        </row>
        <row r="150">
          <cell r="B150">
            <v>40858</v>
          </cell>
          <cell r="C150" t="str">
            <v>Obturação de buracos c/ PMF exclusive fornecimento e transporte comercial da emulsão</v>
          </cell>
          <cell r="D150" t="str">
            <v>M2</v>
          </cell>
          <cell r="E150" t="str">
            <v>32,52</v>
          </cell>
          <cell r="F150">
            <v>24.088888888888889</v>
          </cell>
        </row>
        <row r="151">
          <cell r="B151">
            <v>40862</v>
          </cell>
          <cell r="C151" t="str">
            <v>Obturação de buracos c/ PMF exclusive fornecimento e transporte dos materiais betuminosos</v>
          </cell>
          <cell r="D151" t="str">
            <v>t</v>
          </cell>
          <cell r="E151" t="str">
            <v>333,18</v>
          </cell>
          <cell r="F151">
            <v>246.79999999999998</v>
          </cell>
        </row>
        <row r="152">
          <cell r="B152">
            <v>40859</v>
          </cell>
          <cell r="C152" t="str">
            <v>Obturação de buracos c/ PMF inclusive fornecimento e transporte comercial da emulsão</v>
          </cell>
          <cell r="D152" t="str">
            <v>M2</v>
          </cell>
          <cell r="E152" t="str">
            <v>47,45</v>
          </cell>
          <cell r="F152">
            <v>35.148148148148145</v>
          </cell>
        </row>
        <row r="153">
          <cell r="B153">
            <v>40863</v>
          </cell>
          <cell r="C153" t="str">
            <v>Obturação de buracos c/ PMF inclusive fornecimento e transporte dos materiais betuminosos</v>
          </cell>
          <cell r="D153" t="str">
            <v>t</v>
          </cell>
          <cell r="E153" t="str">
            <v>491,49</v>
          </cell>
          <cell r="F153">
            <v>364.06666666666666</v>
          </cell>
        </row>
        <row r="154">
          <cell r="B154">
            <v>40883</v>
          </cell>
          <cell r="C154" t="str">
            <v>Pavimentação com blocos de concreto  (35 MPa), esp.-&gt; 06 cm, sobre colchão areia esp.-&gt; 5 cm, inclusive fornecimento e transporte dos blocos e areia</v>
          </cell>
          <cell r="D154" t="str">
            <v>M2</v>
          </cell>
          <cell r="E154" t="str">
            <v>74,27</v>
          </cell>
          <cell r="F154">
            <v>55.014814814814805</v>
          </cell>
        </row>
        <row r="155">
          <cell r="B155">
            <v>40885</v>
          </cell>
          <cell r="C155" t="str">
            <v>Pavimentação com blocos de concreto (35 MPa), esp. -&gt; 10 cm, sobre colchão areia esp.-&gt; 5cm, inclusive fornecimento e transporte dos blocos e areia</v>
          </cell>
          <cell r="D155" t="str">
            <v>M2</v>
          </cell>
          <cell r="E155" t="str">
            <v>98,44</v>
          </cell>
          <cell r="F155">
            <v>72.918518518518511</v>
          </cell>
        </row>
        <row r="156">
          <cell r="B156">
            <v>40897</v>
          </cell>
          <cell r="C156" t="str">
            <v>Pavimentação com blocos de concreto (35 MPa), esp.-&gt; 06cm, sobre colchão areia esp.-&gt;5cm, inclusive fornecim. do bloco e areia, exclus. transp.materiais</v>
          </cell>
          <cell r="D156" t="str">
            <v>M2</v>
          </cell>
          <cell r="E156" t="str">
            <v>74,27</v>
          </cell>
          <cell r="F156">
            <v>55.014814814814805</v>
          </cell>
        </row>
        <row r="157">
          <cell r="B157">
            <v>40884</v>
          </cell>
          <cell r="C157" t="str">
            <v>Pavimentação com blocos de concreto (35 MPa), esp.-&gt; 08 cm, colchão areia esp.-&gt; 5cm, inclusive fornecimento e transporte dos blocos e areia</v>
          </cell>
          <cell r="D157" t="str">
            <v>M2</v>
          </cell>
          <cell r="E157" t="str">
            <v>82,74</v>
          </cell>
          <cell r="F157">
            <v>61.288888888888884</v>
          </cell>
        </row>
        <row r="158">
          <cell r="B158">
            <v>40898</v>
          </cell>
          <cell r="C158" t="str">
            <v>Pavimentação com blocos de concreto (35 MPa) esp.-&gt;08 cm,colchão areia esp.-&gt;5cm, inclusive fornecim. do bloco e areia, exclusive transp. blocos e areia</v>
          </cell>
          <cell r="D158" t="str">
            <v>M2</v>
          </cell>
          <cell r="E158" t="str">
            <v>82,74</v>
          </cell>
          <cell r="F158">
            <v>61.288888888888884</v>
          </cell>
        </row>
        <row r="159">
          <cell r="B159">
            <v>40896</v>
          </cell>
          <cell r="C159" t="str">
            <v>Pavimentação com blocos de concreto (35MPa), esp.-&gt;10 cm, sobre colchão de areia esp.-&gt;5cm, inclusive fornecim. do bloco e areia , exclusive transportes</v>
          </cell>
          <cell r="D159" t="str">
            <v>M2</v>
          </cell>
          <cell r="E159" t="str">
            <v>98,44</v>
          </cell>
          <cell r="F159">
            <v>72.918518518518511</v>
          </cell>
        </row>
        <row r="160">
          <cell r="B160">
            <v>40886</v>
          </cell>
          <cell r="C160" t="str">
            <v>Pavimentação com paralelepípedo, sobre colchão areia esp.-&gt; 5cm, inclus. fornecimento e transport. da areia, exclus. fornecim. e transp. paralelepípedo</v>
          </cell>
          <cell r="D160" t="str">
            <v>M2</v>
          </cell>
          <cell r="E160" t="str">
            <v>35,30</v>
          </cell>
          <cell r="F160">
            <v>26.148148148148145</v>
          </cell>
        </row>
        <row r="161">
          <cell r="B161">
            <v>40887</v>
          </cell>
          <cell r="C161" t="str">
            <v>Pavimentação com paralelepípedo, sobre colchão areia esp.-&gt; 5cm, inclusive fornecimento e transporte do paralelepípedo e areia</v>
          </cell>
          <cell r="D161" t="str">
            <v>M2</v>
          </cell>
          <cell r="E161" t="str">
            <v>65,67</v>
          </cell>
          <cell r="F161">
            <v>48.644444444444446</v>
          </cell>
        </row>
        <row r="162">
          <cell r="B162">
            <v>40888</v>
          </cell>
          <cell r="C162" t="str">
            <v>Pavimentação com paralelepípedo, sobre colchão pó de pedra esp.-&gt; 5cm, inclusive fornecimento e transporte do paralelepípedo e pó de pedra</v>
          </cell>
          <cell r="D162" t="str">
            <v>M2</v>
          </cell>
          <cell r="E162" t="str">
            <v>64,84</v>
          </cell>
          <cell r="F162">
            <v>48.029629629629632</v>
          </cell>
        </row>
        <row r="163">
          <cell r="B163">
            <v>40889</v>
          </cell>
          <cell r="C163" t="str">
            <v>Pavimentação com pedra portuguesa, inclusive fornecimento e transporte da pedra portuguesa, cimento e areia</v>
          </cell>
          <cell r="D163" t="str">
            <v>M2</v>
          </cell>
          <cell r="E163" t="str">
            <v>105,44</v>
          </cell>
          <cell r="F163">
            <v>78.103703703703701</v>
          </cell>
        </row>
        <row r="164">
          <cell r="B164">
            <v>40818</v>
          </cell>
          <cell r="C164" t="str">
            <v>Pintura de ligação exclusive fornecimento e transporte comercial do material betuminoso</v>
          </cell>
          <cell r="D164" t="str">
            <v>M2</v>
          </cell>
          <cell r="E164" t="str">
            <v>0,54</v>
          </cell>
          <cell r="F164">
            <v>0.4</v>
          </cell>
        </row>
        <row r="165">
          <cell r="B165">
            <v>40819</v>
          </cell>
          <cell r="C165" t="str">
            <v>Pintura de ligação inclusive fornecimento e transporte comercial do material betuminoso</v>
          </cell>
          <cell r="D165" t="str">
            <v>M2</v>
          </cell>
          <cell r="E165" t="str">
            <v>1,56</v>
          </cell>
          <cell r="F165">
            <v>1.1555555555555554</v>
          </cell>
        </row>
        <row r="166">
          <cell r="B166">
            <v>40872</v>
          </cell>
          <cell r="C166" t="str">
            <v>PMF camada pronta exclusive fornecimento  e transporte comercial da emulsão</v>
          </cell>
          <cell r="D166" t="str">
            <v>t</v>
          </cell>
          <cell r="E166" t="str">
            <v>56,52</v>
          </cell>
          <cell r="F166">
            <v>41.866666666666667</v>
          </cell>
        </row>
        <row r="167">
          <cell r="B167">
            <v>40836</v>
          </cell>
          <cell r="C167" t="str">
            <v>PMF (massa asfáltica) exclusive fornecimento e transporte comercial da emulsão</v>
          </cell>
          <cell r="D167" t="str">
            <v>t</v>
          </cell>
          <cell r="E167" t="str">
            <v>37,96</v>
          </cell>
          <cell r="F167">
            <v>28.118518518518517</v>
          </cell>
        </row>
        <row r="168">
          <cell r="B168">
            <v>40837</v>
          </cell>
          <cell r="C168" t="str">
            <v>PMF (massa asfáltica) inclusive fornecimento e transporte comercial da emulsão</v>
          </cell>
          <cell r="D168" t="str">
            <v>t</v>
          </cell>
          <cell r="E168" t="str">
            <v>175,12</v>
          </cell>
          <cell r="F168">
            <v>129.71851851851852</v>
          </cell>
        </row>
        <row r="169">
          <cell r="B169">
            <v>41076</v>
          </cell>
          <cell r="C169" t="str">
            <v>Pó de pedra, fornecimento</v>
          </cell>
          <cell r="D169" t="str">
            <v>M3</v>
          </cell>
          <cell r="E169" t="str">
            <v>46,12</v>
          </cell>
          <cell r="F169">
            <v>34.162962962962958</v>
          </cell>
        </row>
        <row r="170">
          <cell r="B170">
            <v>41556</v>
          </cell>
          <cell r="C170" t="str">
            <v>Pó de pedra, fornecimento e espalhamento</v>
          </cell>
          <cell r="D170" t="str">
            <v>M3</v>
          </cell>
          <cell r="E170" t="str">
            <v>49,62</v>
          </cell>
          <cell r="F170">
            <v>36.755555555555553</v>
          </cell>
        </row>
        <row r="171">
          <cell r="B171">
            <v>40720</v>
          </cell>
          <cell r="C171" t="str">
            <v>Produção de brita no canteiro</v>
          </cell>
          <cell r="D171" t="str">
            <v>M3</v>
          </cell>
          <cell r="E171" t="str">
            <v>65,83</v>
          </cell>
          <cell r="F171">
            <v>48.762962962962959</v>
          </cell>
        </row>
        <row r="172">
          <cell r="B172">
            <v>41070</v>
          </cell>
          <cell r="C172" t="str">
            <v>Reciclagem de pavimento (base) c/ adição de 20% de brita1, 10% de brita 0 e 2% de cimento, inclusive fornecimento e transportes dos materiais</v>
          </cell>
          <cell r="D172" t="str">
            <v>M3</v>
          </cell>
          <cell r="E172" t="str">
            <v>82,40</v>
          </cell>
          <cell r="F172">
            <v>61.037037037037038</v>
          </cell>
        </row>
        <row r="173">
          <cell r="B173">
            <v>41134</v>
          </cell>
          <cell r="C173" t="str">
            <v>Reciclagem de pavimento (base) c/ adição de 20% de brita1, 10% de brita0 e 2% de cimento, inclusive fornecimento e transportes  dos materiais</v>
          </cell>
          <cell r="D173" t="str">
            <v>M3</v>
          </cell>
          <cell r="E173" t="str">
            <v>81,87</v>
          </cell>
          <cell r="F173">
            <v>60.644444444444446</v>
          </cell>
        </row>
        <row r="174">
          <cell r="B174">
            <v>40984</v>
          </cell>
          <cell r="C174" t="str">
            <v>Reciclagem de pavimento (Base existente + CBUQ) sem adição de materiais</v>
          </cell>
          <cell r="D174" t="str">
            <v>M3</v>
          </cell>
          <cell r="E174" t="str">
            <v>34,18</v>
          </cell>
          <cell r="F174">
            <v>25.318518518518516</v>
          </cell>
        </row>
        <row r="175">
          <cell r="B175">
            <v>41330</v>
          </cell>
          <cell r="C175" t="str">
            <v>Reciclagem de pavimento (base existente + T.S.D.) c/ adição de 3% de cimento e 15% de brita, inclusive fornecimento e transporte  dos materiais</v>
          </cell>
          <cell r="D175" t="str">
            <v>M3</v>
          </cell>
          <cell r="E175" t="str">
            <v>71,21</v>
          </cell>
          <cell r="F175">
            <v>52.74814814814814</v>
          </cell>
        </row>
        <row r="176">
          <cell r="B176">
            <v>41356</v>
          </cell>
          <cell r="C176" t="str">
            <v>Reciclagem de pavimento (Base existente + T.S.D.) c/ adição de 30% de brita, inclusive fornecimento e transporte da brita</v>
          </cell>
          <cell r="D176" t="str">
            <v>M3</v>
          </cell>
          <cell r="E176" t="str">
            <v>71,10</v>
          </cell>
          <cell r="F176">
            <v>52.666666666666657</v>
          </cell>
        </row>
        <row r="177">
          <cell r="B177">
            <v>40774</v>
          </cell>
          <cell r="C177" t="str">
            <v>Reciclagem de pavimento (Base existente + T.S.D.) c/ adição de 30% de brita, inclusive fornecimento, exclusive transporte da brita</v>
          </cell>
          <cell r="D177" t="str">
            <v>M3</v>
          </cell>
          <cell r="E177" t="str">
            <v>71,10</v>
          </cell>
          <cell r="F177">
            <v>52.666666666666657</v>
          </cell>
        </row>
        <row r="178">
          <cell r="B178">
            <v>40768</v>
          </cell>
          <cell r="C178" t="str">
            <v>Reciclagem de pavimento (Base existente + T.S.D.) com adição de 20% de brita, inclusive fornecimento e transporte da brita.</v>
          </cell>
          <cell r="D178" t="str">
            <v>M3</v>
          </cell>
          <cell r="E178" t="str">
            <v>64,08</v>
          </cell>
          <cell r="F178">
            <v>47.466666666666661</v>
          </cell>
        </row>
        <row r="179">
          <cell r="B179">
            <v>40767</v>
          </cell>
          <cell r="C179" t="str">
            <v>Reciclagem de pavimento (Base existente + T.S.D.) com adição de 3% de cimento, inclusive fornecimento e tarnsporte do cimento</v>
          </cell>
          <cell r="D179" t="str">
            <v>M3</v>
          </cell>
          <cell r="E179" t="str">
            <v>75,01</v>
          </cell>
          <cell r="F179">
            <v>55.562962962962963</v>
          </cell>
        </row>
        <row r="180">
          <cell r="B180">
            <v>40769</v>
          </cell>
          <cell r="C180" t="str">
            <v>Reciclagem de pavimento (Base existente + T.S.D.) com adição de 40% de brita, inclusive fornecimento e transporte da brita.</v>
          </cell>
          <cell r="D180" t="str">
            <v>M3</v>
          </cell>
          <cell r="E180" t="str">
            <v>78,13</v>
          </cell>
          <cell r="F180">
            <v>57.874074074074066</v>
          </cell>
        </row>
        <row r="181">
          <cell r="B181">
            <v>40766</v>
          </cell>
          <cell r="C181" t="str">
            <v>Reciclagem de pavimento (Base existente + T.S.D.) sem adição de materiais</v>
          </cell>
          <cell r="D181" t="str">
            <v>M3</v>
          </cell>
          <cell r="E181" t="str">
            <v>37,30</v>
          </cell>
          <cell r="F181">
            <v>27.629629629629626</v>
          </cell>
        </row>
        <row r="182">
          <cell r="B182">
            <v>40771</v>
          </cell>
          <cell r="C182" t="str">
            <v>Reciclagem de pavimento (Base existente+TSD) com adição de Ligante
Betuminoso, inclusive fornecimento e transporte da emulsão</v>
          </cell>
          <cell r="D182" t="str">
            <v>M3</v>
          </cell>
          <cell r="E182" t="str">
            <v>150,05</v>
          </cell>
          <cell r="F182">
            <v>111.14814814814815</v>
          </cell>
        </row>
        <row r="183">
          <cell r="B183">
            <v>40773</v>
          </cell>
          <cell r="C183" t="str">
            <v>Reciclagem de pavimento com adição de 2% de cimento, inclusive fornecimento e transporte do cimento</v>
          </cell>
          <cell r="D183" t="str">
            <v>M3</v>
          </cell>
          <cell r="E183" t="str">
            <v>62,32</v>
          </cell>
          <cell r="F183">
            <v>46.162962962962958</v>
          </cell>
        </row>
        <row r="184">
          <cell r="B184">
            <v>40775</v>
          </cell>
          <cell r="C184" t="str">
            <v>Reciclagem de pavimento(Base existente + T.S.D.) com adição de 40% de brita, inclusive fornecimento, exclusive transporte da brita</v>
          </cell>
          <cell r="D184" t="str">
            <v>M3</v>
          </cell>
          <cell r="E184" t="str">
            <v>78,13</v>
          </cell>
          <cell r="F184">
            <v>57.874074074074066</v>
          </cell>
        </row>
        <row r="185">
          <cell r="B185">
            <v>40762</v>
          </cell>
          <cell r="C185" t="str">
            <v>Recuperação de base de acostamento exclusive transporte do material
(solo)</v>
          </cell>
          <cell r="D185" t="str">
            <v>M2</v>
          </cell>
          <cell r="E185" t="str">
            <v>4,95</v>
          </cell>
          <cell r="F185">
            <v>3.6666666666666665</v>
          </cell>
        </row>
        <row r="186">
          <cell r="B186">
            <v>40804</v>
          </cell>
          <cell r="C186" t="str">
            <v>Recuperação de base de acostamentos, inclusive fornecimento e transporte da brita</v>
          </cell>
          <cell r="D186" t="str">
            <v>M2</v>
          </cell>
          <cell r="E186" t="str">
            <v>8,72</v>
          </cell>
          <cell r="F186">
            <v>6.4592592592592597</v>
          </cell>
        </row>
        <row r="187">
          <cell r="B187">
            <v>40811</v>
          </cell>
          <cell r="C187" t="str">
            <v>Reestabilização da base com adição de 50% de brita, inclusive fonecimento, exclusive transporte da brita</v>
          </cell>
          <cell r="D187" t="str">
            <v>M3</v>
          </cell>
          <cell r="E187" t="str">
            <v>51,08</v>
          </cell>
          <cell r="F187">
            <v>37.837037037037035</v>
          </cell>
        </row>
        <row r="188">
          <cell r="B188">
            <v>42211</v>
          </cell>
          <cell r="C188" t="str">
            <v>Reestabilização de base com adição de 50% de brita, inclusive fornecimento e transporte da brita</v>
          </cell>
          <cell r="D188" t="str">
            <v>M3</v>
          </cell>
          <cell r="E188" t="str">
            <v>51,08</v>
          </cell>
          <cell r="F188">
            <v>37.837037037037035</v>
          </cell>
        </row>
        <row r="189">
          <cell r="B189">
            <v>40756</v>
          </cell>
          <cell r="C189" t="str">
            <v>Reforço do sub leito 100% P.I.</v>
          </cell>
          <cell r="D189" t="str">
            <v>M3</v>
          </cell>
          <cell r="E189" t="str">
            <v>13,25</v>
          </cell>
          <cell r="F189">
            <v>9.8148148148148149</v>
          </cell>
        </row>
        <row r="190">
          <cell r="B190">
            <v>40753</v>
          </cell>
          <cell r="C190" t="str">
            <v>Regularização e compactação do sub-leito (100% P.I.) H -&gt; 0,15 m</v>
          </cell>
          <cell r="D190" t="str">
            <v>M2</v>
          </cell>
          <cell r="E190" t="str">
            <v>2,95</v>
          </cell>
          <cell r="F190">
            <v>2.1851851851851851</v>
          </cell>
        </row>
        <row r="191">
          <cell r="B191">
            <v>40754</v>
          </cell>
          <cell r="C191" t="str">
            <v>Regularização e compactação do sub-leito (100% P.I.) H -&gt; 0,20 m</v>
          </cell>
          <cell r="D191" t="str">
            <v>M2</v>
          </cell>
          <cell r="E191" t="str">
            <v>3,94</v>
          </cell>
          <cell r="F191">
            <v>2.9185185185185181</v>
          </cell>
        </row>
        <row r="192">
          <cell r="B192">
            <v>40751</v>
          </cell>
          <cell r="C192" t="str">
            <v>Regularização e compactação do sub-leito (100% P.N.) H -&gt; 0,15m</v>
          </cell>
          <cell r="D192" t="str">
            <v>M2</v>
          </cell>
          <cell r="E192" t="str">
            <v>2,65</v>
          </cell>
          <cell r="F192">
            <v>1.9629629629629628</v>
          </cell>
        </row>
        <row r="193">
          <cell r="B193">
            <v>40752</v>
          </cell>
          <cell r="C193" t="str">
            <v>Regularização e compactação do sub-leito (100% P.N.) H -&gt; 0,20 m</v>
          </cell>
          <cell r="D193" t="str">
            <v>M2</v>
          </cell>
          <cell r="E193" t="str">
            <v>3,55</v>
          </cell>
          <cell r="F193">
            <v>2.6296296296296293</v>
          </cell>
        </row>
        <row r="194">
          <cell r="B194">
            <v>40866</v>
          </cell>
          <cell r="C194" t="str">
            <v>Remoção de capa asfáltica em TSS, TSD, ou TST exclusive transporte</v>
          </cell>
          <cell r="D194" t="str">
            <v>M2</v>
          </cell>
          <cell r="E194" t="str">
            <v>0,68</v>
          </cell>
          <cell r="F194">
            <v>0.50370370370370365</v>
          </cell>
        </row>
        <row r="195">
          <cell r="B195">
            <v>40893</v>
          </cell>
          <cell r="C195" t="str">
            <v>Remoção de meio fio</v>
          </cell>
          <cell r="D195" t="str">
            <v>M</v>
          </cell>
          <cell r="E195" t="str">
            <v>20,16</v>
          </cell>
          <cell r="F195">
            <v>14.933333333333332</v>
          </cell>
        </row>
        <row r="196">
          <cell r="B196">
            <v>40891</v>
          </cell>
          <cell r="C196" t="str">
            <v>Remoção de pavimentação poliédrica</v>
          </cell>
          <cell r="D196" t="str">
            <v>M2</v>
          </cell>
          <cell r="E196" t="str">
            <v>16,07</v>
          </cell>
          <cell r="F196">
            <v>11.903703703703703</v>
          </cell>
        </row>
        <row r="197">
          <cell r="B197">
            <v>40890</v>
          </cell>
          <cell r="C197" t="str">
            <v>Remoção e reassentamento de blocos de concreto, inclusive perdas</v>
          </cell>
          <cell r="D197" t="str">
            <v>M2</v>
          </cell>
          <cell r="E197" t="str">
            <v>57,69</v>
          </cell>
          <cell r="F197">
            <v>42.733333333333327</v>
          </cell>
        </row>
        <row r="198">
          <cell r="B198">
            <v>40892</v>
          </cell>
          <cell r="C198" t="str">
            <v>Remoção e reassentamento de paralelepípedos, inclusive perdas, colchão de areia e transportes de areia e paralelepípedo</v>
          </cell>
          <cell r="D198" t="str">
            <v>M2</v>
          </cell>
          <cell r="E198" t="str">
            <v>54,43</v>
          </cell>
          <cell r="F198">
            <v>40.318518518518516</v>
          </cell>
        </row>
        <row r="199">
          <cell r="B199">
            <v>40749</v>
          </cell>
          <cell r="C199" t="str">
            <v>Revestimento em estradas vicinais (saibro)</v>
          </cell>
          <cell r="D199" t="str">
            <v>M2</v>
          </cell>
          <cell r="E199" t="str">
            <v>0,14</v>
          </cell>
          <cell r="F199">
            <v>0.1037037037037037</v>
          </cell>
        </row>
        <row r="200">
          <cell r="B200">
            <v>40750</v>
          </cell>
          <cell r="C200" t="str">
            <v>Revestimento primário, espalhamento e compactação (espessura até 0,15m)</v>
          </cell>
          <cell r="D200" t="str">
            <v>M2</v>
          </cell>
          <cell r="E200" t="str">
            <v>0,64</v>
          </cell>
          <cell r="F200">
            <v>0.47407407407407404</v>
          </cell>
        </row>
        <row r="201">
          <cell r="B201">
            <v>40792</v>
          </cell>
          <cell r="C201" t="str">
            <v>Sub-base c/ mistura de argila 30%, pó de pedra 30% e brita 40%, inclusive fornecimento e transporte do pó de pedra e da brita</v>
          </cell>
          <cell r="D201" t="str">
            <v>M3</v>
          </cell>
          <cell r="E201" t="str">
            <v>75,07</v>
          </cell>
          <cell r="F201">
            <v>55.607407407407401</v>
          </cell>
        </row>
        <row r="202">
          <cell r="B202">
            <v>40794</v>
          </cell>
          <cell r="C202" t="str">
            <v>Sub-base c/ mistura de solo 80% e areia 20%, inclusive transporte da areia</v>
          </cell>
          <cell r="D202" t="str">
            <v>M3</v>
          </cell>
          <cell r="E202" t="str">
            <v>34,88</v>
          </cell>
          <cell r="F202">
            <v>25.837037037037039</v>
          </cell>
        </row>
        <row r="203">
          <cell r="B203">
            <v>40796</v>
          </cell>
          <cell r="C203" t="str">
            <v>Sub-base com mistura de argila 70% e escória de aciaria 30%, inclusive fornecim. e transporte da escória, exceto fornecimento e transporte da argila</v>
          </cell>
          <cell r="D203" t="str">
            <v>M3</v>
          </cell>
          <cell r="E203" t="str">
            <v>33,57</v>
          </cell>
          <cell r="F203">
            <v>24.866666666666664</v>
          </cell>
        </row>
        <row r="204">
          <cell r="B204">
            <v>41098</v>
          </cell>
          <cell r="C204" t="str">
            <v>Sub-base com solo/escória na proporção 70:30, inclusive fornecimento da escória, exceto fornecimento do solo e transporte do solo e escória</v>
          </cell>
          <cell r="D204" t="str">
            <v>M3</v>
          </cell>
          <cell r="E204" t="str">
            <v>33,57</v>
          </cell>
          <cell r="F204">
            <v>24.866666666666664</v>
          </cell>
        </row>
        <row r="205">
          <cell r="B205">
            <v>40786</v>
          </cell>
          <cell r="C205" t="str">
            <v>Sub-base de brita graduada, inclusive fornecimento e transporte da brita</v>
          </cell>
          <cell r="D205" t="str">
            <v>M3</v>
          </cell>
          <cell r="E205" t="str">
            <v>81,13</v>
          </cell>
          <cell r="F205">
            <v>60.096296296296288</v>
          </cell>
        </row>
        <row r="206">
          <cell r="B206">
            <v>42675</v>
          </cell>
          <cell r="C206" t="str">
            <v>Sub-base de brita 1, inclusive fornecimento, exclusive transporte da brita</v>
          </cell>
          <cell r="D206" t="str">
            <v>M3</v>
          </cell>
          <cell r="E206" t="str">
            <v>98,76</v>
          </cell>
          <cell r="F206">
            <v>73.155555555555551</v>
          </cell>
        </row>
        <row r="207">
          <cell r="B207">
            <v>40802</v>
          </cell>
          <cell r="C207" t="str">
            <v>Sub-base de escória de aciaria, inclusive fornecimento e transporte da escória</v>
          </cell>
          <cell r="D207" t="str">
            <v>M3</v>
          </cell>
          <cell r="E207" t="str">
            <v>62,57</v>
          </cell>
          <cell r="F207">
            <v>46.348148148148148</v>
          </cell>
        </row>
        <row r="208">
          <cell r="B208">
            <v>41074</v>
          </cell>
          <cell r="C208" t="str">
            <v>Sub-base de solo brita, 50% em peso, inclusive fornecimento, exclusive transporte da brita</v>
          </cell>
          <cell r="D208" t="str">
            <v>M3</v>
          </cell>
          <cell r="E208" t="str">
            <v>51,28</v>
          </cell>
          <cell r="F208">
            <v>37.985185185185181</v>
          </cell>
        </row>
        <row r="209">
          <cell r="B209">
            <v>40776</v>
          </cell>
          <cell r="C209" t="str">
            <v>Sub-base solo brita, 20% em peso, inclusive fornecimento e transporte da brita.</v>
          </cell>
          <cell r="D209" t="str">
            <v>M3</v>
          </cell>
          <cell r="E209" t="str">
            <v>32,54</v>
          </cell>
          <cell r="F209">
            <v>24.103703703703701</v>
          </cell>
        </row>
        <row r="210">
          <cell r="B210">
            <v>40778</v>
          </cell>
          <cell r="C210" t="str">
            <v>Sub-base solo brita, 30% em peso, inclusive fornecimento e transporte da brita</v>
          </cell>
          <cell r="D210" t="str">
            <v>M3</v>
          </cell>
          <cell r="E210" t="str">
            <v>37,69</v>
          </cell>
          <cell r="F210">
            <v>27.918518518518514</v>
          </cell>
        </row>
        <row r="211">
          <cell r="B211">
            <v>40780</v>
          </cell>
          <cell r="C211" t="str">
            <v>Sub-base solo brita, 50% em peso, inclusive fornecimento e transporte da brita</v>
          </cell>
          <cell r="D211" t="str">
            <v>M3</v>
          </cell>
          <cell r="E211" t="str">
            <v>53,66</v>
          </cell>
          <cell r="F211">
            <v>39.74814814814814</v>
          </cell>
        </row>
        <row r="212">
          <cell r="B212">
            <v>40782</v>
          </cell>
          <cell r="C212" t="str">
            <v>Sub-base solo brita, 70% em peso, inclusive fornecimento e transporte da brita</v>
          </cell>
          <cell r="D212" t="str">
            <v>M3</v>
          </cell>
          <cell r="E212" t="str">
            <v>67,79</v>
          </cell>
          <cell r="F212">
            <v>50.214814814814815</v>
          </cell>
        </row>
        <row r="213">
          <cell r="B213">
            <v>40830</v>
          </cell>
          <cell r="C213" t="str">
            <v>T.S.B.D. com capa selante exclusive fornecimento e transporte comercial da emulsão, inclusive lavagem da brita e transporte da areia e brita</v>
          </cell>
          <cell r="D213" t="str">
            <v>M2</v>
          </cell>
          <cell r="E213" t="str">
            <v>6,19</v>
          </cell>
          <cell r="F213">
            <v>4.5851851851851855</v>
          </cell>
        </row>
        <row r="214">
          <cell r="B214">
            <v>40876</v>
          </cell>
          <cell r="C214" t="str">
            <v>T.S.B.D. com capa selante executado c/ Multidistribuidor excl. forn. e transp. comerciais emulsão e brita, inclus.fornec.areia/brita e  lavagem brita</v>
          </cell>
          <cell r="D214" t="str">
            <v>M2</v>
          </cell>
          <cell r="E214" t="str">
            <v>5,77</v>
          </cell>
          <cell r="F214">
            <v>4.2740740740740737</v>
          </cell>
        </row>
        <row r="215">
          <cell r="B215">
            <v>40873</v>
          </cell>
          <cell r="C215" t="str">
            <v>T.S.B.D. com capa selante, executado com Multidistribuidor exclusive forn. e transp. com. da emulsão, inclusive lavagem da brita</v>
          </cell>
          <cell r="D215" t="str">
            <v>M2</v>
          </cell>
          <cell r="E215" t="str">
            <v>5,35</v>
          </cell>
          <cell r="F215">
            <v>3.9629629629629624</v>
          </cell>
        </row>
        <row r="216">
          <cell r="B216">
            <v>41363</v>
          </cell>
          <cell r="C216" t="str">
            <v>T.S.B.D. com capa selante, executado com Multidistribuidor inclusive fornecimento e transporte da emulsão</v>
          </cell>
          <cell r="D216" t="str">
            <v>M2</v>
          </cell>
          <cell r="E216" t="str">
            <v>8,74</v>
          </cell>
          <cell r="F216">
            <v>6.4740740740740739</v>
          </cell>
        </row>
        <row r="217">
          <cell r="B217">
            <v>40831</v>
          </cell>
          <cell r="C217" t="str">
            <v>T.S.B.D. com capa selante inclusive fornecimento e transporte comercial da emulsão, inclusive lavagem da brita</v>
          </cell>
          <cell r="D217" t="str">
            <v>M2</v>
          </cell>
          <cell r="E217" t="str">
            <v>12,23</v>
          </cell>
          <cell r="F217">
            <v>9.0592592592592585</v>
          </cell>
        </row>
        <row r="218">
          <cell r="B218">
            <v>40827</v>
          </cell>
          <cell r="C218" t="str">
            <v>T.S.B.D. sem capa selante,  inclusive fornecimento e transporte comercial do material betuminoso e lavagem da brita</v>
          </cell>
          <cell r="D218" t="str">
            <v>M2</v>
          </cell>
          <cell r="E218" t="str">
            <v>7,92</v>
          </cell>
          <cell r="F218">
            <v>5.8666666666666663</v>
          </cell>
        </row>
        <row r="219">
          <cell r="B219">
            <v>40828</v>
          </cell>
          <cell r="C219" t="str">
            <v>T.S.B.D. sem capa selante exclusive fornecimento e transporte comercial da emulsão, inclusive lavagem da brita</v>
          </cell>
          <cell r="D219" t="str">
            <v>M2</v>
          </cell>
          <cell r="E219" t="str">
            <v>5,64</v>
          </cell>
          <cell r="F219">
            <v>4.1777777777777771</v>
          </cell>
        </row>
        <row r="220">
          <cell r="B220">
            <v>40875</v>
          </cell>
          <cell r="C220" t="str">
            <v>T.S.B.D. sem capa selante executado com Multidistribuidor excl. forn. da emulsão e transp. comerciais da emulsão e da brita, inclus. lavagem da brita</v>
          </cell>
          <cell r="D220" t="str">
            <v>M2</v>
          </cell>
          <cell r="E220" t="str">
            <v>5,65</v>
          </cell>
          <cell r="F220">
            <v>4.1851851851851851</v>
          </cell>
        </row>
        <row r="221">
          <cell r="B221">
            <v>40874</v>
          </cell>
          <cell r="C221" t="str">
            <v>T.S.B.D. sem capa selante, executado com Multidistribuidor exclusive fornec..e transp. comercial da emulsão, inclusive lavagem da brita</v>
          </cell>
          <cell r="D221" t="str">
            <v>M2</v>
          </cell>
          <cell r="E221" t="str">
            <v>5,95</v>
          </cell>
          <cell r="F221">
            <v>4.4074074074074074</v>
          </cell>
        </row>
        <row r="222">
          <cell r="B222">
            <v>40829</v>
          </cell>
          <cell r="C222" t="str">
            <v>T.S.B.D. sem capa selante inclusive fornecimento e transporte comercial da emulsão, inclusive lavagem da brita</v>
          </cell>
          <cell r="D222" t="str">
            <v>M2</v>
          </cell>
          <cell r="E222" t="str">
            <v>11,20</v>
          </cell>
          <cell r="F222">
            <v>8.2962962962962958</v>
          </cell>
        </row>
        <row r="223">
          <cell r="B223">
            <v>40824</v>
          </cell>
          <cell r="C223" t="str">
            <v>T.S.B.S. com capa selante exclusive fornecimento e transporte comercial da emulsão, inclusive lavagem da brita</v>
          </cell>
          <cell r="D223" t="str">
            <v>M2</v>
          </cell>
          <cell r="E223" t="str">
            <v>3,56</v>
          </cell>
          <cell r="F223">
            <v>2.6370370370370368</v>
          </cell>
        </row>
        <row r="224">
          <cell r="B224">
            <v>40825</v>
          </cell>
          <cell r="C224" t="str">
            <v>T.S.B.S. com capa selante inclusive fornecimento e transporte comercial da emulsão e lavagem da brita</v>
          </cell>
          <cell r="D224" t="str">
            <v>M2</v>
          </cell>
          <cell r="E224" t="str">
            <v>5,84</v>
          </cell>
          <cell r="F224">
            <v>4.325925925925926</v>
          </cell>
        </row>
        <row r="225">
          <cell r="B225">
            <v>40820</v>
          </cell>
          <cell r="C225" t="str">
            <v>T.S.B.S. exclusive fornecimento e transporte comercial do material betuminoso, inclusive lavagem da brita</v>
          </cell>
          <cell r="D225" t="str">
            <v>M2</v>
          </cell>
          <cell r="E225" t="str">
            <v>3,25</v>
          </cell>
          <cell r="F225">
            <v>2.4074074074074074</v>
          </cell>
        </row>
        <row r="226">
          <cell r="B226">
            <v>40821</v>
          </cell>
          <cell r="C226" t="str">
            <v>T.S.B.S. inclusive fornecimento e transporte comercial do material betuminoso e lavagem da brita</v>
          </cell>
          <cell r="D226" t="str">
            <v>M2</v>
          </cell>
          <cell r="E226" t="str">
            <v>5,53</v>
          </cell>
          <cell r="F226">
            <v>4.0962962962962965</v>
          </cell>
        </row>
        <row r="227">
          <cell r="B227">
            <v>40840</v>
          </cell>
          <cell r="C227" t="str">
            <v>Usinagem de concreto betuminoso usinado a quente (CBUQ)</v>
          </cell>
          <cell r="D227" t="str">
            <v>t</v>
          </cell>
          <cell r="E227" t="str">
            <v>38,42</v>
          </cell>
          <cell r="F227">
            <v>28.459259259259259</v>
          </cell>
        </row>
        <row r="228">
          <cell r="B228">
            <v>41390</v>
          </cell>
          <cell r="C228" t="str">
            <v>Aço CA-25, fornecimento, dobragem e colocação nas formas</v>
          </cell>
          <cell r="D228" t="str">
            <v>kg</v>
          </cell>
          <cell r="E228" t="str">
            <v>7,93</v>
          </cell>
          <cell r="F228">
            <v>5.8740740740740733</v>
          </cell>
        </row>
        <row r="229">
          <cell r="B229">
            <v>40376</v>
          </cell>
          <cell r="C229" t="str">
            <v>Aço CA-50, fornecimento, dobragem e colocação nas formas ( preço médio das bitolas )</v>
          </cell>
          <cell r="D229" t="str">
            <v>kg</v>
          </cell>
          <cell r="E229" t="str">
            <v>7,81</v>
          </cell>
          <cell r="F229">
            <v>5.7851851851851848</v>
          </cell>
        </row>
        <row r="230">
          <cell r="B230">
            <v>41261</v>
          </cell>
          <cell r="C230" t="str">
            <v>Aço CA-60, fornecimento, dobragem e colocação nas formas</v>
          </cell>
          <cell r="D230" t="str">
            <v>kg</v>
          </cell>
          <cell r="E230" t="str">
            <v>7,37</v>
          </cell>
          <cell r="F230">
            <v>5.4592592592592588</v>
          </cell>
        </row>
        <row r="231">
          <cell r="B231">
            <v>41023</v>
          </cell>
          <cell r="C231" t="str">
            <v>Aluguel mensal de escoramento tubular com tubos metálicos com até 10 metros de altura</v>
          </cell>
          <cell r="D231" t="str">
            <v>M</v>
          </cell>
          <cell r="E231" t="str">
            <v>70,65</v>
          </cell>
          <cell r="F231">
            <v>52.333333333333336</v>
          </cell>
        </row>
        <row r="232">
          <cell r="B232">
            <v>41575</v>
          </cell>
          <cell r="C232" t="str">
            <v>Alvenaria de bloco (39 x 19 x 09) cm espessura 09 cm, inclusive transporte da areia, cimento e bloco</v>
          </cell>
          <cell r="D232" t="str">
            <v>M2</v>
          </cell>
          <cell r="E232" t="str">
            <v>44,80</v>
          </cell>
          <cell r="F232">
            <v>33.185185185185183</v>
          </cell>
        </row>
        <row r="233">
          <cell r="B233">
            <v>40346</v>
          </cell>
          <cell r="C233" t="str">
            <v>Alvenaria de bloco (39 x 19 x 19) cm espessura 19 cm, inclusive fornecimento e transporte do bloco, areia e cimento</v>
          </cell>
          <cell r="D233" t="str">
            <v>M2</v>
          </cell>
          <cell r="E233" t="str">
            <v>70,84</v>
          </cell>
          <cell r="F233">
            <v>52.474074074074075</v>
          </cell>
        </row>
        <row r="234">
          <cell r="B234">
            <v>40345</v>
          </cell>
          <cell r="C234" t="str">
            <v>Alvenaria de lajota (20 x 20 x 10) cm espessura 10 cm, inclusive transporte de areia, lajota e cimento</v>
          </cell>
          <cell r="D234" t="str">
            <v>M2</v>
          </cell>
          <cell r="E234" t="str">
            <v>54,99</v>
          </cell>
          <cell r="F234">
            <v>40.733333333333334</v>
          </cell>
        </row>
        <row r="235">
          <cell r="B235">
            <v>40343</v>
          </cell>
          <cell r="C235" t="str">
            <v>Alvenaria de pedra de mão argamassada (argamassa cimento areia 1:4), inclusive transporte da pedra</v>
          </cell>
          <cell r="D235" t="str">
            <v>M3</v>
          </cell>
          <cell r="E235" t="str">
            <v>315,72</v>
          </cell>
          <cell r="F235">
            <v>233.86666666666667</v>
          </cell>
        </row>
        <row r="236">
          <cell r="B236">
            <v>40344</v>
          </cell>
          <cell r="C236" t="str">
            <v>Alvenaria de pedra de mão (junta seca), inclusive transporte da pedra</v>
          </cell>
          <cell r="D236" t="str">
            <v>M3</v>
          </cell>
          <cell r="E236" t="str">
            <v>217,40</v>
          </cell>
          <cell r="F236">
            <v>161.03703703703704</v>
          </cell>
        </row>
        <row r="237">
          <cell r="B237">
            <v>41027</v>
          </cell>
          <cell r="C237" t="str">
            <v>Andaime de madeira para altura até 7 m, compreendendo montagem e desmontagem</v>
          </cell>
          <cell r="D237" t="str">
            <v>M3</v>
          </cell>
          <cell r="E237" t="str">
            <v>23,30</v>
          </cell>
          <cell r="F237">
            <v>17.25925925925926</v>
          </cell>
        </row>
        <row r="238">
          <cell r="B238">
            <v>40337</v>
          </cell>
          <cell r="C238" t="str">
            <v>Andaime suspenso em madeira, inclusive montagem e desmontagem</v>
          </cell>
          <cell r="D238" t="str">
            <v>M2</v>
          </cell>
          <cell r="E238" t="str">
            <v>73,39</v>
          </cell>
          <cell r="F238">
            <v>54.36296296296296</v>
          </cell>
        </row>
        <row r="239">
          <cell r="B239">
            <v>40395</v>
          </cell>
          <cell r="C239" t="str">
            <v>Apicoamento manual de superfície de concreto</v>
          </cell>
          <cell r="D239" t="str">
            <v>M2</v>
          </cell>
          <cell r="E239" t="str">
            <v>21,60</v>
          </cell>
          <cell r="F239">
            <v>16</v>
          </cell>
        </row>
        <row r="240">
          <cell r="B240">
            <v>40300</v>
          </cell>
          <cell r="C240" t="str">
            <v>Apiloamento manual</v>
          </cell>
          <cell r="D240" t="str">
            <v>M3</v>
          </cell>
          <cell r="E240" t="str">
            <v>41,21</v>
          </cell>
          <cell r="F240">
            <v>30.525925925925925</v>
          </cell>
        </row>
        <row r="241">
          <cell r="B241">
            <v>40348</v>
          </cell>
          <cell r="C241" t="str">
            <v>Argamassa cimento e areia traço 1:4</v>
          </cell>
          <cell r="D241" t="str">
            <v>M3</v>
          </cell>
          <cell r="E241" t="str">
            <v>455,40</v>
          </cell>
          <cell r="F241">
            <v>337.33333333333331</v>
          </cell>
        </row>
        <row r="242">
          <cell r="B242">
            <v>40347</v>
          </cell>
          <cell r="C242" t="str">
            <v>Argamassa cimento (nata)</v>
          </cell>
          <cell r="D242" t="str">
            <v>M3</v>
          </cell>
          <cell r="E242" t="str">
            <v>971,32</v>
          </cell>
          <cell r="F242">
            <v>719.49629629629624</v>
          </cell>
        </row>
        <row r="243">
          <cell r="B243">
            <v>41415</v>
          </cell>
          <cell r="C243" t="str">
            <v>Argamassa de cimento e areia, traço 1:4, consumo de cimento 400 kg/m³</v>
          </cell>
          <cell r="D243" t="str">
            <v>M3</v>
          </cell>
          <cell r="E243" t="str">
            <v>476,03</v>
          </cell>
          <cell r="F243">
            <v>352.61481481481479</v>
          </cell>
        </row>
        <row r="244">
          <cell r="B244">
            <v>42257</v>
          </cell>
          <cell r="C244" t="str">
            <v>Aterro com areia, exceto fornecimento da areia</v>
          </cell>
          <cell r="D244" t="str">
            <v>M3</v>
          </cell>
          <cell r="E244" t="str">
            <v>6,00</v>
          </cell>
          <cell r="F244">
            <v>4.4444444444444438</v>
          </cell>
        </row>
        <row r="245">
          <cell r="B245">
            <v>40519</v>
          </cell>
          <cell r="C245" t="str">
            <v>Berço de concreto ciclópico para BDTC diâmetro 0,60 m</v>
          </cell>
          <cell r="D245" t="str">
            <v>M</v>
          </cell>
          <cell r="E245" t="str">
            <v>243,10</v>
          </cell>
          <cell r="F245">
            <v>180.07407407407405</v>
          </cell>
        </row>
        <row r="246">
          <cell r="B246">
            <v>40520</v>
          </cell>
          <cell r="C246" t="str">
            <v>Berço de concreto ciclópico para BDTC diâmetro 0,80 m</v>
          </cell>
          <cell r="D246" t="str">
            <v>M</v>
          </cell>
          <cell r="E246" t="str">
            <v>381,19</v>
          </cell>
          <cell r="F246">
            <v>282.36296296296297</v>
          </cell>
        </row>
        <row r="247">
          <cell r="B247">
            <v>40521</v>
          </cell>
          <cell r="C247" t="str">
            <v>Berço de concreto ciclópico para BDTC diâmetro 1,00 m</v>
          </cell>
          <cell r="D247" t="str">
            <v>M</v>
          </cell>
          <cell r="E247" t="str">
            <v>549,84</v>
          </cell>
          <cell r="F247">
            <v>407.28888888888889</v>
          </cell>
        </row>
        <row r="248">
          <cell r="B248">
            <v>40522</v>
          </cell>
          <cell r="C248" t="str">
            <v>Berço de concreto ciclópico para BDTC diâmetro 1,20 m</v>
          </cell>
          <cell r="D248" t="str">
            <v>M</v>
          </cell>
          <cell r="E248" t="str">
            <v>743,60</v>
          </cell>
          <cell r="F248">
            <v>550.81481481481478</v>
          </cell>
        </row>
        <row r="249">
          <cell r="B249">
            <v>40523</v>
          </cell>
          <cell r="C249" t="str">
            <v>Berço de concreto ciclópico para BDTC diâmetro 1,50 m</v>
          </cell>
          <cell r="D249" t="str">
            <v>M</v>
          </cell>
          <cell r="E249" t="str">
            <v>1.075,66</v>
          </cell>
          <cell r="F249">
            <v>796.78518518518524</v>
          </cell>
        </row>
        <row r="250">
          <cell r="B250">
            <v>40513</v>
          </cell>
          <cell r="C250" t="str">
            <v>Berço de concreto ciclópico para BSTC diâmetro 0,40 m</v>
          </cell>
          <cell r="D250" t="str">
            <v>M</v>
          </cell>
          <cell r="E250" t="str">
            <v>84,92</v>
          </cell>
          <cell r="F250">
            <v>62.903703703703698</v>
          </cell>
        </row>
        <row r="251">
          <cell r="B251">
            <v>40514</v>
          </cell>
          <cell r="C251" t="str">
            <v>Berço de concreto ciclópico para BSTC diâmetro 0,60 m</v>
          </cell>
          <cell r="D251" t="str">
            <v>M</v>
          </cell>
          <cell r="E251" t="str">
            <v>143,49</v>
          </cell>
          <cell r="F251">
            <v>106.28888888888889</v>
          </cell>
        </row>
        <row r="252">
          <cell r="B252">
            <v>40515</v>
          </cell>
          <cell r="C252" t="str">
            <v>Berço de concreto ciclópico para BSTC diâmetro 0,80 m</v>
          </cell>
          <cell r="D252" t="str">
            <v>M</v>
          </cell>
          <cell r="E252" t="str">
            <v>219,63</v>
          </cell>
          <cell r="F252">
            <v>162.68888888888887</v>
          </cell>
        </row>
        <row r="253">
          <cell r="B253">
            <v>40516</v>
          </cell>
          <cell r="C253" t="str">
            <v>Berço de concreto ciclópico para BSTC diâmetro 1,00 m</v>
          </cell>
          <cell r="D253" t="str">
            <v>M</v>
          </cell>
          <cell r="E253" t="str">
            <v>310,83</v>
          </cell>
          <cell r="F253">
            <v>230.24444444444441</v>
          </cell>
        </row>
        <row r="254">
          <cell r="B254">
            <v>40517</v>
          </cell>
          <cell r="C254" t="str">
            <v>Berço de concreto ciclópico para BSTC diâmetro 1,20 m</v>
          </cell>
          <cell r="D254" t="str">
            <v>M</v>
          </cell>
          <cell r="E254" t="str">
            <v>415,03</v>
          </cell>
          <cell r="F254">
            <v>307.42962962962957</v>
          </cell>
        </row>
        <row r="255">
          <cell r="B255">
            <v>40518</v>
          </cell>
          <cell r="C255" t="str">
            <v>Berço de concreto ciclópico para BSTC diâmetro 1,50 m</v>
          </cell>
          <cell r="D255" t="str">
            <v>M</v>
          </cell>
          <cell r="E255" t="str">
            <v>591,38</v>
          </cell>
          <cell r="F255">
            <v>438.05925925925925</v>
          </cell>
        </row>
        <row r="256">
          <cell r="B256">
            <v>40524</v>
          </cell>
          <cell r="C256" t="str">
            <v>Berço de concreto ciclópico para BTTC diâmetro 0,60 m</v>
          </cell>
          <cell r="D256" t="str">
            <v>M</v>
          </cell>
          <cell r="E256" t="str">
            <v>341,05</v>
          </cell>
          <cell r="F256">
            <v>252.62962962962962</v>
          </cell>
        </row>
        <row r="257">
          <cell r="B257">
            <v>40525</v>
          </cell>
          <cell r="C257" t="str">
            <v>Berço de concreto ciclópico para BTTC diâmetro 0,80 m</v>
          </cell>
          <cell r="D257" t="str">
            <v>M</v>
          </cell>
          <cell r="E257" t="str">
            <v>543,60</v>
          </cell>
          <cell r="F257">
            <v>402.66666666666663</v>
          </cell>
        </row>
        <row r="258">
          <cell r="B258">
            <v>40526</v>
          </cell>
          <cell r="C258" t="str">
            <v>Berço de concreto ciclópico para BTTC diâmetro 1,00 m</v>
          </cell>
          <cell r="D258" t="str">
            <v>M</v>
          </cell>
          <cell r="E258" t="str">
            <v>788,42</v>
          </cell>
          <cell r="F258">
            <v>584.01481481481471</v>
          </cell>
        </row>
        <row r="259">
          <cell r="B259">
            <v>40527</v>
          </cell>
          <cell r="C259" t="str">
            <v>Berço de concreto ciclópico para BTTC diâmetro 1,20 m</v>
          </cell>
          <cell r="D259" t="str">
            <v>M</v>
          </cell>
          <cell r="E259" t="str">
            <v>1.072,18</v>
          </cell>
          <cell r="F259">
            <v>794.20740740740746</v>
          </cell>
        </row>
        <row r="260">
          <cell r="B260">
            <v>40528</v>
          </cell>
          <cell r="C260" t="str">
            <v>Berço de concreto ciclópico para BTTC diâmetro 1,50 m</v>
          </cell>
          <cell r="D260" t="str">
            <v>M</v>
          </cell>
          <cell r="E260" t="str">
            <v>1.559,95</v>
          </cell>
          <cell r="F260">
            <v>1155.5185185185185</v>
          </cell>
        </row>
        <row r="261">
          <cell r="B261">
            <v>41177</v>
          </cell>
          <cell r="C261" t="str">
            <v>Berço em brita para BSTC diâm. -&gt; 1,00 m</v>
          </cell>
          <cell r="D261" t="str">
            <v>M</v>
          </cell>
          <cell r="E261" t="str">
            <v>35,11</v>
          </cell>
          <cell r="F261">
            <v>26.007407407407406</v>
          </cell>
        </row>
        <row r="262">
          <cell r="B262">
            <v>41178</v>
          </cell>
          <cell r="C262" t="str">
            <v>Berço em brita para BSTC diâm. -&gt; 1,20 m</v>
          </cell>
          <cell r="D262" t="str">
            <v>M</v>
          </cell>
          <cell r="E262" t="str">
            <v>39,05</v>
          </cell>
          <cell r="F262">
            <v>28.92592592592592</v>
          </cell>
        </row>
        <row r="263">
          <cell r="B263">
            <v>41172</v>
          </cell>
          <cell r="C263" t="str">
            <v>Berço em concreto ciclópico para BSTC diâm. -&gt; 0,30m</v>
          </cell>
          <cell r="D263" t="str">
            <v>M</v>
          </cell>
          <cell r="E263" t="str">
            <v>73,64</v>
          </cell>
          <cell r="F263">
            <v>54.548148148148144</v>
          </cell>
        </row>
        <row r="264">
          <cell r="B264">
            <v>40620</v>
          </cell>
          <cell r="C264" t="str">
            <v>Boca de BDCC 1,50 x 1,50 m projeto DNIT</v>
          </cell>
          <cell r="D264" t="str">
            <v>Ud</v>
          </cell>
          <cell r="E264" t="str">
            <v>12.414,84</v>
          </cell>
          <cell r="F264">
            <v>9196.177777777777</v>
          </cell>
        </row>
        <row r="265">
          <cell r="B265">
            <v>40626</v>
          </cell>
          <cell r="C265" t="str">
            <v>Boca de BDCC 2,00 x 1,20 m conforme projeto</v>
          </cell>
          <cell r="D265" t="str">
            <v>Ud</v>
          </cell>
          <cell r="E265" t="str">
            <v>12.107,82</v>
          </cell>
          <cell r="F265">
            <v>8968.7555555555555</v>
          </cell>
        </row>
        <row r="266">
          <cell r="B266">
            <v>40621</v>
          </cell>
          <cell r="C266" t="str">
            <v>Boca de BDCC 2,00 x 2,00 m projeto DNIT</v>
          </cell>
          <cell r="D266" t="str">
            <v>Ud</v>
          </cell>
          <cell r="E266" t="str">
            <v>18.974,35</v>
          </cell>
          <cell r="F266">
            <v>14055.074074074071</v>
          </cell>
        </row>
        <row r="267">
          <cell r="B267">
            <v>40622</v>
          </cell>
          <cell r="C267" t="str">
            <v>Boca de BDCC 2,00 x 3,00 m projeto DNIT</v>
          </cell>
          <cell r="D267" t="str">
            <v>Ud</v>
          </cell>
          <cell r="E267" t="str">
            <v>29.350,16</v>
          </cell>
          <cell r="F267">
            <v>21740.859259259258</v>
          </cell>
        </row>
        <row r="268">
          <cell r="B268">
            <v>40627</v>
          </cell>
          <cell r="C268" t="str">
            <v>Boca de BDCC 2,50 x 2,00 m conforme projeto</v>
          </cell>
          <cell r="D268" t="str">
            <v>Ud</v>
          </cell>
          <cell r="E268" t="str">
            <v>22.350,47</v>
          </cell>
          <cell r="F268">
            <v>16555.903703703705</v>
          </cell>
        </row>
        <row r="269">
          <cell r="B269">
            <v>40623</v>
          </cell>
          <cell r="C269" t="str">
            <v>Boca de BDCC 2,50 x 2,50 m projeto DNIT</v>
          </cell>
          <cell r="D269" t="str">
            <v>Ud</v>
          </cell>
          <cell r="E269" t="str">
            <v>26.370,10</v>
          </cell>
          <cell r="F269">
            <v>19533.407407407405</v>
          </cell>
        </row>
        <row r="270">
          <cell r="B270">
            <v>40624</v>
          </cell>
          <cell r="C270" t="str">
            <v>Boca de BDCC 2,50 x 3,00 m projeto DNIT</v>
          </cell>
          <cell r="D270" t="str">
            <v>Ud</v>
          </cell>
          <cell r="E270" t="str">
            <v>33.260,12</v>
          </cell>
          <cell r="F270">
            <v>24637.125925925928</v>
          </cell>
        </row>
        <row r="271">
          <cell r="B271">
            <v>40625</v>
          </cell>
          <cell r="C271" t="str">
            <v>Boca de BDCC 3,00 x 3,00 m projeto DNIT</v>
          </cell>
          <cell r="D271" t="str">
            <v>Ud</v>
          </cell>
          <cell r="E271" t="str">
            <v>37.478,36</v>
          </cell>
          <cell r="F271">
            <v>27761.748148148148</v>
          </cell>
        </row>
        <row r="272">
          <cell r="B272">
            <v>40613</v>
          </cell>
          <cell r="C272" t="str">
            <v>Boca de BSCC 1,50 x 1,50 m projeto DNIT</v>
          </cell>
          <cell r="D272" t="str">
            <v>Ud</v>
          </cell>
          <cell r="E272" t="str">
            <v>10.876,72</v>
          </cell>
          <cell r="F272">
            <v>8056.8296296296285</v>
          </cell>
        </row>
        <row r="273">
          <cell r="B273">
            <v>40614</v>
          </cell>
          <cell r="C273" t="str">
            <v>Boca de BSCC 2,00 x 2,00 m projeto DNIT</v>
          </cell>
          <cell r="D273" t="str">
            <v>Ud</v>
          </cell>
          <cell r="E273" t="str">
            <v>16.671,13</v>
          </cell>
          <cell r="F273">
            <v>12348.985185185185</v>
          </cell>
        </row>
        <row r="274">
          <cell r="B274">
            <v>40615</v>
          </cell>
          <cell r="C274" t="str">
            <v>Boca de BSCC 2,00 x 3,00 m projeto DNIT</v>
          </cell>
          <cell r="D274" t="str">
            <v>Ud</v>
          </cell>
          <cell r="E274" t="str">
            <v>24.919,83</v>
          </cell>
          <cell r="F274">
            <v>18459.133333333335</v>
          </cell>
        </row>
        <row r="275">
          <cell r="B275">
            <v>40616</v>
          </cell>
          <cell r="C275" t="str">
            <v>Boca de BSCC 2,50 x 2,50 m projeto DNIT</v>
          </cell>
          <cell r="D275" t="str">
            <v>Ud</v>
          </cell>
          <cell r="E275" t="str">
            <v>22.353,46</v>
          </cell>
          <cell r="F275">
            <v>16558.118518518517</v>
          </cell>
        </row>
        <row r="276">
          <cell r="B276">
            <v>40617</v>
          </cell>
          <cell r="C276" t="str">
            <v>Boca de BSCC 2,50 x 3,00 m projeto DNIT</v>
          </cell>
          <cell r="D276" t="str">
            <v>Ud</v>
          </cell>
          <cell r="E276" t="str">
            <v>27.850,09</v>
          </cell>
          <cell r="F276">
            <v>20629.696296296293</v>
          </cell>
        </row>
        <row r="277">
          <cell r="B277">
            <v>40618</v>
          </cell>
          <cell r="C277" t="str">
            <v>Boca de BSCC 3,00 x 3,00 m projeto DNIT</v>
          </cell>
          <cell r="D277" t="str">
            <v>Ud</v>
          </cell>
          <cell r="E277" t="str">
            <v>31.325,53</v>
          </cell>
          <cell r="F277">
            <v>23204.096296296295</v>
          </cell>
        </row>
        <row r="278">
          <cell r="B278">
            <v>40629</v>
          </cell>
          <cell r="C278" t="str">
            <v>Boca de BTCC 1,50 x 1,50 m projeto DNIT</v>
          </cell>
          <cell r="D278" t="str">
            <v>Ud</v>
          </cell>
          <cell r="E278" t="str">
            <v>15.378,71</v>
          </cell>
          <cell r="F278">
            <v>11391.637037037035</v>
          </cell>
        </row>
        <row r="279">
          <cell r="B279">
            <v>40630</v>
          </cell>
          <cell r="C279" t="str">
            <v>Boca de BTCC 2,00 x 2,00 m projeto DNIT</v>
          </cell>
          <cell r="D279" t="str">
            <v>Ud</v>
          </cell>
          <cell r="E279" t="str">
            <v>23.185,58</v>
          </cell>
          <cell r="F279">
            <v>17174.503703703704</v>
          </cell>
        </row>
        <row r="280">
          <cell r="B280">
            <v>40631</v>
          </cell>
          <cell r="C280" t="str">
            <v>Boca de BTCC 2,00 x 3,00 m projeto DNIT</v>
          </cell>
          <cell r="D280" t="str">
            <v>Ud</v>
          </cell>
          <cell r="E280" t="str">
            <v>34.864,66</v>
          </cell>
          <cell r="F280">
            <v>25825.674074074075</v>
          </cell>
        </row>
        <row r="281">
          <cell r="B281">
            <v>40632</v>
          </cell>
          <cell r="C281" t="str">
            <v>Boca de BTCC 2,50 x 2,50 m projeto DNIT</v>
          </cell>
          <cell r="D281" t="str">
            <v>Ud</v>
          </cell>
          <cell r="E281" t="str">
            <v>32.189,42</v>
          </cell>
          <cell r="F281">
            <v>23844.014814814811</v>
          </cell>
        </row>
        <row r="282">
          <cell r="B282">
            <v>40633</v>
          </cell>
          <cell r="C282" t="str">
            <v>Boca de BTCC 2,50 x 3,00 m projeto DNIT</v>
          </cell>
          <cell r="D282" t="str">
            <v>Ud</v>
          </cell>
          <cell r="E282" t="str">
            <v>39.621,01</v>
          </cell>
          <cell r="F282">
            <v>29348.896296296294</v>
          </cell>
        </row>
        <row r="283">
          <cell r="B283">
            <v>40634</v>
          </cell>
          <cell r="C283" t="str">
            <v>Boca de BTCC 3,00 x 3,00 m projeto DNIT</v>
          </cell>
          <cell r="D283" t="str">
            <v>Ud</v>
          </cell>
          <cell r="E283" t="str">
            <v>44.994,79</v>
          </cell>
          <cell r="F283">
            <v>33329.474074074074</v>
          </cell>
        </row>
        <row r="284">
          <cell r="B284">
            <v>40535</v>
          </cell>
          <cell r="C284" t="str">
            <v>Boca de concreto ciclópico para BDTC diâmetro 0,60 m</v>
          </cell>
          <cell r="D284" t="str">
            <v>Ud</v>
          </cell>
          <cell r="E284" t="str">
            <v>1.225,57</v>
          </cell>
          <cell r="F284">
            <v>907.82962962962949</v>
          </cell>
        </row>
        <row r="285">
          <cell r="B285">
            <v>40536</v>
          </cell>
          <cell r="C285" t="str">
            <v>Boca de concreto ciclópico para BDTC diâmetro 0,80 m</v>
          </cell>
          <cell r="D285" t="str">
            <v>Ud</v>
          </cell>
          <cell r="E285" t="str">
            <v>2.034,61</v>
          </cell>
          <cell r="F285">
            <v>1507.1185185185184</v>
          </cell>
        </row>
        <row r="286">
          <cell r="B286">
            <v>40537</v>
          </cell>
          <cell r="C286" t="str">
            <v>Boca de concreto ciclópico para BDTC diâmetro 1,00 m</v>
          </cell>
          <cell r="D286" t="str">
            <v>Ud</v>
          </cell>
          <cell r="E286" t="str">
            <v>3.739,66</v>
          </cell>
          <cell r="F286">
            <v>2770.1185185185182</v>
          </cell>
        </row>
        <row r="287">
          <cell r="B287">
            <v>40538</v>
          </cell>
          <cell r="C287" t="str">
            <v>Boca de concreto ciclópico para BDTC diâmetro 1,20 m</v>
          </cell>
          <cell r="D287" t="str">
            <v>Ud</v>
          </cell>
          <cell r="E287" t="str">
            <v>5.411,58</v>
          </cell>
          <cell r="F287">
            <v>4008.5777777777776</v>
          </cell>
        </row>
        <row r="288">
          <cell r="B288">
            <v>40539</v>
          </cell>
          <cell r="C288" t="str">
            <v>Boca de concreto ciclópico para BDTC diâmetro 1,50 m</v>
          </cell>
          <cell r="D288" t="str">
            <v>Ud</v>
          </cell>
          <cell r="E288" t="str">
            <v>9.539,68</v>
          </cell>
          <cell r="F288">
            <v>7066.4296296296297</v>
          </cell>
        </row>
        <row r="289">
          <cell r="B289">
            <v>40529</v>
          </cell>
          <cell r="C289" t="str">
            <v>Boca de concreto ciclópico para BSTC diâmetro 0,40 m</v>
          </cell>
          <cell r="D289" t="str">
            <v>Ud</v>
          </cell>
          <cell r="E289" t="str">
            <v>348,92</v>
          </cell>
          <cell r="F289">
            <v>258.45925925925923</v>
          </cell>
        </row>
        <row r="290">
          <cell r="B290">
            <v>40530</v>
          </cell>
          <cell r="C290" t="str">
            <v>Boca de concreto ciclópico para BSTC diâmetro 0,60 m</v>
          </cell>
          <cell r="D290" t="str">
            <v>Ud</v>
          </cell>
          <cell r="E290" t="str">
            <v>1.048,92</v>
          </cell>
          <cell r="F290">
            <v>776.97777777777776</v>
          </cell>
        </row>
        <row r="291">
          <cell r="B291">
            <v>40531</v>
          </cell>
          <cell r="C291" t="str">
            <v>Boca de concreto ciclópico para BSTC diâmetro 0,80 m</v>
          </cell>
          <cell r="D291" t="str">
            <v>Ud</v>
          </cell>
          <cell r="E291" t="str">
            <v>1.744,84</v>
          </cell>
          <cell r="F291">
            <v>1292.474074074074</v>
          </cell>
        </row>
        <row r="292">
          <cell r="B292">
            <v>40532</v>
          </cell>
          <cell r="C292" t="str">
            <v>Boca de concreto ciclópico para BSTC diâmetro 1,00 m</v>
          </cell>
          <cell r="D292" t="str">
            <v>Ud</v>
          </cell>
          <cell r="E292" t="str">
            <v>2.684,98</v>
          </cell>
          <cell r="F292">
            <v>1988.8740740740739</v>
          </cell>
        </row>
        <row r="293">
          <cell r="B293">
            <v>40533</v>
          </cell>
          <cell r="C293" t="str">
            <v>Boca de concreto ciclópico para BSTC diâmetro 1,20 m</v>
          </cell>
          <cell r="D293" t="str">
            <v>Ud</v>
          </cell>
          <cell r="E293" t="str">
            <v>3.874,40</v>
          </cell>
          <cell r="F293">
            <v>2869.9259259259256</v>
          </cell>
        </row>
        <row r="294">
          <cell r="B294">
            <v>40534</v>
          </cell>
          <cell r="C294" t="str">
            <v>Boca de concreto ciclópico para BSTC diâmetro 1,50 m</v>
          </cell>
          <cell r="D294" t="str">
            <v>Ud</v>
          </cell>
          <cell r="E294" t="str">
            <v>6.998,34</v>
          </cell>
          <cell r="F294">
            <v>5183.9555555555553</v>
          </cell>
        </row>
        <row r="295">
          <cell r="B295">
            <v>40540</v>
          </cell>
          <cell r="C295" t="str">
            <v>Boca de concreto ciclópico para BTTC diâmetro 0,60 m</v>
          </cell>
          <cell r="D295" t="str">
            <v>Ud</v>
          </cell>
          <cell r="E295" t="str">
            <v>1.532,08</v>
          </cell>
          <cell r="F295">
            <v>1134.8740740740739</v>
          </cell>
        </row>
        <row r="296">
          <cell r="B296">
            <v>40541</v>
          </cell>
          <cell r="C296" t="str">
            <v>Boca de concreto ciclópico para BTTC diâmetro 0,80 m</v>
          </cell>
          <cell r="D296" t="str">
            <v>Ud</v>
          </cell>
          <cell r="E296" t="str">
            <v>2.501,60</v>
          </cell>
          <cell r="F296">
            <v>1853.037037037037</v>
          </cell>
        </row>
        <row r="297">
          <cell r="B297">
            <v>40542</v>
          </cell>
          <cell r="C297" t="str">
            <v>Boca de concreto ciclópico para BTTC diâmetro 1,00 m</v>
          </cell>
          <cell r="D297" t="str">
            <v>Ud</v>
          </cell>
          <cell r="E297" t="str">
            <v>4.794,33</v>
          </cell>
          <cell r="F297">
            <v>3551.3555555555554</v>
          </cell>
        </row>
        <row r="298">
          <cell r="B298">
            <v>40543</v>
          </cell>
          <cell r="C298" t="str">
            <v>Boca de concreto ciclópico para BTTC diâmetro 1,20 m</v>
          </cell>
          <cell r="D298" t="str">
            <v>Ud</v>
          </cell>
          <cell r="E298" t="str">
            <v>6.948,00</v>
          </cell>
          <cell r="F298">
            <v>5146.6666666666661</v>
          </cell>
        </row>
        <row r="299">
          <cell r="B299">
            <v>40544</v>
          </cell>
          <cell r="C299" t="str">
            <v>Boca de concreto ciclópico para BTTC diâmetro 1,50 m</v>
          </cell>
          <cell r="D299" t="str">
            <v>Ud</v>
          </cell>
          <cell r="E299" t="str">
            <v>12.127,03</v>
          </cell>
          <cell r="F299">
            <v>8982.9851851851854</v>
          </cell>
        </row>
        <row r="300">
          <cell r="B300">
            <v>40565</v>
          </cell>
          <cell r="C300" t="str">
            <v>Boca de lobo simples</v>
          </cell>
          <cell r="D300" t="str">
            <v>Ud</v>
          </cell>
          <cell r="E300" t="str">
            <v>2.759,26</v>
          </cell>
          <cell r="F300">
            <v>2043.8962962962962</v>
          </cell>
        </row>
        <row r="301">
          <cell r="B301">
            <v>40656</v>
          </cell>
          <cell r="C301" t="str">
            <v>Boca de saída de dreno profundo BSD-01</v>
          </cell>
          <cell r="D301" t="str">
            <v>Ud</v>
          </cell>
          <cell r="E301" t="str">
            <v>219,96</v>
          </cell>
          <cell r="F301">
            <v>162.93333333333334</v>
          </cell>
        </row>
        <row r="302">
          <cell r="B302">
            <v>41102</v>
          </cell>
          <cell r="C302" t="str">
            <v>BSCC (pré-moldado) 1,50 x 1,50 x 1,00m CL 45t, inclusive transporte do
Anel de Bueiro Celular Pré-moldado</v>
          </cell>
          <cell r="D302" t="str">
            <v>M</v>
          </cell>
          <cell r="E302" t="str">
            <v>3.886,15</v>
          </cell>
          <cell r="F302">
            <v>2878.6296296296296</v>
          </cell>
        </row>
        <row r="303">
          <cell r="B303">
            <v>41103</v>
          </cell>
          <cell r="C303" t="str">
            <v>BSCC (pré-moldado) 2,00 x 2,00 x 1,00m CL 45t, inclusive transporte de
Anel de Bueiro Celular Pré-moldado</v>
          </cell>
          <cell r="D303" t="str">
            <v>M</v>
          </cell>
          <cell r="E303" t="str">
            <v>5.047,87</v>
          </cell>
          <cell r="F303">
            <v>3739.1629629629624</v>
          </cell>
        </row>
        <row r="304">
          <cell r="B304">
            <v>41104</v>
          </cell>
          <cell r="C304" t="str">
            <v>BSCC (pré-moldado) 2,50 x 2,50 x 1,00m CL 45t, inclusive transporte de
Anel de Bueiro Celular Pré-moldado</v>
          </cell>
          <cell r="D304" t="str">
            <v>M</v>
          </cell>
          <cell r="E304" t="str">
            <v>7.421,28</v>
          </cell>
          <cell r="F304">
            <v>5497.2444444444436</v>
          </cell>
        </row>
        <row r="305">
          <cell r="B305">
            <v>41155</v>
          </cell>
          <cell r="C305" t="str">
            <v>BSCC (pré-moldado) 3,00 x 3,00 x 1,00m CL 45t, inclusive transporte de
Anel de Bueiro Celular Pré-moldado</v>
          </cell>
          <cell r="D305" t="str">
            <v>M</v>
          </cell>
          <cell r="E305" t="str">
            <v>8.248,16</v>
          </cell>
          <cell r="F305">
            <v>6109.7481481481473</v>
          </cell>
        </row>
        <row r="306">
          <cell r="B306">
            <v>40635</v>
          </cell>
          <cell r="C306" t="str">
            <v>Bueiro Metálico BSTM - D -&gt; 3,00 m - T.L. com tratamento epóxi e -&gt; 2,7 mm - método não destrutivo</v>
          </cell>
          <cell r="D306" t="str">
            <v>M</v>
          </cell>
          <cell r="E306" t="str">
            <v>9.389,93</v>
          </cell>
          <cell r="F306">
            <v>6955.5037037037036</v>
          </cell>
        </row>
        <row r="307">
          <cell r="B307">
            <v>42230</v>
          </cell>
          <cell r="C307" t="str">
            <v>Bueiro Metálico BSTM - D-&gt;3,05m - MP-152 com tratamento epóxi e-&gt;2,7mm - método destrutivo, inclusive lastro de brita</v>
          </cell>
          <cell r="D307" t="str">
            <v>M</v>
          </cell>
          <cell r="E307" t="str">
            <v>6.349,56</v>
          </cell>
          <cell r="F307">
            <v>4703.3777777777777</v>
          </cell>
        </row>
        <row r="308">
          <cell r="B308">
            <v>40658</v>
          </cell>
          <cell r="C308" t="str">
            <v>Caiação de meio fios, sarjetas, etc</v>
          </cell>
          <cell r="D308" t="str">
            <v>M2</v>
          </cell>
          <cell r="E308" t="str">
            <v>4,80</v>
          </cell>
          <cell r="F308">
            <v>3.5555555555555554</v>
          </cell>
        </row>
        <row r="309">
          <cell r="B309">
            <v>41161</v>
          </cell>
          <cell r="C309" t="str">
            <v>Caixa Boca de Lobo em bloco pré-moldado 1,20 x 1,20m</v>
          </cell>
          <cell r="D309" t="str">
            <v>Ud</v>
          </cell>
          <cell r="E309" t="str">
            <v>3.765,13</v>
          </cell>
          <cell r="F309">
            <v>2788.9851851851849</v>
          </cell>
        </row>
        <row r="310">
          <cell r="B310">
            <v>40563</v>
          </cell>
          <cell r="C310" t="str">
            <v>Caixa coletora concreto armado H-&gt; 2,00 m, inclusive escavação</v>
          </cell>
          <cell r="D310" t="str">
            <v>Ud</v>
          </cell>
          <cell r="E310" t="str">
            <v>4.031,24</v>
          </cell>
          <cell r="F310">
            <v>2986.1037037037036</v>
          </cell>
        </row>
        <row r="311">
          <cell r="B311">
            <v>40564</v>
          </cell>
          <cell r="C311" t="str">
            <v>Caixa coletora concreto armado H-&gt; 2,50 m, inclusive escavação</v>
          </cell>
          <cell r="D311" t="str">
            <v>Ud</v>
          </cell>
          <cell r="E311" t="str">
            <v>4.950,51</v>
          </cell>
          <cell r="F311">
            <v>3667.0444444444443</v>
          </cell>
        </row>
        <row r="312">
          <cell r="B312">
            <v>41333</v>
          </cell>
          <cell r="C312" t="str">
            <v>Caixa coletora em bloco pré-moldado para d-&gt;0,60m (1,00 x 1,00m)</v>
          </cell>
          <cell r="D312" t="str">
            <v>Ud</v>
          </cell>
          <cell r="E312" t="str">
            <v>1.916,70</v>
          </cell>
          <cell r="F312">
            <v>1419.7777777777778</v>
          </cell>
        </row>
        <row r="313">
          <cell r="B313">
            <v>40545</v>
          </cell>
          <cell r="C313" t="str">
            <v>Caixa de concreto para BSTC diâmetro 0,40 m H-&gt;1,60 m</v>
          </cell>
          <cell r="D313" t="str">
            <v>Ud</v>
          </cell>
          <cell r="E313" t="str">
            <v>1.870,96</v>
          </cell>
          <cell r="F313">
            <v>1385.8962962962962</v>
          </cell>
        </row>
        <row r="314">
          <cell r="B314">
            <v>40546</v>
          </cell>
          <cell r="C314" t="str">
            <v>Caixa de concreto para BSTC diâmetro 0,60 m H-&gt;2,00 m</v>
          </cell>
          <cell r="D314" t="str">
            <v>Ud</v>
          </cell>
          <cell r="E314">
            <v>2899.13</v>
          </cell>
          <cell r="F314">
            <v>2147.5037037037036</v>
          </cell>
        </row>
        <row r="315">
          <cell r="B315">
            <v>40547</v>
          </cell>
          <cell r="C315" t="str">
            <v>Caixa de concreto para BSTC diâmetro 0,80 m H-&gt;2,50 m</v>
          </cell>
          <cell r="D315" t="str">
            <v>Ud</v>
          </cell>
          <cell r="E315" t="str">
            <v>3.595,99</v>
          </cell>
          <cell r="F315">
            <v>2663.6962962962962</v>
          </cell>
        </row>
        <row r="316">
          <cell r="B316">
            <v>40548</v>
          </cell>
          <cell r="C316" t="str">
            <v>Caixa de concreto para BSTC diâmetro 1,00 m H-&gt;3,00 m</v>
          </cell>
          <cell r="D316" t="str">
            <v>Ud</v>
          </cell>
          <cell r="E316" t="str">
            <v>4.268,76</v>
          </cell>
          <cell r="F316">
            <v>3162.0444444444443</v>
          </cell>
        </row>
        <row r="317">
          <cell r="B317">
            <v>40549</v>
          </cell>
          <cell r="C317" t="str">
            <v>Caixa de passagem para tubos de D-&gt;0,40 m H-&gt;1,10 m</v>
          </cell>
          <cell r="D317" t="str">
            <v>Ud</v>
          </cell>
          <cell r="E317" t="str">
            <v>1.242,20</v>
          </cell>
          <cell r="F317">
            <v>920.14814814814815</v>
          </cell>
        </row>
        <row r="318">
          <cell r="B318">
            <v>40550</v>
          </cell>
          <cell r="C318" t="str">
            <v>Caixa de passagem para tubos de D-&gt;0,60 m H-&gt;1,30 m</v>
          </cell>
          <cell r="D318" t="str">
            <v>Ud</v>
          </cell>
          <cell r="E318" t="str">
            <v>1.566,60</v>
          </cell>
          <cell r="F318">
            <v>1160.4444444444443</v>
          </cell>
        </row>
        <row r="319">
          <cell r="B319">
            <v>40551</v>
          </cell>
          <cell r="C319" t="str">
            <v>Caixa de passagem para tubos de D-&gt;0,80 m H-&gt;1,50 m</v>
          </cell>
          <cell r="D319" t="str">
            <v>Ud</v>
          </cell>
          <cell r="E319" t="str">
            <v>1.970,32</v>
          </cell>
          <cell r="F319">
            <v>1459.4962962962961</v>
          </cell>
        </row>
        <row r="320">
          <cell r="B320">
            <v>40552</v>
          </cell>
          <cell r="C320" t="str">
            <v>Caixa de passagem para tubos de D-&gt;1,00 m H-&gt;1,80 m</v>
          </cell>
          <cell r="D320" t="str">
            <v>Ud</v>
          </cell>
          <cell r="E320" t="str">
            <v>3.128,54</v>
          </cell>
          <cell r="F320">
            <v>2317.437037037037</v>
          </cell>
        </row>
        <row r="321">
          <cell r="B321">
            <v>41320</v>
          </cell>
          <cell r="C321" t="str">
            <v>Caixa de passagem (2,50 x 2,50m)</v>
          </cell>
          <cell r="D321" t="str">
            <v>Ud</v>
          </cell>
          <cell r="E321" t="str">
            <v>6.923,52</v>
          </cell>
          <cell r="F321">
            <v>5128.5333333333338</v>
          </cell>
        </row>
        <row r="322">
          <cell r="B322">
            <v>41184</v>
          </cell>
          <cell r="C322" t="str">
            <v>Caixa para rede de dutos, dimensões 100 x 100 x 100 cm</v>
          </cell>
          <cell r="D322" t="str">
            <v>M</v>
          </cell>
          <cell r="E322" t="str">
            <v>1.111,88</v>
          </cell>
          <cell r="F322">
            <v>823.61481481481485</v>
          </cell>
        </row>
        <row r="323">
          <cell r="B323">
            <v>41338</v>
          </cell>
          <cell r="C323" t="str">
            <v>Caixa para rede de dutos, dimensões 60 x 60 x 60 cm</v>
          </cell>
          <cell r="D323" t="str">
            <v>Ud</v>
          </cell>
          <cell r="E323" t="str">
            <v>512,87</v>
          </cell>
          <cell r="F323">
            <v>379.90370370370368</v>
          </cell>
        </row>
        <row r="324">
          <cell r="B324">
            <v>40561</v>
          </cell>
          <cell r="C324" t="str">
            <v>Caixa ralo de elementos pré-moldados em concreto (tudo incluído)</v>
          </cell>
          <cell r="D324" t="str">
            <v>Ud</v>
          </cell>
          <cell r="E324" t="str">
            <v>676,26</v>
          </cell>
          <cell r="F324">
            <v>500.93333333333328</v>
          </cell>
        </row>
        <row r="325">
          <cell r="B325">
            <v>40672</v>
          </cell>
          <cell r="C325" t="str">
            <v>Canaleta com grelha DP-1, inclusive transporte da grelha</v>
          </cell>
          <cell r="D325" t="str">
            <v>M</v>
          </cell>
          <cell r="E325" t="str">
            <v>535,69</v>
          </cell>
          <cell r="F325">
            <v>396.80740740740742</v>
          </cell>
        </row>
        <row r="326">
          <cell r="B326">
            <v>40703</v>
          </cell>
          <cell r="C326" t="str">
            <v>Canaleta de concreto, com forma retangular inclusive caiação - parede 12 cm</v>
          </cell>
          <cell r="D326" t="str">
            <v>M</v>
          </cell>
          <cell r="E326" t="str">
            <v>187,81</v>
          </cell>
          <cell r="F326">
            <v>139.1185185185185</v>
          </cell>
        </row>
        <row r="327">
          <cell r="B327">
            <v>40671</v>
          </cell>
          <cell r="C327" t="str">
            <v>Canaleta de concreto retangular (0,130m³/m) inclusive caiação</v>
          </cell>
          <cell r="D327" t="str">
            <v>M</v>
          </cell>
          <cell r="E327" t="str">
            <v>228,91</v>
          </cell>
          <cell r="F327">
            <v>169.56296296296296</v>
          </cell>
        </row>
        <row r="328">
          <cell r="B328">
            <v>41016</v>
          </cell>
          <cell r="C328" t="str">
            <v>Canaleta de concreto (0,130m³/m) forma trapezoidal inclusive caiação</v>
          </cell>
          <cell r="D328" t="str">
            <v>M</v>
          </cell>
          <cell r="E328" t="str">
            <v>168,45</v>
          </cell>
          <cell r="F328">
            <v>124.77777777777776</v>
          </cell>
        </row>
        <row r="329">
          <cell r="B329">
            <v>40952</v>
          </cell>
          <cell r="C329" t="str">
            <v>Cerca de tela de arame galvanizado h -&gt; 1,20 m</v>
          </cell>
          <cell r="D329" t="str">
            <v>M2</v>
          </cell>
          <cell r="E329" t="str">
            <v>24,78</v>
          </cell>
          <cell r="F329">
            <v>18.355555555555554</v>
          </cell>
        </row>
        <row r="330">
          <cell r="B330">
            <v>40953</v>
          </cell>
          <cell r="C330" t="str">
            <v>Cerca de tela galvanizada fio 12 malha 3"x3", com altura de 1,80 m</v>
          </cell>
          <cell r="D330" t="str">
            <v>M</v>
          </cell>
          <cell r="E330" t="str">
            <v>55,87</v>
          </cell>
          <cell r="F330">
            <v>41.385185185185179</v>
          </cell>
        </row>
        <row r="331">
          <cell r="B331">
            <v>40708</v>
          </cell>
          <cell r="C331" t="str">
            <v>Cerca em tela revestida em PVC com mourões de concreto, 10 x 10 x 2,40 m,  fornecimento e execução</v>
          </cell>
          <cell r="D331" t="str">
            <v>M2</v>
          </cell>
          <cell r="E331" t="str">
            <v>63,03</v>
          </cell>
          <cell r="F331">
            <v>46.68888888888889</v>
          </cell>
        </row>
        <row r="332">
          <cell r="B332">
            <v>40377</v>
          </cell>
          <cell r="C332" t="str">
            <v>Chapisco com argamassa de cimento e areia no traço 1:3</v>
          </cell>
          <cell r="D332" t="str">
            <v>M2</v>
          </cell>
          <cell r="E332" t="str">
            <v>5,34</v>
          </cell>
          <cell r="F332">
            <v>3.9555555555555553</v>
          </cell>
        </row>
        <row r="333">
          <cell r="B333">
            <v>40378</v>
          </cell>
          <cell r="C333" t="str">
            <v>Chapisco com argamassa de cimento e pedrisco no traço 1:4</v>
          </cell>
          <cell r="D333" t="str">
            <v>M2</v>
          </cell>
          <cell r="E333" t="str">
            <v>8,42</v>
          </cell>
          <cell r="F333">
            <v>6.2370370370370365</v>
          </cell>
        </row>
        <row r="334">
          <cell r="B334">
            <v>41389</v>
          </cell>
          <cell r="C334" t="str">
            <v>Colchão drenante de areia para fundação de aterros, exclusive o fornecimento de areia</v>
          </cell>
          <cell r="D334" t="str">
            <v>M3</v>
          </cell>
          <cell r="E334" t="str">
            <v>4,07</v>
          </cell>
          <cell r="F334">
            <v>3.0148148148148146</v>
          </cell>
        </row>
        <row r="335">
          <cell r="B335">
            <v>40715</v>
          </cell>
          <cell r="C335" t="str">
            <v>Colchão drenante de areia para fundação de aterros, inclusive fornecimento e transporte da areia</v>
          </cell>
          <cell r="D335" t="str">
            <v>M3</v>
          </cell>
          <cell r="E335" t="str">
            <v>66,85</v>
          </cell>
          <cell r="F335">
            <v>49.518518518518512</v>
          </cell>
        </row>
        <row r="336">
          <cell r="B336">
            <v>40716</v>
          </cell>
          <cell r="C336" t="str">
            <v>Colchão drenante de brita 1 inclusive fornecimento, espalhamento, compactação e transporte da brita</v>
          </cell>
          <cell r="D336" t="str">
            <v>M3</v>
          </cell>
          <cell r="E336" t="str">
            <v>92,51</v>
          </cell>
          <cell r="F336">
            <v>68.525925925925918</v>
          </cell>
        </row>
        <row r="337">
          <cell r="B337">
            <v>40717</v>
          </cell>
          <cell r="C337" t="str">
            <v>Colchão drenante de brita 2 inclusive fornecimento, espalhamento, compactação e transporte da brita</v>
          </cell>
          <cell r="D337" t="str">
            <v>M3</v>
          </cell>
          <cell r="E337" t="str">
            <v>92,23</v>
          </cell>
          <cell r="F337">
            <v>68.318518518518516</v>
          </cell>
        </row>
        <row r="338">
          <cell r="B338">
            <v>40718</v>
          </cell>
          <cell r="C338" t="str">
            <v>Colchão drenante de brita 3 inclusive fornecimento, espalhamento, compactação e transporte da brita</v>
          </cell>
          <cell r="D338" t="str">
            <v>M3</v>
          </cell>
          <cell r="E338" t="str">
            <v>92,40</v>
          </cell>
          <cell r="F338">
            <v>68.444444444444443</v>
          </cell>
        </row>
        <row r="339">
          <cell r="B339">
            <v>40652</v>
          </cell>
          <cell r="C339" t="str">
            <v>Coleta drenante (1,00x1,00) m c/ geotêxtil não tecido RT 16kn/m,  inclusive transporte da brita</v>
          </cell>
          <cell r="D339" t="str">
            <v>M</v>
          </cell>
          <cell r="E339" t="str">
            <v>310,16</v>
          </cell>
          <cell r="F339">
            <v>229.74814814814815</v>
          </cell>
        </row>
        <row r="340">
          <cell r="B340">
            <v>41090</v>
          </cell>
          <cell r="C340" t="str">
            <v>Concreto armado, dosado para resist. 20 Mpa,  incluindo 60kg aço CA-50A, mão de obra p/ corte, dobragem e montagem, exclusive forma</v>
          </cell>
          <cell r="D340" t="str">
            <v>M3</v>
          </cell>
          <cell r="E340" t="str">
            <v>731,70</v>
          </cell>
          <cell r="F340">
            <v>542</v>
          </cell>
        </row>
        <row r="341">
          <cell r="B341">
            <v>40350</v>
          </cell>
          <cell r="C341" t="str">
            <v>Concreto ciclópico com 70% concreto 10,0 MPa e 30% de pedra de mão</v>
          </cell>
          <cell r="D341" t="str">
            <v>M3</v>
          </cell>
          <cell r="E341" t="str">
            <v>378,85</v>
          </cell>
          <cell r="F341">
            <v>280.62962962962962</v>
          </cell>
        </row>
        <row r="342">
          <cell r="B342">
            <v>40351</v>
          </cell>
          <cell r="C342" t="str">
            <v>Concreto ciclópico com 70% concreto 15,0 MPa e 30% de pedra de mão</v>
          </cell>
          <cell r="D342" t="str">
            <v>M3</v>
          </cell>
          <cell r="E342" t="str">
            <v>418,56</v>
          </cell>
          <cell r="F342">
            <v>310.04444444444442</v>
          </cell>
        </row>
        <row r="343">
          <cell r="B343">
            <v>40353</v>
          </cell>
          <cell r="C343" t="str">
            <v>Concreto ciclópico com 70% concreto 20,0 MPa e 30% de pedra de mão</v>
          </cell>
          <cell r="D343" t="str">
            <v>M3</v>
          </cell>
          <cell r="E343" t="str">
            <v>438,54</v>
          </cell>
          <cell r="F343">
            <v>324.84444444444443</v>
          </cell>
        </row>
        <row r="344">
          <cell r="B344">
            <v>40383</v>
          </cell>
          <cell r="C344" t="str">
            <v>Concreto de Cim.Port. com equip peq.porte (custo SICRO/DNIT)</v>
          </cell>
          <cell r="D344" t="str">
            <v>M3</v>
          </cell>
          <cell r="E344" t="str">
            <v>360,28</v>
          </cell>
          <cell r="F344">
            <v>266.87407407407403</v>
          </cell>
        </row>
        <row r="345">
          <cell r="B345">
            <v>40349</v>
          </cell>
          <cell r="C345" t="str">
            <v>Concreto de regularização</v>
          </cell>
          <cell r="D345" t="str">
            <v>M3</v>
          </cell>
          <cell r="E345" t="str">
            <v>403,16</v>
          </cell>
          <cell r="F345">
            <v>298.63703703703703</v>
          </cell>
        </row>
        <row r="346">
          <cell r="B346">
            <v>40358</v>
          </cell>
          <cell r="C346" t="str">
            <v>Concreto estrutural fck -&gt; 15,0 MPa</v>
          </cell>
          <cell r="D346" t="str">
            <v>M3</v>
          </cell>
          <cell r="E346" t="str">
            <v>552,54</v>
          </cell>
          <cell r="F346">
            <v>409.28888888888883</v>
          </cell>
        </row>
        <row r="347">
          <cell r="B347">
            <v>40360</v>
          </cell>
          <cell r="C347" t="str">
            <v>Concreto estrutural fck -&gt; 20,0 MPa</v>
          </cell>
          <cell r="D347" t="str">
            <v>M3</v>
          </cell>
          <cell r="E347" t="str">
            <v>581,08</v>
          </cell>
          <cell r="F347">
            <v>430.42962962962963</v>
          </cell>
        </row>
        <row r="348">
          <cell r="B348">
            <v>40361</v>
          </cell>
          <cell r="C348" t="str">
            <v>Concreto estrutural fck -&gt; 20,0 MPa com plastificante</v>
          </cell>
          <cell r="D348" t="str">
            <v>M3</v>
          </cell>
          <cell r="E348" t="str">
            <v>583,45</v>
          </cell>
          <cell r="F348">
            <v>432.18518518518522</v>
          </cell>
        </row>
        <row r="349">
          <cell r="B349">
            <v>40363</v>
          </cell>
          <cell r="C349" t="str">
            <v>Concreto estrutural fck -&gt; 25,0 MPa com plastificante</v>
          </cell>
          <cell r="D349" t="str">
            <v>M3</v>
          </cell>
          <cell r="E349" t="str">
            <v>614,08</v>
          </cell>
          <cell r="F349">
            <v>454.87407407407409</v>
          </cell>
        </row>
        <row r="350">
          <cell r="B350">
            <v>40362</v>
          </cell>
          <cell r="C350" t="str">
            <v>Concreto estrutural fck -&gt; 25,0 MPa, inclusive fornecimento e transporte do cimento, areia e pedra britada</v>
          </cell>
          <cell r="D350" t="str">
            <v>M3</v>
          </cell>
          <cell r="E350" t="str">
            <v>611,41</v>
          </cell>
          <cell r="F350">
            <v>452.89629629629627</v>
          </cell>
        </row>
        <row r="351">
          <cell r="B351">
            <v>40364</v>
          </cell>
          <cell r="C351" t="str">
            <v>Concreto estrutural fck -&gt; 30,0 MPa</v>
          </cell>
          <cell r="D351" t="str">
            <v>M3</v>
          </cell>
          <cell r="E351" t="str">
            <v>639,36</v>
          </cell>
          <cell r="F351">
            <v>473.59999999999997</v>
          </cell>
        </row>
        <row r="352">
          <cell r="B352">
            <v>40368</v>
          </cell>
          <cell r="C352" t="str">
            <v>Concreto estrutural fck -&gt; 30,0 MPa com micro-silica e sikament</v>
          </cell>
          <cell r="D352" t="str">
            <v>M3</v>
          </cell>
          <cell r="E352" t="str">
            <v>686,27</v>
          </cell>
          <cell r="F352">
            <v>508.34814814814808</v>
          </cell>
        </row>
        <row r="353">
          <cell r="B353">
            <v>40365</v>
          </cell>
          <cell r="C353" t="str">
            <v>Concreto estrutural fck -&gt; 30,0 MPa com plastificante</v>
          </cell>
          <cell r="D353" t="str">
            <v>M3</v>
          </cell>
          <cell r="E353" t="str">
            <v>642,30</v>
          </cell>
          <cell r="F353">
            <v>475.77777777777771</v>
          </cell>
        </row>
        <row r="354">
          <cell r="B354">
            <v>40369</v>
          </cell>
          <cell r="C354" t="str">
            <v>Concreto estrutural fck -&gt; 35,0 MPa com micro-silica e sikament</v>
          </cell>
          <cell r="D354" t="str">
            <v>M3</v>
          </cell>
          <cell r="E354" t="str">
            <v>775,31</v>
          </cell>
          <cell r="F354">
            <v>574.3037037037036</v>
          </cell>
        </row>
        <row r="355">
          <cell r="B355">
            <v>40371</v>
          </cell>
          <cell r="C355" t="str">
            <v>Concreto submerso fck -&gt; 20,0 MPa</v>
          </cell>
          <cell r="D355" t="str">
            <v>M3</v>
          </cell>
          <cell r="E355" t="str">
            <v>1.108,95</v>
          </cell>
          <cell r="F355">
            <v>821.44444444444446</v>
          </cell>
        </row>
        <row r="356">
          <cell r="B356">
            <v>41205</v>
          </cell>
          <cell r="C356" t="str">
            <v>Conjunto Moto-bomba submersível de 15CV, fornecimento e assentamento</v>
          </cell>
          <cell r="D356" t="str">
            <v>Ud</v>
          </cell>
          <cell r="E356" t="str">
            <v>34.986,28</v>
          </cell>
          <cell r="F356">
            <v>25915.762962962959</v>
          </cell>
        </row>
        <row r="357">
          <cell r="B357">
            <v>40467</v>
          </cell>
          <cell r="C357" t="str">
            <v>Corpo BDTC (grota) diâmetro 0,60 m CA-1 MF exclusive escavação e reaterro, inclusive transporte do tubo</v>
          </cell>
          <cell r="D357" t="str">
            <v>M</v>
          </cell>
          <cell r="E357" t="str">
            <v>287,73</v>
          </cell>
          <cell r="F357">
            <v>213.13333333333333</v>
          </cell>
        </row>
        <row r="358">
          <cell r="B358">
            <v>40468</v>
          </cell>
          <cell r="C358" t="str">
            <v>Corpo BDTC (grota) diâmetro 0,60 m CA-1 PB exclusive escavação e reaterro, inclusive transporte do tubo</v>
          </cell>
          <cell r="D358" t="str">
            <v>M</v>
          </cell>
          <cell r="E358" t="str">
            <v>293,08</v>
          </cell>
          <cell r="F358">
            <v>217.09629629629626</v>
          </cell>
        </row>
        <row r="359">
          <cell r="B359">
            <v>40469</v>
          </cell>
          <cell r="C359" t="str">
            <v>Corpo BDTC (grota) diâmetro 0,60 m CA-2 MF exclusive escavação e reaterro, inclusive transporte do tubo</v>
          </cell>
          <cell r="D359" t="str">
            <v>M</v>
          </cell>
          <cell r="E359" t="str">
            <v>301,10</v>
          </cell>
          <cell r="F359">
            <v>223.03703703703704</v>
          </cell>
        </row>
        <row r="360">
          <cell r="B360">
            <v>40470</v>
          </cell>
          <cell r="C360" t="str">
            <v>Corpo BDTC (grota) diâmetro 0,60 m CA-2 PB exclusive escavação e reaterro, inclusive transporte do tubo</v>
          </cell>
          <cell r="D360" t="str">
            <v>M</v>
          </cell>
          <cell r="E360" t="str">
            <v>306,45</v>
          </cell>
          <cell r="F360">
            <v>226.99999999999997</v>
          </cell>
        </row>
        <row r="361">
          <cell r="B361">
            <v>40471</v>
          </cell>
          <cell r="C361" t="str">
            <v>Corpo BDTC (grota) diâmetro 0,80 m CA-1 MF exclusive escavação e reaterro, inclusive transporte do tubo</v>
          </cell>
          <cell r="D361" t="str">
            <v>M</v>
          </cell>
          <cell r="E361" t="str">
            <v>582,56</v>
          </cell>
          <cell r="F361">
            <v>431.52592592592583</v>
          </cell>
        </row>
        <row r="362">
          <cell r="B362">
            <v>40472</v>
          </cell>
          <cell r="C362" t="str">
            <v>Corpo BDTC (grota) diâmetro 0,80 m CA-1 PB exclusive escavação e reaterro, inclusive transporte do tubo</v>
          </cell>
          <cell r="D362" t="str">
            <v>M</v>
          </cell>
          <cell r="E362" t="str">
            <v>595,95</v>
          </cell>
          <cell r="F362">
            <v>441.44444444444446</v>
          </cell>
        </row>
        <row r="363">
          <cell r="B363">
            <v>40473</v>
          </cell>
          <cell r="C363" t="str">
            <v>Corpo BDTC (grota) diâmetro 0,80 m CA-2 MF exclusive escavação e reaterro, inclusive transporte do tubo</v>
          </cell>
          <cell r="D363" t="str">
            <v>M</v>
          </cell>
          <cell r="E363" t="str">
            <v>609,32</v>
          </cell>
          <cell r="F363">
            <v>451.34814814814814</v>
          </cell>
        </row>
        <row r="364">
          <cell r="B364">
            <v>40474</v>
          </cell>
          <cell r="C364" t="str">
            <v>Corpo BDTC (grota) diâmetro 0,80 m CA-2 PB exclusive escavação e reaterro, inclusive transporte do tubo</v>
          </cell>
          <cell r="D364" t="str">
            <v>M</v>
          </cell>
          <cell r="E364" t="str">
            <v>636,05</v>
          </cell>
          <cell r="F364">
            <v>471.1481481481481</v>
          </cell>
        </row>
        <row r="365">
          <cell r="B365">
            <v>40475</v>
          </cell>
          <cell r="C365" t="str">
            <v>Corpo BDTC (grota) diâmetro 1,00 m CA-1 MF exclusive escavação e reaterro, inclusive transporte do tubo</v>
          </cell>
          <cell r="D365" t="str">
            <v>M</v>
          </cell>
          <cell r="E365" t="str">
            <v>754,85</v>
          </cell>
          <cell r="F365">
            <v>559.14814814814815</v>
          </cell>
        </row>
        <row r="366">
          <cell r="B366">
            <v>40476</v>
          </cell>
          <cell r="C366" t="str">
            <v>Corpo BDTC (grota) diâmetro 1,00 m CA-1 PB exclusive escavação e reaterro, inclusive transporte do tubo</v>
          </cell>
          <cell r="D366" t="str">
            <v>M</v>
          </cell>
          <cell r="E366" t="str">
            <v>768,21</v>
          </cell>
          <cell r="F366">
            <v>569.04444444444448</v>
          </cell>
        </row>
        <row r="367">
          <cell r="B367">
            <v>40477</v>
          </cell>
          <cell r="C367" t="str">
            <v>Corpo BDTC (grota) diâmetro 1,00 m CA-2 MF exclusive escavação e reaterro, inclusive transporte do tubo</v>
          </cell>
          <cell r="D367" t="str">
            <v>M</v>
          </cell>
          <cell r="E367" t="str">
            <v>781,60</v>
          </cell>
          <cell r="F367">
            <v>578.96296296296293</v>
          </cell>
        </row>
        <row r="368">
          <cell r="B368">
            <v>40478</v>
          </cell>
          <cell r="C368" t="str">
            <v>Corpo BDTC (grota) diâmetro 1,00 m CA-2 PB exclusive escavação e reaterro, inclusive transporte do tubo</v>
          </cell>
          <cell r="D368" t="str">
            <v>M</v>
          </cell>
          <cell r="E368" t="str">
            <v>794,97</v>
          </cell>
          <cell r="F368">
            <v>588.86666666666667</v>
          </cell>
        </row>
        <row r="369">
          <cell r="B369">
            <v>40479</v>
          </cell>
          <cell r="C369" t="str">
            <v>Corpo BDTC (grota) diâmetro 1,00 m CA-3 MF exclusive escavação e reaterro, inclusive transporte do tubo</v>
          </cell>
          <cell r="D369" t="str">
            <v>M</v>
          </cell>
          <cell r="E369" t="str">
            <v>928,70</v>
          </cell>
          <cell r="F369">
            <v>687.92592592592587</v>
          </cell>
        </row>
        <row r="370">
          <cell r="B370">
            <v>40480</v>
          </cell>
          <cell r="C370" t="str">
            <v>Corpo BDTC (grota) diâmetro 1,20 m CA-1 MF exclusive escavação e reaterro, inclusive transporte do tubo</v>
          </cell>
          <cell r="D370" t="str">
            <v>M</v>
          </cell>
          <cell r="E370" t="str">
            <v>1.197,05</v>
          </cell>
          <cell r="F370">
            <v>886.70370370370358</v>
          </cell>
        </row>
        <row r="371">
          <cell r="B371">
            <v>40481</v>
          </cell>
          <cell r="C371" t="str">
            <v>Corpo BDTC (grota) diâmetro 1,20 m CA-1 PB exclusive escavação e reaterro, inclusive transporte do tubo</v>
          </cell>
          <cell r="D371" t="str">
            <v>M</v>
          </cell>
          <cell r="E371" t="str">
            <v>1.223,78</v>
          </cell>
          <cell r="F371">
            <v>906.50370370370365</v>
          </cell>
        </row>
        <row r="372">
          <cell r="B372">
            <v>40482</v>
          </cell>
          <cell r="C372" t="str">
            <v>Corpo BDTC (grota) diâmetro 1,20 m CA-2 MF exclusive escavação e reaterro, inclusive transporte do tubo</v>
          </cell>
          <cell r="D372" t="str">
            <v>M</v>
          </cell>
          <cell r="E372" t="str">
            <v>1.250,54</v>
          </cell>
          <cell r="F372">
            <v>926.32592592592584</v>
          </cell>
        </row>
        <row r="373">
          <cell r="B373">
            <v>40483</v>
          </cell>
          <cell r="C373" t="str">
            <v>Corpo BDTC (grota) diâmetro 1,20 m CA-2 PB exclusive escavação e reaterro, inclusive transporte do tubo</v>
          </cell>
          <cell r="D373" t="str">
            <v>M</v>
          </cell>
          <cell r="E373" t="str">
            <v>1.277,27</v>
          </cell>
          <cell r="F373">
            <v>946.1259259259258</v>
          </cell>
        </row>
        <row r="374">
          <cell r="B374">
            <v>40484</v>
          </cell>
          <cell r="C374" t="str">
            <v>Corpo BDTC (grota) diâmetro 1,20 m CA-3 MF exclusive escavação e reaterro, inclusive transporte do tubo</v>
          </cell>
          <cell r="D374" t="str">
            <v>M</v>
          </cell>
          <cell r="E374" t="str">
            <v>1.437,76</v>
          </cell>
          <cell r="F374">
            <v>1065.0074074074073</v>
          </cell>
        </row>
        <row r="375">
          <cell r="B375">
            <v>40485</v>
          </cell>
          <cell r="C375" t="str">
            <v>Corpo BDTC (grota) diâmetro 1,50 m CA-1 MF exclusive escavação e reaterro, inclusive transporte do tubo</v>
          </cell>
          <cell r="D375" t="str">
            <v>M</v>
          </cell>
          <cell r="E375" t="str">
            <v>1.616,54</v>
          </cell>
          <cell r="F375">
            <v>1197.437037037037</v>
          </cell>
        </row>
        <row r="376">
          <cell r="B376">
            <v>40486</v>
          </cell>
          <cell r="C376" t="str">
            <v>Corpo BDTC (grota) diâmetro 1,50 m CA-1 PB exclusive escavação e reaterro, inclusive transporte do tubo</v>
          </cell>
          <cell r="D376" t="str">
            <v>M</v>
          </cell>
          <cell r="E376" t="str">
            <v>1.643,30</v>
          </cell>
          <cell r="F376">
            <v>1217.2592592592591</v>
          </cell>
        </row>
        <row r="377">
          <cell r="B377">
            <v>40487</v>
          </cell>
          <cell r="C377" t="str">
            <v>Corpo BDTC (grota) diâmetro 1,50 m CA-2 MF exclusive escavação e reaterro, inclusive transporte do tubo</v>
          </cell>
          <cell r="D377" t="str">
            <v>M</v>
          </cell>
          <cell r="E377" t="str">
            <v>1.670,03</v>
          </cell>
          <cell r="F377">
            <v>1237.0592592592591</v>
          </cell>
        </row>
        <row r="378">
          <cell r="B378">
            <v>40488</v>
          </cell>
          <cell r="C378" t="str">
            <v>Corpo BDTC (grota) diâmetro 1,50 m CA-2 PB exclusive escavação e reaterro, inclusive transporte do tubo</v>
          </cell>
          <cell r="D378" t="str">
            <v>M</v>
          </cell>
          <cell r="E378" t="str">
            <v>1.723,54</v>
          </cell>
          <cell r="F378">
            <v>1276.6962962962962</v>
          </cell>
        </row>
        <row r="379">
          <cell r="B379">
            <v>40489</v>
          </cell>
          <cell r="C379" t="str">
            <v>Corpo BDTC (grota) diâmetro 1,50 m CA-3 MF exclusive escavação e reaterro, inclusive transporte do tubo</v>
          </cell>
          <cell r="D379" t="str">
            <v>M</v>
          </cell>
          <cell r="E379" t="str">
            <v>2.071,22</v>
          </cell>
          <cell r="F379">
            <v>1534.2370370370368</v>
          </cell>
        </row>
        <row r="380">
          <cell r="B380">
            <v>40417</v>
          </cell>
          <cell r="C380" t="str">
            <v>Corpo BSTC diâmetro 0,20 m C.S. MF inclusive escavação, reaterro e transporte do tubo</v>
          </cell>
          <cell r="D380" t="str">
            <v>M</v>
          </cell>
          <cell r="E380" t="str">
            <v>83,75</v>
          </cell>
          <cell r="F380">
            <v>62.037037037037031</v>
          </cell>
        </row>
        <row r="381">
          <cell r="B381">
            <v>40418</v>
          </cell>
          <cell r="C381" t="str">
            <v>Corpo BSTC diâmetro 0,20 m C.S. PB inclusive escavação, reaterro e transporte do tubo</v>
          </cell>
          <cell r="D381" t="str">
            <v>M</v>
          </cell>
          <cell r="E381" t="str">
            <v>85,09</v>
          </cell>
          <cell r="F381">
            <v>63.029629629629625</v>
          </cell>
        </row>
        <row r="382">
          <cell r="B382">
            <v>40419</v>
          </cell>
          <cell r="C382" t="str">
            <v>Corpo BSTC diâmetro 0,30 m C.S. MF inclusive escavação, reaterro e transporte do tubo</v>
          </cell>
          <cell r="D382" t="str">
            <v>M</v>
          </cell>
          <cell r="E382" t="str">
            <v>107,17</v>
          </cell>
          <cell r="F382">
            <v>79.385185185185179</v>
          </cell>
        </row>
        <row r="383">
          <cell r="B383">
            <v>40420</v>
          </cell>
          <cell r="C383" t="str">
            <v>Corpo BSTC diâmetro 0,30 m C.S. PB inclusive escavação, reaterro e transporte do tubo</v>
          </cell>
          <cell r="D383" t="str">
            <v>M</v>
          </cell>
          <cell r="E383" t="str">
            <v>109,84</v>
          </cell>
          <cell r="F383">
            <v>81.362962962962953</v>
          </cell>
        </row>
        <row r="384">
          <cell r="B384">
            <v>40422</v>
          </cell>
          <cell r="C384" t="str">
            <v>Corpo BSTC diâmetro 0,40 m C.S. MF inclusive escavação, reaterro e transporte do tubo</v>
          </cell>
          <cell r="D384" t="str">
            <v>M</v>
          </cell>
          <cell r="E384" t="str">
            <v>147,98</v>
          </cell>
          <cell r="F384">
            <v>109.61481481481481</v>
          </cell>
        </row>
        <row r="385">
          <cell r="B385">
            <v>40423</v>
          </cell>
          <cell r="C385" t="str">
            <v>Corpo BSTC diâmetro 0,40 m C.S. PB inclusive escavação, reaterro e transporte do tubo</v>
          </cell>
          <cell r="D385" t="str">
            <v>M</v>
          </cell>
          <cell r="E385" t="str">
            <v>150,66</v>
          </cell>
          <cell r="F385">
            <v>111.6</v>
          </cell>
        </row>
        <row r="386">
          <cell r="B386">
            <v>40426</v>
          </cell>
          <cell r="C386" t="str">
            <v>Corpo BSTC diâmetro 0,60 m C.S. MF inclusive escavação, reaterro e transporte do tubo</v>
          </cell>
          <cell r="D386" t="str">
            <v>M</v>
          </cell>
          <cell r="E386" t="str">
            <v>226,97</v>
          </cell>
          <cell r="F386">
            <v>168.12592592592591</v>
          </cell>
        </row>
        <row r="387">
          <cell r="B387">
            <v>40427</v>
          </cell>
          <cell r="C387" t="str">
            <v>Corpo BSTC diâmetro 0,60 m C.S. PB inclusive escavação, reaterro e transporte do tubo</v>
          </cell>
          <cell r="D387" t="str">
            <v>M</v>
          </cell>
          <cell r="E387" t="str">
            <v>230,98</v>
          </cell>
          <cell r="F387">
            <v>171.09629629629629</v>
          </cell>
        </row>
        <row r="388">
          <cell r="B388">
            <v>40421</v>
          </cell>
          <cell r="C388" t="str">
            <v>Corpo BSTC (greide) diâmetro 0,30 m CA-1 MF inclusive escavação, reaterro e transporte do tubo</v>
          </cell>
          <cell r="D388" t="str">
            <v>M</v>
          </cell>
          <cell r="E388" t="str">
            <v>107,17</v>
          </cell>
          <cell r="F388">
            <v>79.385185185185179</v>
          </cell>
        </row>
        <row r="389">
          <cell r="B389">
            <v>40424</v>
          </cell>
          <cell r="C389" t="str">
            <v>Corpo BSTC (greide) diâmetro 0,40 m CA-1 MF inclusive escavação, reaterro e transporte do tubo</v>
          </cell>
          <cell r="D389" t="str">
            <v>M</v>
          </cell>
          <cell r="E389" t="str">
            <v>150,66</v>
          </cell>
          <cell r="F389">
            <v>111.6</v>
          </cell>
        </row>
        <row r="390">
          <cell r="B390">
            <v>40425</v>
          </cell>
          <cell r="C390" t="str">
            <v>Corpo BSTC (greide) diâmetro 0,40 m CA-2 MF inclusive escavação, reaterro e transporte do tubo</v>
          </cell>
          <cell r="D390" t="str">
            <v>M</v>
          </cell>
          <cell r="E390" t="str">
            <v>153,33</v>
          </cell>
          <cell r="F390">
            <v>113.57777777777778</v>
          </cell>
        </row>
        <row r="391">
          <cell r="B391">
            <v>40428</v>
          </cell>
          <cell r="C391" t="str">
            <v>Corpo BSTC (greide) diâmetro 0,60 m CA-1 MF inclusive escavação, reaterro e transporte do tubo</v>
          </cell>
          <cell r="D391" t="str">
            <v>M</v>
          </cell>
          <cell r="E391" t="str">
            <v>233,67</v>
          </cell>
          <cell r="F391">
            <v>173.08888888888887</v>
          </cell>
        </row>
        <row r="392">
          <cell r="B392">
            <v>40429</v>
          </cell>
          <cell r="C392" t="str">
            <v>Corpo BSTC (greide) diâmetro 0,60 m CA-1 PB inclusive escavação, reaterro e transporte do tubo</v>
          </cell>
          <cell r="D392" t="str">
            <v>M</v>
          </cell>
          <cell r="E392" t="str">
            <v>236,34</v>
          </cell>
          <cell r="F392">
            <v>175.06666666666666</v>
          </cell>
        </row>
        <row r="393">
          <cell r="B393">
            <v>40430</v>
          </cell>
          <cell r="C393" t="str">
            <v>Corpo BSTC (greide) diâmetro 0,60 m CA-2 MF inclusive escavação, reaterro e transporte do tubo</v>
          </cell>
          <cell r="D393" t="str">
            <v>M</v>
          </cell>
          <cell r="E393" t="str">
            <v>240,35</v>
          </cell>
          <cell r="F393">
            <v>178.03703703703701</v>
          </cell>
        </row>
        <row r="394">
          <cell r="B394">
            <v>40431</v>
          </cell>
          <cell r="C394" t="str">
            <v>Corpo BSTC (greide) diâmetro 0,60 m CA-2 PB inclusive escavação, reaterro e transporte do tubo</v>
          </cell>
          <cell r="D394" t="str">
            <v>M</v>
          </cell>
          <cell r="E394" t="str">
            <v>243,02</v>
          </cell>
          <cell r="F394">
            <v>180.0148148148148</v>
          </cell>
        </row>
        <row r="395">
          <cell r="B395">
            <v>40432</v>
          </cell>
          <cell r="C395" t="str">
            <v>Corpo BSTC (greide) diâmetro 0,80 m CA-1 MF inclusive escavação, reaterro e transporte do tubo</v>
          </cell>
          <cell r="D395" t="str">
            <v>M</v>
          </cell>
          <cell r="E395" t="str">
            <v>452,93</v>
          </cell>
          <cell r="F395">
            <v>335.50370370370371</v>
          </cell>
        </row>
        <row r="396">
          <cell r="B396">
            <v>40433</v>
          </cell>
          <cell r="C396" t="str">
            <v>Corpo BSTC (greide) diâmetro 0,80 m CA-1 PB inclusive escavação, reaterro e transporte do tubo</v>
          </cell>
          <cell r="D396" t="str">
            <v>M</v>
          </cell>
          <cell r="E396" t="str">
            <v>459,63</v>
          </cell>
          <cell r="F396">
            <v>340.46666666666664</v>
          </cell>
        </row>
        <row r="397">
          <cell r="B397">
            <v>40434</v>
          </cell>
          <cell r="C397" t="str">
            <v>Corpo BSTC (greide) diâmetro 0,80 m CA-2 MF inclusive escavação, reaterro e transporte do tubo</v>
          </cell>
          <cell r="D397" t="str">
            <v>M</v>
          </cell>
          <cell r="E397" t="str">
            <v>466,31</v>
          </cell>
          <cell r="F397">
            <v>345.4148148148148</v>
          </cell>
        </row>
        <row r="398">
          <cell r="B398">
            <v>40435</v>
          </cell>
          <cell r="C398" t="str">
            <v>Corpo BSTC (greide) diâmetro 0,80 m CA-2 PB inclusive escavação, reaterro e transporte do tubo</v>
          </cell>
          <cell r="D398" t="str">
            <v>M</v>
          </cell>
          <cell r="E398" t="str">
            <v>479,68</v>
          </cell>
          <cell r="F398">
            <v>355.31851851851849</v>
          </cell>
        </row>
        <row r="399">
          <cell r="B399">
            <v>40436</v>
          </cell>
          <cell r="C399" t="str">
            <v>Corpo BSTC (greide) diâmetro 1,00 m CA-1 MF inclusive escavação, reaterro e transporte do tubo</v>
          </cell>
          <cell r="D399" t="str">
            <v>M</v>
          </cell>
          <cell r="E399" t="str">
            <v>614,85</v>
          </cell>
          <cell r="F399">
            <v>455.44444444444446</v>
          </cell>
        </row>
        <row r="400">
          <cell r="B400">
            <v>40437</v>
          </cell>
          <cell r="C400" t="str">
            <v>Corpo BSTC (greide) diâmetro 1,00 m CA-1 PB inclusive escavação, reaterro e transporte do tubo</v>
          </cell>
          <cell r="D400" t="str">
            <v>M</v>
          </cell>
          <cell r="E400" t="str">
            <v>621,54</v>
          </cell>
          <cell r="F400">
            <v>460.39999999999992</v>
          </cell>
        </row>
        <row r="401">
          <cell r="B401">
            <v>40438</v>
          </cell>
          <cell r="C401" t="str">
            <v>Corpo BSTC (greide) diâmetro 1,00 m CA-2 MF inclusive escavação, reaterro e transporte do tubo</v>
          </cell>
          <cell r="D401" t="str">
            <v>M</v>
          </cell>
          <cell r="E401" t="str">
            <v>628,23</v>
          </cell>
          <cell r="F401">
            <v>465.35555555555555</v>
          </cell>
        </row>
        <row r="402">
          <cell r="B402">
            <v>40439</v>
          </cell>
          <cell r="C402" t="str">
            <v>Corpo BSTC (greide) diâmetro 1,00 m CA-2 PB inclusive escavação, reaterro e transporte do tubo</v>
          </cell>
          <cell r="D402" t="str">
            <v>M</v>
          </cell>
          <cell r="E402" t="str">
            <v>634,91</v>
          </cell>
          <cell r="F402">
            <v>470.30370370370366</v>
          </cell>
        </row>
        <row r="403">
          <cell r="B403">
            <v>40440</v>
          </cell>
          <cell r="C403" t="str">
            <v>Corpo BSTC (greide) diâmetro 1,20 m CA-1 MF inclusive escavação, reaterro e transporte do tubo</v>
          </cell>
          <cell r="D403" t="str">
            <v>M</v>
          </cell>
          <cell r="E403" t="str">
            <v>909,83</v>
          </cell>
          <cell r="F403">
            <v>673.94814814814811</v>
          </cell>
        </row>
        <row r="404">
          <cell r="B404">
            <v>40441</v>
          </cell>
          <cell r="C404" t="str">
            <v>Corpo BSTC (greide) diâmetro 1,20 m CA-1 PB inclusive escavação, reaterro e transporte do tubo</v>
          </cell>
          <cell r="D404" t="str">
            <v>M</v>
          </cell>
          <cell r="E404" t="str">
            <v>923,19</v>
          </cell>
          <cell r="F404">
            <v>683.84444444444443</v>
          </cell>
        </row>
        <row r="405">
          <cell r="B405">
            <v>40442</v>
          </cell>
          <cell r="C405" t="str">
            <v>Corpo BSTC (greide) diâmetro 1,20 m CA-2 MF inclusive escavação, reaterro e transporte do tubo</v>
          </cell>
          <cell r="D405" t="str">
            <v>M</v>
          </cell>
          <cell r="E405" t="str">
            <v>936,57</v>
          </cell>
          <cell r="F405">
            <v>693.75555555555559</v>
          </cell>
        </row>
        <row r="406">
          <cell r="B406">
            <v>40443</v>
          </cell>
          <cell r="C406" t="str">
            <v>Corpo BSTC (greide) diâmetro 1,20 m CA-2 PB inclusive escavação, reaterro e transporte do tubo</v>
          </cell>
          <cell r="D406" t="str">
            <v>M</v>
          </cell>
          <cell r="E406" t="str">
            <v>949,94</v>
          </cell>
          <cell r="F406">
            <v>703.65925925925922</v>
          </cell>
        </row>
        <row r="407">
          <cell r="B407">
            <v>40444</v>
          </cell>
          <cell r="C407" t="str">
            <v>Corpo BSTC (grota) diâmetro 0,60 m CA-1 MF exclusive escavação e reaterro, inclusive transporte do tubo</v>
          </cell>
          <cell r="D407" t="str">
            <v>M</v>
          </cell>
          <cell r="E407" t="str">
            <v>145,16</v>
          </cell>
          <cell r="F407">
            <v>107.52592592592592</v>
          </cell>
        </row>
        <row r="408">
          <cell r="B408">
            <v>40445</v>
          </cell>
          <cell r="C408" t="str">
            <v>Corpo BSTC (grota) diâmetro 0,60 m CA-1 PB exclusive escavação e reaterro, inclusive transporte do tubo</v>
          </cell>
          <cell r="D408" t="str">
            <v>M</v>
          </cell>
          <cell r="E408" t="str">
            <v>147,83</v>
          </cell>
          <cell r="F408">
            <v>109.50370370370371</v>
          </cell>
        </row>
        <row r="409">
          <cell r="B409">
            <v>40446</v>
          </cell>
          <cell r="C409" t="str">
            <v>Corpo BSTC (grota) diâmetro 0,60 m CA-2 MF exclusive escavação e reaterro, inclusive transporte do tubo</v>
          </cell>
          <cell r="D409" t="str">
            <v>M</v>
          </cell>
          <cell r="E409" t="str">
            <v>151,84</v>
          </cell>
          <cell r="F409">
            <v>112.47407407407407</v>
          </cell>
        </row>
        <row r="410">
          <cell r="B410">
            <v>40447</v>
          </cell>
          <cell r="C410" t="str">
            <v>Corpo BSTC (grota) diâmetro 0,60 m CA-2 PB exclusive escavação e reaterro, inclusive transporte do tubo</v>
          </cell>
          <cell r="D410" t="str">
            <v>M</v>
          </cell>
          <cell r="E410" t="str">
            <v>154,52</v>
          </cell>
          <cell r="F410">
            <v>114.45925925925926</v>
          </cell>
        </row>
        <row r="411">
          <cell r="B411">
            <v>40448</v>
          </cell>
          <cell r="C411" t="str">
            <v>Corpo BSTC (grota) diâmetro 0,80 m CA-1 MF exclusive escavação e reaterro, inclusive transporte do tubo</v>
          </cell>
          <cell r="D411" t="str">
            <v>M</v>
          </cell>
          <cell r="E411" t="str">
            <v>327,98</v>
          </cell>
          <cell r="F411">
            <v>242.94814814814814</v>
          </cell>
        </row>
        <row r="412">
          <cell r="B412">
            <v>40449</v>
          </cell>
          <cell r="C412" t="str">
            <v>Corpo BSTC (grota) diâmetro 0,80 m CA-1 PB exclusive escavação e reaterro, inclusive transporte do tubo</v>
          </cell>
          <cell r="D412" t="str">
            <v>M</v>
          </cell>
          <cell r="E412" t="str">
            <v>334,67</v>
          </cell>
          <cell r="F412">
            <v>247.90370370370371</v>
          </cell>
        </row>
        <row r="413">
          <cell r="B413">
            <v>40450</v>
          </cell>
          <cell r="C413" t="str">
            <v>Corpo BSTC (grota) diâmetro 0,80 m CA-2 MF exclusive escavação e reaterro, inclusive transporte do tubo</v>
          </cell>
          <cell r="D413" t="str">
            <v>M</v>
          </cell>
          <cell r="E413" t="str">
            <v>341,36</v>
          </cell>
          <cell r="F413">
            <v>252.85925925925926</v>
          </cell>
        </row>
        <row r="414">
          <cell r="B414">
            <v>40451</v>
          </cell>
          <cell r="C414" t="str">
            <v>Corpo BSTC (grota) diâmetro 0,80 m CA-2 PB exclusive escavação e reaterro, inclusive transporte do tubo</v>
          </cell>
          <cell r="D414" t="str">
            <v>M</v>
          </cell>
          <cell r="E414" t="str">
            <v>354,72</v>
          </cell>
          <cell r="F414">
            <v>262.75555555555553</v>
          </cell>
        </row>
        <row r="415">
          <cell r="B415">
            <v>40452</v>
          </cell>
          <cell r="C415" t="str">
            <v>Corpo BSTC (grota) diâmetro 1,00 m CA-1 MF exclusive escavação e reaterro, inclusive transporte do tubo</v>
          </cell>
          <cell r="D415" t="str">
            <v>M</v>
          </cell>
          <cell r="E415" t="str">
            <v>413,31</v>
          </cell>
          <cell r="F415">
            <v>306.15555555555551</v>
          </cell>
        </row>
        <row r="416">
          <cell r="B416">
            <v>40453</v>
          </cell>
          <cell r="C416" t="str">
            <v>Corpo BSTC (grota) diâmetro 1,00 m CA-1 PB exclusive escavação e reaterro, inclusive transporte do tubo</v>
          </cell>
          <cell r="D416" t="str">
            <v>M</v>
          </cell>
          <cell r="E416" t="str">
            <v>419,99</v>
          </cell>
          <cell r="F416">
            <v>311.10370370370367</v>
          </cell>
        </row>
        <row r="417">
          <cell r="B417">
            <v>40454</v>
          </cell>
          <cell r="C417" t="str">
            <v>Corpo BSTC (grota) diâmetro 1,00 m CA-2 MF exclusive escavação e reaterro, inclusive transporte do tubo</v>
          </cell>
          <cell r="D417" t="str">
            <v>M</v>
          </cell>
          <cell r="E417" t="str">
            <v>426,69</v>
          </cell>
          <cell r="F417">
            <v>316.06666666666666</v>
          </cell>
        </row>
        <row r="418">
          <cell r="B418">
            <v>40455</v>
          </cell>
          <cell r="C418" t="str">
            <v>Corpo BSTC (grota) diâmetro 1,00 m CA-2 PB exclusive escavação e reaterro, inclusive transporte do tubo</v>
          </cell>
          <cell r="D418" t="str">
            <v>M</v>
          </cell>
          <cell r="E418" t="str">
            <v>433,37</v>
          </cell>
          <cell r="F418">
            <v>321.01481481481477</v>
          </cell>
        </row>
        <row r="419">
          <cell r="B419">
            <v>40456</v>
          </cell>
          <cell r="C419" t="str">
            <v>Corpo BSTC (grota) diâmetro 1,00 m CA-3 MF exclusive escavação e reaterro, inclusive transporte do tubo</v>
          </cell>
          <cell r="D419" t="str">
            <v>M</v>
          </cell>
          <cell r="E419" t="str">
            <v>500,24</v>
          </cell>
          <cell r="F419">
            <v>370.54814814814813</v>
          </cell>
        </row>
        <row r="420">
          <cell r="B420">
            <v>40457</v>
          </cell>
          <cell r="C420" t="str">
            <v>Corpo BSTC (grota) diâmetro 1,20 m CA-1 MF exclusive escavação e reaterro, inclusive transporte do tubo</v>
          </cell>
          <cell r="D420" t="str">
            <v>M</v>
          </cell>
          <cell r="E420" t="str">
            <v>637,02</v>
          </cell>
          <cell r="F420">
            <v>471.86666666666662</v>
          </cell>
        </row>
        <row r="421">
          <cell r="B421">
            <v>40458</v>
          </cell>
          <cell r="C421" t="str">
            <v>Corpo BSTC (grota) diâmetro 1,20 m CA-1 PB exclusive escavação e reaterro, inclusive transporte do tubo</v>
          </cell>
          <cell r="D421" t="str">
            <v>M</v>
          </cell>
          <cell r="E421" t="str">
            <v>650,38</v>
          </cell>
          <cell r="F421">
            <v>481.76296296296294</v>
          </cell>
        </row>
        <row r="422">
          <cell r="B422">
            <v>40459</v>
          </cell>
          <cell r="C422" t="str">
            <v>Corpo BSTC (grota) diâmetro 1,20 m CA-2 MF exclusive escavação e reaterro, inclusive transporte do tubo</v>
          </cell>
          <cell r="D422" t="str">
            <v>M</v>
          </cell>
          <cell r="E422" t="str">
            <v>663,76</v>
          </cell>
          <cell r="F422">
            <v>491.67407407407404</v>
          </cell>
        </row>
        <row r="423">
          <cell r="B423">
            <v>40460</v>
          </cell>
          <cell r="C423" t="str">
            <v>Corpo BSTC (grota) diâmetro 1,20 m CA-2 PB exclusive escavação e reaterro, inclusive transporte do tubo</v>
          </cell>
          <cell r="D423" t="str">
            <v>M</v>
          </cell>
          <cell r="E423" t="str">
            <v>677,13</v>
          </cell>
          <cell r="F423">
            <v>501.57777777777773</v>
          </cell>
        </row>
        <row r="424">
          <cell r="B424">
            <v>40461</v>
          </cell>
          <cell r="C424" t="str">
            <v>Corpo BSTC (grota) diâmetro 1,20 m CA-3 MF exclusive escavação e reaterro, inclusive transporte do tubo</v>
          </cell>
          <cell r="D424" t="str">
            <v>M</v>
          </cell>
          <cell r="E424" t="str">
            <v>757,37</v>
          </cell>
          <cell r="F424">
            <v>561.01481481481483</v>
          </cell>
        </row>
        <row r="425">
          <cell r="B425">
            <v>40462</v>
          </cell>
          <cell r="C425" t="str">
            <v>Corpo BSTC (grota) diâmetro 1,50 m CA-1 MF exclusive escavação e reaterro, inclusive transporte do tubo</v>
          </cell>
          <cell r="D425" t="str">
            <v>M</v>
          </cell>
          <cell r="E425" t="str">
            <v>844,16</v>
          </cell>
          <cell r="F425">
            <v>625.3037037037036</v>
          </cell>
        </row>
        <row r="426">
          <cell r="B426">
            <v>40463</v>
          </cell>
          <cell r="C426" t="str">
            <v>Corpo BSTC (grota) diâmetro 1,50 m CA-1 PB exclusive escavação e reaterro, inclusive transporte do tubo</v>
          </cell>
          <cell r="D426" t="str">
            <v>M</v>
          </cell>
          <cell r="E426" t="str">
            <v>857,54</v>
          </cell>
          <cell r="F426">
            <v>635.21481481481476</v>
          </cell>
        </row>
        <row r="427">
          <cell r="B427">
            <v>40464</v>
          </cell>
          <cell r="C427" t="str">
            <v>Corpo BSTC (grota) diâmetro 1,50 m CA-2 MF exclusive escavação e reaterro, inclusive transporte do tubo</v>
          </cell>
          <cell r="D427" t="str">
            <v>M</v>
          </cell>
          <cell r="E427" t="str">
            <v>870,91</v>
          </cell>
          <cell r="F427">
            <v>645.1185185185185</v>
          </cell>
        </row>
        <row r="428">
          <cell r="B428">
            <v>40465</v>
          </cell>
          <cell r="C428" t="str">
            <v>Corpo BSTC (grota) diâmetro 1,50 m CA-2 PB exclusive escavação e reaterro, inclusive transporte do tubo</v>
          </cell>
          <cell r="D428" t="str">
            <v>M</v>
          </cell>
          <cell r="E428" t="str">
            <v>897,66</v>
          </cell>
          <cell r="F428">
            <v>664.93333333333328</v>
          </cell>
        </row>
        <row r="429">
          <cell r="B429">
            <v>40466</v>
          </cell>
          <cell r="C429" t="str">
            <v>Corpo BSTC (grota) diâmetro 1,50 m CA-3 MF exclusive escavação e reaterro, inclusive transporte do tubo</v>
          </cell>
          <cell r="D429" t="str">
            <v>M</v>
          </cell>
          <cell r="E429" t="str">
            <v>1.071,50</v>
          </cell>
          <cell r="F429">
            <v>793.7037037037037</v>
          </cell>
        </row>
        <row r="430">
          <cell r="B430">
            <v>40490</v>
          </cell>
          <cell r="C430" t="str">
            <v>Corpo BTTC (grota) diâmetro 0,60 m CA-1 MF exclusive escavação e reaterro, inclusive transporte do tubo</v>
          </cell>
          <cell r="D430" t="str">
            <v>M</v>
          </cell>
          <cell r="E430" t="str">
            <v>432,94</v>
          </cell>
          <cell r="F430">
            <v>320.69629629629628</v>
          </cell>
        </row>
        <row r="431">
          <cell r="B431">
            <v>40491</v>
          </cell>
          <cell r="C431" t="str">
            <v>Corpo BTTC (grota) diâmetro 0,60 m CA-1 PB exclusive escavação e reaterro, inclusive transporte do tubo</v>
          </cell>
          <cell r="D431" t="str">
            <v>M</v>
          </cell>
          <cell r="E431" t="str">
            <v>440,96</v>
          </cell>
          <cell r="F431">
            <v>326.63703703703698</v>
          </cell>
        </row>
        <row r="432">
          <cell r="B432">
            <v>40492</v>
          </cell>
          <cell r="C432" t="str">
            <v>Corpo BTTC (grota) diâmetro 0,60 m CA-2 MF exclusive escavação e reaterro, inclusive transporte do tubo</v>
          </cell>
          <cell r="D432" t="str">
            <v>M</v>
          </cell>
          <cell r="E432" t="str">
            <v>452,99</v>
          </cell>
          <cell r="F432">
            <v>335.54814814814813</v>
          </cell>
        </row>
        <row r="433">
          <cell r="B433">
            <v>40493</v>
          </cell>
          <cell r="C433" t="str">
            <v>Corpo BTTC (grota) diâmetro 0,60 m CA-2 PB exclusive escavação e reaterro, inclusive transporte do tubo</v>
          </cell>
          <cell r="D433" t="str">
            <v>M</v>
          </cell>
          <cell r="E433" t="str">
            <v>461,01</v>
          </cell>
          <cell r="F433">
            <v>341.48888888888888</v>
          </cell>
        </row>
        <row r="434">
          <cell r="B434">
            <v>40494</v>
          </cell>
          <cell r="C434" t="str">
            <v>Corpo BTTC (grota) diâmetro 0,80 m CA-1 MF exclusive escavação e reaterro, inclusive transporte do tubo</v>
          </cell>
          <cell r="D434" t="str">
            <v>M</v>
          </cell>
          <cell r="E434" t="str">
            <v>840,41</v>
          </cell>
          <cell r="F434">
            <v>622.52592592592589</v>
          </cell>
        </row>
        <row r="435">
          <cell r="B435">
            <v>40495</v>
          </cell>
          <cell r="C435" t="str">
            <v>Corpo BTTC (grota) diâmetro 0,80 m CA-1 PB exclusive escavação e reaterro, inclusive transporte do tubo</v>
          </cell>
          <cell r="D435" t="str">
            <v>M</v>
          </cell>
          <cell r="E435" t="str">
            <v>860,50</v>
          </cell>
          <cell r="F435">
            <v>637.40740740740739</v>
          </cell>
        </row>
        <row r="436">
          <cell r="B436">
            <v>40496</v>
          </cell>
          <cell r="C436" t="str">
            <v>Corpo BTTC (grota) diâmetro 0,80 m CA-2 MF exclusive escavação e reaterro, inclusive transporte do tubo</v>
          </cell>
          <cell r="D436" t="str">
            <v>M</v>
          </cell>
          <cell r="E436" t="str">
            <v>880,55</v>
          </cell>
          <cell r="F436">
            <v>652.25925925925924</v>
          </cell>
        </row>
        <row r="437">
          <cell r="B437">
            <v>40497</v>
          </cell>
          <cell r="C437" t="str">
            <v>Corpo BTTC (grota) diâmetro 0,80 m CA-2 PB exclusive escavação e reaterro, inclusive transporte do tubo</v>
          </cell>
          <cell r="D437" t="str">
            <v>M</v>
          </cell>
          <cell r="E437" t="str">
            <v>920,64</v>
          </cell>
          <cell r="F437">
            <v>681.95555555555552</v>
          </cell>
        </row>
        <row r="438">
          <cell r="B438">
            <v>40498</v>
          </cell>
          <cell r="C438" t="str">
            <v>Corpo BTTC (grota) diâmetro 1,00 m CA-1 MF exclusive escavação e reaterro, inclusive transporte do tubo</v>
          </cell>
          <cell r="D438" t="str">
            <v>M</v>
          </cell>
          <cell r="E438" t="str">
            <v>1.096,38</v>
          </cell>
          <cell r="F438">
            <v>812.13333333333333</v>
          </cell>
        </row>
        <row r="439">
          <cell r="B439">
            <v>40499</v>
          </cell>
          <cell r="C439" t="str">
            <v>Corpo BTTC (grota) diâmetro 1,00 m CA-1 PB exclusive escavação e reaterro, inclusive transporte do tubo</v>
          </cell>
          <cell r="D439" t="str">
            <v>M</v>
          </cell>
          <cell r="E439" t="str">
            <v>1.116,43</v>
          </cell>
          <cell r="F439">
            <v>826.98518518518517</v>
          </cell>
        </row>
        <row r="440">
          <cell r="B440">
            <v>40500</v>
          </cell>
          <cell r="C440" t="str">
            <v>Corpo BTTC (grota) diâmetro 1,00 m CA-2 MF exclusive escavação e reaterro, inclusive transporte do tubo</v>
          </cell>
          <cell r="D440" t="str">
            <v>M</v>
          </cell>
          <cell r="E440" t="str">
            <v>1.136,52</v>
          </cell>
          <cell r="F440">
            <v>841.86666666666656</v>
          </cell>
        </row>
        <row r="441">
          <cell r="B441">
            <v>40501</v>
          </cell>
          <cell r="C441" t="str">
            <v>Corpo BTTC (grota) diâmetro 1,00 m CA-2 PB exclusive escavação e reaterro, inclusive transporte do tubo</v>
          </cell>
          <cell r="D441" t="str">
            <v>M</v>
          </cell>
          <cell r="E441" t="str">
            <v>1.156,57</v>
          </cell>
          <cell r="F441">
            <v>856.71851851851841</v>
          </cell>
        </row>
        <row r="442">
          <cell r="B442">
            <v>40502</v>
          </cell>
          <cell r="C442" t="str">
            <v>Corpo BTTC (grota) diâmetro 1,00 m CA-3 MF exclusive escavação e reaterro, inclusive transporte do tubo</v>
          </cell>
          <cell r="D442" t="str">
            <v>M</v>
          </cell>
          <cell r="E442" t="str">
            <v>1.357,16</v>
          </cell>
          <cell r="F442">
            <v>1005.3037037037037</v>
          </cell>
        </row>
        <row r="443">
          <cell r="B443">
            <v>40503</v>
          </cell>
          <cell r="C443" t="str">
            <v>Corpo BTTC (grota) diâmetro 1,20 m CA-1 MF exclusive escavação e reaterro, inclusive transporte do tubo</v>
          </cell>
          <cell r="D443" t="str">
            <v>M</v>
          </cell>
          <cell r="E443" t="str">
            <v>1.767,50</v>
          </cell>
          <cell r="F443">
            <v>1309.2592592592591</v>
          </cell>
        </row>
        <row r="444">
          <cell r="B444">
            <v>40504</v>
          </cell>
          <cell r="C444" t="str">
            <v>Corpo BTTC (grota) diâmetro 1,20 m CA-1 PB exclusive escavação e reaterro, inclusive transporte do tubo</v>
          </cell>
          <cell r="D444" t="str">
            <v>M</v>
          </cell>
          <cell r="E444" t="str">
            <v>1.807,59</v>
          </cell>
          <cell r="F444">
            <v>1338.9555555555555</v>
          </cell>
        </row>
        <row r="445">
          <cell r="B445">
            <v>40505</v>
          </cell>
          <cell r="C445" t="str">
            <v>Corpo BTTC (grota) diâmetro 1,20 m CA-2 MF exclusive escavação e reaterro, inclusive transporte do tubo</v>
          </cell>
          <cell r="D445" t="str">
            <v>M</v>
          </cell>
          <cell r="E445" t="str">
            <v>1.847,73</v>
          </cell>
          <cell r="F445">
            <v>1368.6888888888889</v>
          </cell>
        </row>
        <row r="446">
          <cell r="B446">
            <v>40506</v>
          </cell>
          <cell r="C446" t="str">
            <v>Corpo BTTC (grota) diâmetro 1,20 m CA-2 PB exclusive escavação e reaterro, inclusive transporte do tubo</v>
          </cell>
          <cell r="D446" t="str">
            <v>M</v>
          </cell>
          <cell r="E446" t="str">
            <v>1.887,82</v>
          </cell>
          <cell r="F446">
            <v>1398.385185185185</v>
          </cell>
        </row>
        <row r="447">
          <cell r="B447">
            <v>40507</v>
          </cell>
          <cell r="C447" t="str">
            <v>Corpo BTTC (grota) diâmetro 1,20 m CA-3 MF exclusive escavação e reaterro, inclusive transporte do tubo</v>
          </cell>
          <cell r="D447" t="str">
            <v>M</v>
          </cell>
          <cell r="E447" t="str">
            <v>2.128,55</v>
          </cell>
          <cell r="F447">
            <v>1576.7037037037037</v>
          </cell>
        </row>
        <row r="448">
          <cell r="B448">
            <v>40508</v>
          </cell>
          <cell r="C448" t="str">
            <v>Corpo BTTC (grota) diâmetro 1,50 m CA-1 MF exclusive escavação e reaterro, inclusive transporte do tubo</v>
          </cell>
          <cell r="D448" t="str">
            <v>M</v>
          </cell>
          <cell r="E448" t="str">
            <v>2.388,91</v>
          </cell>
          <cell r="F448">
            <v>1769.5629629629627</v>
          </cell>
        </row>
        <row r="449">
          <cell r="B449">
            <v>40509</v>
          </cell>
          <cell r="C449" t="str">
            <v>Corpo BTTC (grota) diâmetro 1,50 m CA-1 PB exclusive escavação e reaterro, inclusive transporte do tubo</v>
          </cell>
          <cell r="D449" t="str">
            <v>M</v>
          </cell>
          <cell r="E449" t="str">
            <v>2.429,05</v>
          </cell>
          <cell r="F449">
            <v>1799.2962962962963</v>
          </cell>
        </row>
        <row r="450">
          <cell r="B450">
            <v>40510</v>
          </cell>
          <cell r="C450" t="str">
            <v>Corpo BTTC (grota) diâmetro 1,50 m CA-2 MF exclusive escavação e reaterro, inclusive transporte do tubo</v>
          </cell>
          <cell r="D450" t="str">
            <v>M</v>
          </cell>
          <cell r="E450" t="str">
            <v>2.469,15</v>
          </cell>
          <cell r="F450">
            <v>1829</v>
          </cell>
        </row>
        <row r="451">
          <cell r="B451">
            <v>40511</v>
          </cell>
          <cell r="C451" t="str">
            <v>Corpo BTTC (grota) diâmetro 1,50 m CA-2 PB exclusive escavação e reaterro, inclusive transporte do tubo</v>
          </cell>
          <cell r="D451" t="str">
            <v>M</v>
          </cell>
          <cell r="E451" t="str">
            <v>2.549,42</v>
          </cell>
          <cell r="F451">
            <v>1888.4592592592592</v>
          </cell>
        </row>
        <row r="452">
          <cell r="B452">
            <v>40512</v>
          </cell>
          <cell r="C452" t="str">
            <v>Corpo BTTC (grota) diâmetro 1,50 m CA-3 MF exclusive escavação e reaterro, inclusive transporte do tubo</v>
          </cell>
          <cell r="D452" t="str">
            <v>M</v>
          </cell>
          <cell r="E452" t="str">
            <v>3.070,93</v>
          </cell>
          <cell r="F452">
            <v>2274.7629629629628</v>
          </cell>
        </row>
        <row r="453">
          <cell r="B453">
            <v>40586</v>
          </cell>
          <cell r="C453" t="str">
            <v>Corpo de BDCC 1,50 x 1,50 m projeto DNIT para H &lt; -&gt; 2,50 m</v>
          </cell>
          <cell r="D453" t="str">
            <v>M</v>
          </cell>
          <cell r="E453" t="str">
            <v>3.679,15</v>
          </cell>
          <cell r="F453">
            <v>2725.2962962962961</v>
          </cell>
        </row>
        <row r="454">
          <cell r="B454">
            <v>40592</v>
          </cell>
          <cell r="C454" t="str">
            <v>Corpo de BDCC 1,50 x 1,50 m projeto DNIT para 2,50 &lt; H &lt; 5,00 m</v>
          </cell>
          <cell r="D454" t="str">
            <v>M</v>
          </cell>
          <cell r="E454" t="str">
            <v>3.835,48</v>
          </cell>
          <cell r="F454">
            <v>2841.0962962962963</v>
          </cell>
        </row>
        <row r="455">
          <cell r="B455">
            <v>40598</v>
          </cell>
          <cell r="C455" t="str">
            <v>Corpo de BDCC 2,00 x 1,20 m - tudo incluido conforme projeto</v>
          </cell>
          <cell r="D455" t="str">
            <v>M</v>
          </cell>
          <cell r="E455" t="str">
            <v>5.362,56</v>
          </cell>
          <cell r="F455">
            <v>3972.2666666666669</v>
          </cell>
        </row>
        <row r="456">
          <cell r="B456">
            <v>40587</v>
          </cell>
          <cell r="C456" t="str">
            <v>Corpo de BDCC 2,00 x 2,00 m projeto DNIT para H &lt; -&gt; 2,50 m</v>
          </cell>
          <cell r="D456" t="str">
            <v>M</v>
          </cell>
          <cell r="E456" t="str">
            <v>5.313,55</v>
          </cell>
          <cell r="F456">
            <v>3935.962962962963</v>
          </cell>
        </row>
        <row r="457">
          <cell r="B457">
            <v>40593</v>
          </cell>
          <cell r="C457" t="str">
            <v>Corpo de BDCC 2,00 x 2,00 m projeto DNIT para 2,50 &lt; H &lt;5,00 m</v>
          </cell>
          <cell r="D457" t="str">
            <v>M</v>
          </cell>
          <cell r="E457" t="str">
            <v>5.839,70</v>
          </cell>
          <cell r="F457">
            <v>4325.7037037037035</v>
          </cell>
        </row>
        <row r="458">
          <cell r="B458">
            <v>40588</v>
          </cell>
          <cell r="C458" t="str">
            <v>Corpo de BDCC 2,00 x 3,00 m projeto DNIT para H &lt; -&gt; 2,50 m</v>
          </cell>
          <cell r="D458" t="str">
            <v>M</v>
          </cell>
          <cell r="E458" t="str">
            <v>7.580,15</v>
          </cell>
          <cell r="F458">
            <v>5614.9259259259252</v>
          </cell>
        </row>
        <row r="459">
          <cell r="B459">
            <v>40594</v>
          </cell>
          <cell r="C459" t="str">
            <v>Corpo de BDCC 2,00 x 3,00 m projeto DNIT para 2,50 &lt; H &lt; 5,00 m</v>
          </cell>
          <cell r="D459" t="str">
            <v>M</v>
          </cell>
          <cell r="E459" t="str">
            <v>8.819,82</v>
          </cell>
          <cell r="F459">
            <v>6533.1999999999989</v>
          </cell>
        </row>
        <row r="460">
          <cell r="B460">
            <v>40599</v>
          </cell>
          <cell r="C460" t="str">
            <v>Corpo de BDCC 2,50 x 2,00 m - tudo incluído conforme projeto</v>
          </cell>
          <cell r="D460" t="str">
            <v>M</v>
          </cell>
          <cell r="E460" t="str">
            <v>7.791,01</v>
          </cell>
          <cell r="F460">
            <v>5771.1185185185186</v>
          </cell>
        </row>
        <row r="461">
          <cell r="B461">
            <v>40589</v>
          </cell>
          <cell r="C461" t="str">
            <v>Corpo de BDCC 2,50 x 2,50 m projeto DNIT para H &lt; -&gt; 2,50 m</v>
          </cell>
          <cell r="D461" t="str">
            <v>M</v>
          </cell>
          <cell r="E461" t="str">
            <v>7.153,78</v>
          </cell>
          <cell r="F461">
            <v>5299.0962962962958</v>
          </cell>
        </row>
        <row r="462">
          <cell r="B462">
            <v>40595</v>
          </cell>
          <cell r="C462" t="str">
            <v>Corpo de BDCC 2,50 x 2,50 m projeto DNIT para 2,50 &lt; H &lt; 5,00 m</v>
          </cell>
          <cell r="D462" t="str">
            <v>M</v>
          </cell>
          <cell r="E462" t="str">
            <v>7.991,00</v>
          </cell>
          <cell r="F462">
            <v>5919.2592592592591</v>
          </cell>
        </row>
        <row r="463">
          <cell r="B463">
            <v>40590</v>
          </cell>
          <cell r="C463" t="str">
            <v>Corpo de BDCC 2,50 x 3,00 m projeto DNIT para H &lt; -&gt; 2,50 m</v>
          </cell>
          <cell r="D463" t="str">
            <v>M</v>
          </cell>
          <cell r="E463" t="str">
            <v>8.688,69</v>
          </cell>
          <cell r="F463">
            <v>6436.0666666666666</v>
          </cell>
        </row>
        <row r="464">
          <cell r="B464">
            <v>40596</v>
          </cell>
          <cell r="C464" t="str">
            <v>Corpo de BDCC 2,50 x 3,00 m projeto DNIT para 2,50 &lt; H &lt; 5,00 m</v>
          </cell>
          <cell r="D464" t="str">
            <v>M</v>
          </cell>
          <cell r="E464" t="str">
            <v>9.615,21</v>
          </cell>
          <cell r="F464">
            <v>7122.3777777777768</v>
          </cell>
        </row>
        <row r="465">
          <cell r="B465">
            <v>40591</v>
          </cell>
          <cell r="C465" t="str">
            <v>Corpo de BDCC 3,00 x 3,00 m projeto DNIT para H &lt; -&gt; 2,50 m</v>
          </cell>
          <cell r="D465" t="str">
            <v>M</v>
          </cell>
          <cell r="E465" t="str">
            <v>9.569,88</v>
          </cell>
          <cell r="F465">
            <v>7088.7999999999993</v>
          </cell>
        </row>
        <row r="466">
          <cell r="B466">
            <v>40597</v>
          </cell>
          <cell r="C466" t="str">
            <v>Corpo de BDCC 3,00 x 3,00 m projeto DNIT para 2,50 &lt; H &lt; 5,00 m</v>
          </cell>
          <cell r="D466" t="str">
            <v>M</v>
          </cell>
          <cell r="E466" t="str">
            <v>10.331,77</v>
          </cell>
          <cell r="F466">
            <v>7653.1629629629624</v>
          </cell>
        </row>
        <row r="467">
          <cell r="B467">
            <v>40573</v>
          </cell>
          <cell r="C467" t="str">
            <v>Corpo de BSCC 1,50 x 1,50 m projeto DNIT para H &lt; -&gt; 2,50 m</v>
          </cell>
          <cell r="D467" t="str">
            <v>M</v>
          </cell>
          <cell r="E467" t="str">
            <v>2.221,04</v>
          </cell>
          <cell r="F467">
            <v>1645.2148148148146</v>
          </cell>
        </row>
        <row r="468">
          <cell r="B468">
            <v>40579</v>
          </cell>
          <cell r="C468" t="str">
            <v>Corpo de BSCC 1,50 x 1,50 m projeto DNIT para 2,50 &lt; H &lt; 5,00 m</v>
          </cell>
          <cell r="D468" t="str">
            <v>M</v>
          </cell>
          <cell r="E468" t="str">
            <v>2.338,29</v>
          </cell>
          <cell r="F468">
            <v>1732.0666666666666</v>
          </cell>
        </row>
        <row r="469">
          <cell r="B469">
            <v>41113</v>
          </cell>
          <cell r="C469" t="str">
            <v>Corpo de BSCC 2,00 x 2,00 m projeto DNIT para  5,00 &lt; H &lt; 7,50 m</v>
          </cell>
          <cell r="D469" t="str">
            <v>M</v>
          </cell>
          <cell r="E469" t="str">
            <v>3.826,61</v>
          </cell>
          <cell r="F469">
            <v>2834.525925925926</v>
          </cell>
        </row>
        <row r="470">
          <cell r="B470">
            <v>40574</v>
          </cell>
          <cell r="C470" t="str">
            <v>Corpo de BSCC 2,00 x 2,00 m projeto DNIT para H &lt; -&gt; 2,50 m</v>
          </cell>
          <cell r="D470" t="str">
            <v>M</v>
          </cell>
          <cell r="E470" t="str">
            <v>3.152,96</v>
          </cell>
          <cell r="F470">
            <v>2335.525925925926</v>
          </cell>
        </row>
        <row r="471">
          <cell r="B471">
            <v>40580</v>
          </cell>
          <cell r="C471" t="str">
            <v>Corpo de BSCC 2,00 x 2,00 m projeto DNIT para 2,50 &lt; H &lt; 5,00 m</v>
          </cell>
          <cell r="D471" t="str">
            <v>M</v>
          </cell>
          <cell r="E471" t="str">
            <v>3.553,03</v>
          </cell>
          <cell r="F471">
            <v>2631.8740740740741</v>
          </cell>
        </row>
        <row r="472">
          <cell r="B472">
            <v>40575</v>
          </cell>
          <cell r="C472" t="str">
            <v>Corpo de BSCC 2,00 x 3,00 m projeto DNIT para H &lt; -&gt; 2,50 m</v>
          </cell>
          <cell r="D472" t="str">
            <v>M</v>
          </cell>
          <cell r="E472" t="str">
            <v>4.592,49</v>
          </cell>
          <cell r="F472">
            <v>3401.844444444444</v>
          </cell>
        </row>
        <row r="473">
          <cell r="B473">
            <v>40581</v>
          </cell>
          <cell r="C473" t="str">
            <v>Corpo de BSCC 2,00 x 3,00 m projeto DNIT para 2,50 &lt; H &lt; 5,00 m</v>
          </cell>
          <cell r="D473" t="str">
            <v>M</v>
          </cell>
          <cell r="E473" t="str">
            <v>5.778,66</v>
          </cell>
          <cell r="F473">
            <v>4280.4888888888881</v>
          </cell>
        </row>
        <row r="474">
          <cell r="B474">
            <v>40576</v>
          </cell>
          <cell r="C474" t="str">
            <v>Corpo de BSCC 2,50 x 2,50 m projeto DNIT para H &lt; -&gt; 2,50 m</v>
          </cell>
          <cell r="D474" t="str">
            <v>M</v>
          </cell>
          <cell r="E474" t="str">
            <v>4.506,97</v>
          </cell>
          <cell r="F474">
            <v>3338.4962962962964</v>
          </cell>
        </row>
        <row r="475">
          <cell r="B475">
            <v>40582</v>
          </cell>
          <cell r="C475" t="str">
            <v>Corpo de BSCC 2,50 x 2,50 m projeto DNIT para 2,50 &lt; H &lt; 5,00 m</v>
          </cell>
          <cell r="D475" t="str">
            <v>M</v>
          </cell>
          <cell r="E475" t="str">
            <v>4.921,24</v>
          </cell>
          <cell r="F475">
            <v>3645.3629629629627</v>
          </cell>
        </row>
        <row r="476">
          <cell r="B476">
            <v>40577</v>
          </cell>
          <cell r="C476" t="str">
            <v>Corpo de BSCC 2,50 x 3,00 m projeto DNIT para H &lt; -&gt; 2,50 m</v>
          </cell>
          <cell r="D476" t="str">
            <v>M</v>
          </cell>
          <cell r="E476" t="str">
            <v>5.652,92</v>
          </cell>
          <cell r="F476">
            <v>4187.3481481481476</v>
          </cell>
        </row>
        <row r="477">
          <cell r="B477">
            <v>40583</v>
          </cell>
          <cell r="C477" t="str">
            <v>Corpo de BSCC 2,50 x 3,00 m projeto DNIT para 2,50 &lt; H &lt; 5,00 m</v>
          </cell>
          <cell r="D477" t="str">
            <v>M</v>
          </cell>
          <cell r="E477" t="str">
            <v>6.722,82</v>
          </cell>
          <cell r="F477">
            <v>4979.8666666666659</v>
          </cell>
        </row>
        <row r="478">
          <cell r="B478">
            <v>40578</v>
          </cell>
          <cell r="C478" t="str">
            <v>Corpo de BSCC 3,00 x 3,00 m projeto DNIT para H &lt; -&gt; 2,50 m</v>
          </cell>
          <cell r="D478" t="str">
            <v>M</v>
          </cell>
          <cell r="E478" t="str">
            <v>6.175,06</v>
          </cell>
          <cell r="F478">
            <v>4574.1185185185186</v>
          </cell>
        </row>
        <row r="479">
          <cell r="B479">
            <v>40584</v>
          </cell>
          <cell r="C479" t="str">
            <v>Corpo de BSCC 3,00 x 3,00 m projeto DNIT para 2,50 &lt; H &lt; 5,00 m</v>
          </cell>
          <cell r="D479" t="str">
            <v>M</v>
          </cell>
          <cell r="E479" t="str">
            <v>7.050,75</v>
          </cell>
          <cell r="F479">
            <v>5222.7777777777774</v>
          </cell>
        </row>
        <row r="480">
          <cell r="B480">
            <v>40601</v>
          </cell>
          <cell r="C480" t="str">
            <v>Corpo de BTCC 1,50 x 1,50 m projeto DNIT para H &lt; -&gt; 2,50 m</v>
          </cell>
          <cell r="D480" t="str">
            <v>M</v>
          </cell>
          <cell r="E480" t="str">
            <v>5.177,00</v>
          </cell>
          <cell r="F480">
            <v>3834.8148148148148</v>
          </cell>
        </row>
        <row r="481">
          <cell r="B481">
            <v>40607</v>
          </cell>
          <cell r="C481" t="str">
            <v>Corpo de BTCC 1,50 x 1,50 m projeto DNIT para 2,50 &lt; H &lt; 5,00 m</v>
          </cell>
          <cell r="D481" t="str">
            <v>M</v>
          </cell>
          <cell r="E481" t="str">
            <v>5.466,21</v>
          </cell>
          <cell r="F481">
            <v>4049.0444444444443</v>
          </cell>
        </row>
        <row r="482">
          <cell r="B482">
            <v>40602</v>
          </cell>
          <cell r="C482" t="str">
            <v>Corpo de BTCC 2,00 x 2,00 m projeto DNIT para H &lt; -&gt; 2,50 m</v>
          </cell>
          <cell r="D482" t="str">
            <v>M</v>
          </cell>
          <cell r="E482" t="str">
            <v>7.553,31</v>
          </cell>
          <cell r="F482">
            <v>5595.0444444444447</v>
          </cell>
        </row>
        <row r="483">
          <cell r="B483">
            <v>40608</v>
          </cell>
          <cell r="C483" t="str">
            <v>Corpo de BTCC 2,00 x 2,00 m projeto DNIT para 2,50 &lt; H &lt; 5,00 m</v>
          </cell>
          <cell r="D483" t="str">
            <v>M</v>
          </cell>
          <cell r="E483" t="str">
            <v>8.058,94</v>
          </cell>
          <cell r="F483">
            <v>5969.5851851851849</v>
          </cell>
        </row>
        <row r="484">
          <cell r="B484">
            <v>40603</v>
          </cell>
          <cell r="C484" t="str">
            <v>Corpo de BTCC 2,00 x 3,00 m projeto DNIT para H &lt; -&gt; 2,50 m</v>
          </cell>
          <cell r="D484" t="str">
            <v>M</v>
          </cell>
          <cell r="E484" t="str">
            <v>11.016,10</v>
          </cell>
          <cell r="F484">
            <v>8160.0740740740739</v>
          </cell>
        </row>
        <row r="485">
          <cell r="B485">
            <v>40609</v>
          </cell>
          <cell r="C485" t="str">
            <v>Corpo de BTCC 2,00 x 3,00 m projeto DNIT para 2,50 &lt; H &lt; 5,00 m</v>
          </cell>
          <cell r="D485" t="str">
            <v>M</v>
          </cell>
          <cell r="E485" t="str">
            <v>12.453,34</v>
          </cell>
          <cell r="F485">
            <v>9224.6962962962953</v>
          </cell>
        </row>
        <row r="486">
          <cell r="B486">
            <v>40604</v>
          </cell>
          <cell r="C486" t="str">
            <v>Corpo de BTCC 2,50 x 2,50 m projeto DNIT para H &lt; -&gt; 2,50 m</v>
          </cell>
          <cell r="D486" t="str">
            <v>M</v>
          </cell>
          <cell r="E486" t="str">
            <v>9.951,64</v>
          </cell>
          <cell r="F486">
            <v>7371.5851851851839</v>
          </cell>
        </row>
        <row r="487">
          <cell r="B487">
            <v>40610</v>
          </cell>
          <cell r="C487" t="str">
            <v>Corpo de BTCC 2,50 x 2,50 m projeto DNIT para 2,50 &lt; H &lt; 5,00 m</v>
          </cell>
          <cell r="D487" t="str">
            <v>M</v>
          </cell>
          <cell r="E487" t="str">
            <v>11.144,53</v>
          </cell>
          <cell r="F487">
            <v>8255.207407407408</v>
          </cell>
        </row>
        <row r="488">
          <cell r="B488">
            <v>40605</v>
          </cell>
          <cell r="C488" t="str">
            <v>Corpo de BTCC 2,50 x 3,00 m projeto DNIT para H &lt; -&gt; 2,50 m</v>
          </cell>
          <cell r="D488" t="str">
            <v>M</v>
          </cell>
          <cell r="E488" t="str">
            <v>12.370,14</v>
          </cell>
          <cell r="F488">
            <v>9163.0666666666657</v>
          </cell>
        </row>
        <row r="489">
          <cell r="B489">
            <v>40611</v>
          </cell>
          <cell r="C489" t="str">
            <v>Corpo de BTCC 2,50 x 3,00 m projeto DNIT para 2,50 &lt; H &lt; 5,00 m</v>
          </cell>
          <cell r="D489" t="str">
            <v>M</v>
          </cell>
          <cell r="E489" t="str">
            <v>13.976,50</v>
          </cell>
          <cell r="F489">
            <v>10352.962962962962</v>
          </cell>
        </row>
        <row r="490">
          <cell r="B490">
            <v>40606</v>
          </cell>
          <cell r="C490" t="str">
            <v>Corpo de BTCC 3,00 x 3,00 m projeto DNIT para H &lt; -&gt; 2,50 m</v>
          </cell>
          <cell r="D490" t="str">
            <v>M</v>
          </cell>
          <cell r="E490" t="str">
            <v>13.365,60</v>
          </cell>
          <cell r="F490">
            <v>9900.4444444444434</v>
          </cell>
        </row>
        <row r="491">
          <cell r="B491">
            <v>40612</v>
          </cell>
          <cell r="C491" t="str">
            <v>Corpo de BTCC 3,00 x 3,00 m projeto DNIT para 2,50 &lt; H &lt; 5,00 m</v>
          </cell>
          <cell r="D491" t="str">
            <v>M</v>
          </cell>
          <cell r="E491" t="str">
            <v>14.937,57</v>
          </cell>
          <cell r="F491">
            <v>11064.866666666665</v>
          </cell>
        </row>
        <row r="492">
          <cell r="B492">
            <v>40305</v>
          </cell>
          <cell r="C492" t="str">
            <v>Corta-rio (escavação mecânica em material de 1ª cat.) H -&gt; 1,50 a 3,00 m</v>
          </cell>
          <cell r="D492" t="str">
            <v>M3</v>
          </cell>
          <cell r="E492" t="str">
            <v>11,65</v>
          </cell>
          <cell r="F492">
            <v>8.6296296296296298</v>
          </cell>
        </row>
        <row r="493">
          <cell r="B493">
            <v>40306</v>
          </cell>
          <cell r="C493" t="str">
            <v>Corta-rio (escavação mecânica em material de 2ª cat.) H -&gt; 1,50 a 3,00 m</v>
          </cell>
          <cell r="D493" t="str">
            <v>M3</v>
          </cell>
          <cell r="E493" t="str">
            <v>23,30</v>
          </cell>
          <cell r="F493">
            <v>17.25925925925926</v>
          </cell>
        </row>
        <row r="494">
          <cell r="B494">
            <v>40307</v>
          </cell>
          <cell r="C494" t="str">
            <v>Corta-rio (escavação mecânica em material de 3º cat.) H -&gt; 0,00 a 1,50 m</v>
          </cell>
          <cell r="D494" t="str">
            <v>M3</v>
          </cell>
          <cell r="E494" t="str">
            <v>94,08</v>
          </cell>
          <cell r="F494">
            <v>69.688888888888883</v>
          </cell>
        </row>
        <row r="495">
          <cell r="B495">
            <v>41049</v>
          </cell>
          <cell r="C495" t="str">
            <v>Corte e esmerilhamento de pontas de tubo de ferro fundido DN 500 a
200mm</v>
          </cell>
          <cell r="D495" t="str">
            <v>M</v>
          </cell>
          <cell r="E495" t="str">
            <v>19,27</v>
          </cell>
          <cell r="F495">
            <v>14.274074074074074</v>
          </cell>
        </row>
        <row r="496">
          <cell r="B496">
            <v>41124</v>
          </cell>
          <cell r="C496" t="str">
            <v>Curva 90° de PVC, junta elástica PBA, D-&gt;75mm, fornecimento e assentamento</v>
          </cell>
          <cell r="D496" t="str">
            <v>Ud</v>
          </cell>
          <cell r="E496" t="str">
            <v>53,35</v>
          </cell>
          <cell r="F496">
            <v>39.518518518518519</v>
          </cell>
        </row>
        <row r="497">
          <cell r="B497">
            <v>40372</v>
          </cell>
          <cell r="C497" t="str">
            <v>Demolição manual alvenaria tijolo furado assentado com argamassa</v>
          </cell>
          <cell r="D497" t="str">
            <v>M3</v>
          </cell>
          <cell r="E497" t="str">
            <v>166,33</v>
          </cell>
          <cell r="F497">
            <v>123.2074074074074</v>
          </cell>
        </row>
        <row r="498">
          <cell r="B498">
            <v>40374</v>
          </cell>
          <cell r="C498" t="str">
            <v>Demolição manual de concreto armado</v>
          </cell>
          <cell r="D498" t="str">
            <v>M3</v>
          </cell>
          <cell r="E498" t="str">
            <v>262,45</v>
          </cell>
          <cell r="F498">
            <v>194.40740740740739</v>
          </cell>
        </row>
        <row r="499">
          <cell r="B499">
            <v>40373</v>
          </cell>
          <cell r="C499" t="str">
            <v>Demolição manual de concreto simples ou ciclópico</v>
          </cell>
          <cell r="D499" t="str">
            <v>M3</v>
          </cell>
          <cell r="E499" t="str">
            <v>231,57</v>
          </cell>
          <cell r="F499">
            <v>171.5333333333333</v>
          </cell>
        </row>
        <row r="500">
          <cell r="B500">
            <v>40375</v>
          </cell>
          <cell r="C500" t="str">
            <v>Demolição mecânica de concreto</v>
          </cell>
          <cell r="D500" t="str">
            <v>M3</v>
          </cell>
          <cell r="E500" t="str">
            <v>127,61</v>
          </cell>
          <cell r="F500">
            <v>94.525925925925918</v>
          </cell>
        </row>
        <row r="501">
          <cell r="B501">
            <v>40678</v>
          </cell>
          <cell r="C501" t="str">
            <v>Descida d'água concreto armado (calha) c/ caiação (DSA-01A) canal</v>
          </cell>
          <cell r="D501" t="str">
            <v>M</v>
          </cell>
          <cell r="E501" t="str">
            <v>322,38</v>
          </cell>
          <cell r="F501">
            <v>238.79999999999998</v>
          </cell>
        </row>
        <row r="502">
          <cell r="B502">
            <v>40679</v>
          </cell>
          <cell r="C502" t="str">
            <v>Descida d'água concreto armado (calha) c/ caiação (DSA-01A) dispersor</v>
          </cell>
          <cell r="D502" t="str">
            <v>Ud</v>
          </cell>
          <cell r="E502" t="str">
            <v>647,43</v>
          </cell>
          <cell r="F502">
            <v>479.57777777777773</v>
          </cell>
        </row>
        <row r="503">
          <cell r="B503">
            <v>40684</v>
          </cell>
          <cell r="C503" t="str">
            <v>Descida d'água concreto armado (degraus) c/ caiação (DSA-03A) apoio</v>
          </cell>
          <cell r="D503" t="str">
            <v>Ud</v>
          </cell>
          <cell r="E503" t="str">
            <v>716,21</v>
          </cell>
          <cell r="F503">
            <v>530.52592592592589</v>
          </cell>
        </row>
        <row r="504">
          <cell r="B504">
            <v>40683</v>
          </cell>
          <cell r="C504" t="str">
            <v>Descida d'água concreto armado (degraus) c/ caiação (DSA-03A) degrau</v>
          </cell>
          <cell r="D504" t="str">
            <v>M</v>
          </cell>
          <cell r="E504" t="str">
            <v>343,12</v>
          </cell>
          <cell r="F504">
            <v>254.16296296296295</v>
          </cell>
        </row>
        <row r="505">
          <cell r="B505">
            <v>40685</v>
          </cell>
          <cell r="C505" t="str">
            <v>Descida d'água concreto armado (degraus) c/ caiação (DSA-03A) dispersor</v>
          </cell>
          <cell r="D505" t="str">
            <v>Ud</v>
          </cell>
          <cell r="E505" t="str">
            <v>620,71</v>
          </cell>
          <cell r="F505">
            <v>459.78518518518518</v>
          </cell>
        </row>
        <row r="506">
          <cell r="B506">
            <v>40686</v>
          </cell>
          <cell r="C506" t="str">
            <v>Descida d'água concreto armado DP-1 (calha) c/ caiação</v>
          </cell>
          <cell r="D506" t="str">
            <v>M</v>
          </cell>
          <cell r="E506" t="str">
            <v>437,64</v>
          </cell>
          <cell r="F506">
            <v>324.17777777777775</v>
          </cell>
        </row>
        <row r="507">
          <cell r="B507">
            <v>40687</v>
          </cell>
          <cell r="C507" t="str">
            <v>Descida d'água concreto armado DP-1 (degraus) c/ caiação</v>
          </cell>
          <cell r="D507" t="str">
            <v>M</v>
          </cell>
          <cell r="E507" t="str">
            <v>421,41</v>
          </cell>
          <cell r="F507">
            <v>312.15555555555557</v>
          </cell>
        </row>
        <row r="508">
          <cell r="B508">
            <v>40676</v>
          </cell>
          <cell r="C508" t="str">
            <v>Descida d'água concreto simples (calha) c/ caiação (DSA-01) canal</v>
          </cell>
          <cell r="D508" t="str">
            <v>M</v>
          </cell>
          <cell r="E508" t="str">
            <v>267,66</v>
          </cell>
          <cell r="F508">
            <v>198.26666666666668</v>
          </cell>
        </row>
        <row r="509">
          <cell r="B509">
            <v>40677</v>
          </cell>
          <cell r="C509" t="str">
            <v>Descida d'água concreto simples (calha) c/ caiação (DSA-01) dispersor</v>
          </cell>
          <cell r="D509" t="str">
            <v>Ud</v>
          </cell>
          <cell r="E509" t="str">
            <v>584,90</v>
          </cell>
          <cell r="F509">
            <v>433.25925925925924</v>
          </cell>
        </row>
        <row r="510">
          <cell r="B510">
            <v>40681</v>
          </cell>
          <cell r="C510" t="str">
            <v>Descida d'água concreto simples (degraus) c/ caiação (DSA-03) apoio</v>
          </cell>
          <cell r="D510" t="str">
            <v>Ud</v>
          </cell>
          <cell r="E510" t="str">
            <v>670,49</v>
          </cell>
          <cell r="F510">
            <v>496.65925925925922</v>
          </cell>
        </row>
        <row r="511">
          <cell r="B511">
            <v>40680</v>
          </cell>
          <cell r="C511" t="str">
            <v>Descida d'água concreto simples (degraus) c/ caiação (DSA-03) degrau</v>
          </cell>
          <cell r="D511" t="str">
            <v>M</v>
          </cell>
          <cell r="E511" t="str">
            <v>327,49</v>
          </cell>
          <cell r="F511">
            <v>242.58518518518517</v>
          </cell>
        </row>
        <row r="512">
          <cell r="B512">
            <v>40682</v>
          </cell>
          <cell r="C512" t="str">
            <v>Descida d'água concreto simples (degraus) c/ caiação (DSA-03) dispersor</v>
          </cell>
          <cell r="D512" t="str">
            <v>Ud</v>
          </cell>
          <cell r="E512" t="str">
            <v>581,63</v>
          </cell>
          <cell r="F512">
            <v>430.83703703703702</v>
          </cell>
        </row>
        <row r="513">
          <cell r="B513">
            <v>41189</v>
          </cell>
          <cell r="C513" t="str">
            <v>Deslocamento de cerca de tela galvanizada fio 12 malha 3" x 3"</v>
          </cell>
          <cell r="D513" t="str">
            <v>M</v>
          </cell>
          <cell r="E513" t="str">
            <v>33,22</v>
          </cell>
          <cell r="F513">
            <v>24.607407407407404</v>
          </cell>
        </row>
        <row r="514">
          <cell r="B514">
            <v>40728</v>
          </cell>
          <cell r="C514" t="str">
            <v>Dissipador de energia aplicado a saída d'água tipo DP-1</v>
          </cell>
          <cell r="D514" t="str">
            <v>Ud</v>
          </cell>
          <cell r="E514" t="str">
            <v>316,50</v>
          </cell>
          <cell r="F514">
            <v>234.44444444444443</v>
          </cell>
        </row>
        <row r="515">
          <cell r="B515">
            <v>40732</v>
          </cell>
          <cell r="C515" t="str">
            <v>Dissipador de energia aplicado a saída de bueiro/descida d'agua de aterro
(DEB-01)</v>
          </cell>
          <cell r="D515" t="str">
            <v>Ud</v>
          </cell>
          <cell r="E515" t="str">
            <v>547,42</v>
          </cell>
          <cell r="F515">
            <v>405.49629629629624</v>
          </cell>
        </row>
        <row r="516">
          <cell r="B516">
            <v>40733</v>
          </cell>
          <cell r="C516" t="str">
            <v>Dissipador de energia aplicado a saída de bueiro/descida d'água de aterro
(DEB-02)</v>
          </cell>
          <cell r="D516" t="str">
            <v>Ud</v>
          </cell>
          <cell r="E516" t="str">
            <v>1.368,91</v>
          </cell>
          <cell r="F516">
            <v>1014.0074074074074</v>
          </cell>
        </row>
        <row r="517">
          <cell r="B517">
            <v>40734</v>
          </cell>
          <cell r="C517" t="str">
            <v>Dissipador de energia aplicado a saída de bueiro/descida d'água de aterro
(DEB-03)</v>
          </cell>
          <cell r="D517" t="str">
            <v>Ud</v>
          </cell>
          <cell r="E517" t="str">
            <v>2.145,54</v>
          </cell>
          <cell r="F517">
            <v>1589.2888888888888</v>
          </cell>
        </row>
        <row r="518">
          <cell r="B518">
            <v>40735</v>
          </cell>
          <cell r="C518" t="str">
            <v>Dissipador de energia aplicado a saída de bueiro/descida d'água de aterro
(DEB-04)</v>
          </cell>
          <cell r="D518" t="str">
            <v>Ud</v>
          </cell>
          <cell r="E518" t="str">
            <v>3.101,73</v>
          </cell>
          <cell r="F518">
            <v>2297.5777777777776</v>
          </cell>
        </row>
        <row r="519">
          <cell r="B519">
            <v>40736</v>
          </cell>
          <cell r="C519" t="str">
            <v>Dissipador de energia aplicado a saída de bueiro/descida d'água de aterro
(DEB-05)</v>
          </cell>
          <cell r="D519" t="str">
            <v>Ud</v>
          </cell>
          <cell r="E519" t="str">
            <v>4.173,41</v>
          </cell>
          <cell r="F519">
            <v>3091.4148148148147</v>
          </cell>
        </row>
        <row r="520">
          <cell r="B520">
            <v>40737</v>
          </cell>
          <cell r="C520" t="str">
            <v>Dissipador de energia aplicado a saída de bueiro/descida d'água de aterro
(DEB-06)</v>
          </cell>
          <cell r="D520" t="str">
            <v>Ud</v>
          </cell>
          <cell r="E520" t="str">
            <v>6.641,31</v>
          </cell>
          <cell r="F520">
            <v>4919.4888888888891</v>
          </cell>
        </row>
        <row r="521">
          <cell r="B521">
            <v>40738</v>
          </cell>
          <cell r="C521" t="str">
            <v>Dissipador de energia aplicado a saída de bueiro/descida d'água de aterro
(DEB-07)</v>
          </cell>
          <cell r="D521" t="str">
            <v>Ud</v>
          </cell>
          <cell r="E521" t="str">
            <v>4.252,43</v>
          </cell>
          <cell r="F521">
            <v>3149.948148148148</v>
          </cell>
        </row>
        <row r="522">
          <cell r="B522">
            <v>40739</v>
          </cell>
          <cell r="C522" t="str">
            <v>Dissipador de energia aplicado a saída de bueiro/descida d'água de aterro
(DEB-08)</v>
          </cell>
          <cell r="D522" t="str">
            <v>Ud</v>
          </cell>
          <cell r="E522" t="str">
            <v>5.726,22</v>
          </cell>
          <cell r="F522">
            <v>4241.6444444444442</v>
          </cell>
        </row>
        <row r="523">
          <cell r="B523">
            <v>40740</v>
          </cell>
          <cell r="C523" t="str">
            <v>Dissipador de energia aplicado a saída de bueiro/descida d'água de aterro
(DEB-09)</v>
          </cell>
          <cell r="D523" t="str">
            <v>Ud</v>
          </cell>
          <cell r="E523" t="str">
            <v>8.888,60</v>
          </cell>
          <cell r="F523">
            <v>6584.1481481481478</v>
          </cell>
        </row>
        <row r="524">
          <cell r="B524">
            <v>40741</v>
          </cell>
          <cell r="C524" t="str">
            <v>Dissipador de energia aplicado a saída de bueiro/descida d'água de aterro
(DEB-10)</v>
          </cell>
          <cell r="D524" t="str">
            <v>Ud</v>
          </cell>
          <cell r="E524" t="str">
            <v>5.409,18</v>
          </cell>
          <cell r="F524">
            <v>4006.7999999999997</v>
          </cell>
        </row>
        <row r="525">
          <cell r="B525">
            <v>40742</v>
          </cell>
          <cell r="C525" t="str">
            <v>Dissipador de energia aplicado a saída de bueiro/descida d'água de aterro
(DEB-12)</v>
          </cell>
          <cell r="D525" t="str">
            <v>Ud</v>
          </cell>
          <cell r="E525" t="str">
            <v>11.134,24</v>
          </cell>
          <cell r="F525">
            <v>8247.5851851851839</v>
          </cell>
        </row>
        <row r="526">
          <cell r="B526">
            <v>40729</v>
          </cell>
          <cell r="C526" t="str">
            <v>Dissipador de energia aplicado a saída de sarjeta/valeta (DES-01)</v>
          </cell>
          <cell r="D526" t="str">
            <v>Ud</v>
          </cell>
          <cell r="E526" t="str">
            <v>266,11</v>
          </cell>
          <cell r="F526">
            <v>197.11851851851853</v>
          </cell>
        </row>
        <row r="527">
          <cell r="B527">
            <v>40730</v>
          </cell>
          <cell r="C527" t="str">
            <v>Dissipador de energia aplicado a saída de sarjeta/valeta (DES-02)</v>
          </cell>
          <cell r="D527" t="str">
            <v>Ud</v>
          </cell>
          <cell r="E527" t="str">
            <v>316,50</v>
          </cell>
          <cell r="F527">
            <v>234.44444444444443</v>
          </cell>
        </row>
        <row r="528">
          <cell r="B528">
            <v>40731</v>
          </cell>
          <cell r="C528" t="str">
            <v>Dissipador de energia aplicado a saída de sarjeta/valeta (DES-03)</v>
          </cell>
          <cell r="D528" t="str">
            <v>Ud</v>
          </cell>
          <cell r="E528" t="str">
            <v>377,39</v>
          </cell>
          <cell r="F528">
            <v>279.54814814814813</v>
          </cell>
        </row>
        <row r="529">
          <cell r="B529">
            <v>40650</v>
          </cell>
          <cell r="C529" t="str">
            <v>Dreno de alívio de pavimento (DP - DAP - 01),  com utilização de geotêxtil não tecido RT 07 kn/m, inclusive transporte da brita</v>
          </cell>
          <cell r="D529" t="str">
            <v>M</v>
          </cell>
          <cell r="E529" t="str">
            <v>42,95</v>
          </cell>
          <cell r="F529">
            <v>31.814814814814813</v>
          </cell>
        </row>
        <row r="530">
          <cell r="B530">
            <v>40637</v>
          </cell>
          <cell r="C530" t="str">
            <v>Dreno de PVC  D -&gt; 100 mm</v>
          </cell>
          <cell r="D530" t="str">
            <v>M</v>
          </cell>
          <cell r="E530" t="str">
            <v>30,83</v>
          </cell>
          <cell r="F530">
            <v>22.837037037037035</v>
          </cell>
        </row>
        <row r="531">
          <cell r="B531">
            <v>40636</v>
          </cell>
          <cell r="C531" t="str">
            <v>Dreno de PVC  D -&gt; 50 mm</v>
          </cell>
          <cell r="D531" t="str">
            <v>M</v>
          </cell>
          <cell r="E531" t="str">
            <v>15,78</v>
          </cell>
          <cell r="F531">
            <v>11.688888888888888</v>
          </cell>
        </row>
        <row r="532">
          <cell r="B532">
            <v>40712</v>
          </cell>
          <cell r="C532" t="str">
            <v>Dreno Longitudinal tipo Trincheira Drenante, H -&gt; 0,90 m com tubo poroso tipo PEAD de diâm -&gt; 110 mm, incluindo esc. em mat. 1ª cat.</v>
          </cell>
          <cell r="D532" t="str">
            <v>M</v>
          </cell>
          <cell r="E532" t="str">
            <v>87,10</v>
          </cell>
          <cell r="F532">
            <v>64.518518518518505</v>
          </cell>
        </row>
        <row r="533">
          <cell r="B533">
            <v>40713</v>
          </cell>
          <cell r="C533" t="str">
            <v>Dreno Longitudinal tipo Trincheira Drenante, H -&gt; 0,90 m com tubo poroso tipo PEAD de diâm -&gt; 110 mm, incluindo esc. mat. 3ª cat.</v>
          </cell>
          <cell r="D533" t="str">
            <v>M</v>
          </cell>
          <cell r="E533" t="str">
            <v>104,82</v>
          </cell>
          <cell r="F533">
            <v>77.644444444444431</v>
          </cell>
        </row>
        <row r="534">
          <cell r="B534">
            <v>41262</v>
          </cell>
          <cell r="C534" t="str">
            <v>Dreno Longitudinal tipo Trincheira Drenante, H-&gt;0,40m c/ tubo poroso tipo PEAD d-&gt;65mm, inclus. esc. em mat. 1ª cat.e geotêxtil não tecido RT 07 kN/m</v>
          </cell>
          <cell r="D534" t="str">
            <v>M</v>
          </cell>
          <cell r="E534" t="str">
            <v>92,43</v>
          </cell>
          <cell r="F534">
            <v>68.466666666666669</v>
          </cell>
        </row>
        <row r="535">
          <cell r="B535">
            <v>41259</v>
          </cell>
          <cell r="C535" t="str">
            <v>Dreno ou Barbacã em tubo PVC, diâmetro de 2"</v>
          </cell>
          <cell r="D535" t="str">
            <v>M</v>
          </cell>
          <cell r="E535" t="str">
            <v>12,86</v>
          </cell>
          <cell r="F535">
            <v>9.5259259259259252</v>
          </cell>
        </row>
        <row r="536">
          <cell r="B536">
            <v>40640</v>
          </cell>
          <cell r="C536" t="str">
            <v>Dreno profundo com enchimento de areia, escavação em material 1ª
categoria, inclusive transporte da areia</v>
          </cell>
          <cell r="D536" t="str">
            <v>M</v>
          </cell>
          <cell r="E536" t="str">
            <v>81,35</v>
          </cell>
          <cell r="F536">
            <v>60.259259259259252</v>
          </cell>
        </row>
        <row r="537">
          <cell r="B537">
            <v>40642</v>
          </cell>
          <cell r="C537" t="str">
            <v>Dreno profundo com enchimento de brita e areia (1:1) escavação em material 1ª categoria, inclusive transporte da areia e da brita</v>
          </cell>
          <cell r="D537" t="str">
            <v>M</v>
          </cell>
          <cell r="E537" t="str">
            <v>83,30</v>
          </cell>
          <cell r="F537">
            <v>61.703703703703695</v>
          </cell>
        </row>
        <row r="538">
          <cell r="B538">
            <v>40643</v>
          </cell>
          <cell r="C538" t="str">
            <v>Dreno profundo com enchimento de brita e areia (1:1) escavação em material 2ª categoria, inclusive transporte da areia e da brita</v>
          </cell>
          <cell r="D538" t="str">
            <v>M</v>
          </cell>
          <cell r="E538" t="str">
            <v>89,92</v>
          </cell>
          <cell r="F538">
            <v>66.607407407407408</v>
          </cell>
        </row>
        <row r="539">
          <cell r="B539">
            <v>40641</v>
          </cell>
          <cell r="C539" t="str">
            <v>Dreno profundo com enchimento de brita, escavação em material 1ª
categoria,  inclusive transporte da brita</v>
          </cell>
          <cell r="D539" t="str">
            <v>M</v>
          </cell>
          <cell r="E539" t="str">
            <v>79,16</v>
          </cell>
          <cell r="F539">
            <v>58.637037037037032</v>
          </cell>
        </row>
        <row r="540">
          <cell r="B540">
            <v>40648</v>
          </cell>
          <cell r="C540" t="str">
            <v>Dreno profundo com tubo poroso, D -&gt; 0,20 m com enchimento de brita e areia, escavação em material 2ª categoria, inclusive transp.da areia, brita, tubo</v>
          </cell>
          <cell r="D540" t="str">
            <v>M</v>
          </cell>
          <cell r="E540" t="str">
            <v>102,85</v>
          </cell>
          <cell r="F540">
            <v>76.185185185185176</v>
          </cell>
        </row>
        <row r="541">
          <cell r="B541">
            <v>40649</v>
          </cell>
          <cell r="C541" t="str">
            <v>Dreno profundo com tubo poroso, D -&gt; 0,20 m com enchimento de brita, escavação em material 3ª categoria (DPR-01),  inclusive transporte da brita, tubo</v>
          </cell>
          <cell r="D541" t="str">
            <v>M</v>
          </cell>
          <cell r="E541" t="str">
            <v>80,59</v>
          </cell>
          <cell r="F541">
            <v>59.696296296296296</v>
          </cell>
        </row>
        <row r="542">
          <cell r="B542">
            <v>40645</v>
          </cell>
          <cell r="C542" t="str">
            <v>Dreno profundo D -&gt; 0,10 m c/ enchim. brita, areia (1:1) escav. mat. 3º
categ.incl. transp. areia, brita c/ geotêxtil não tecido res.long. mín 16kn/m</v>
          </cell>
          <cell r="D542" t="str">
            <v>M</v>
          </cell>
          <cell r="E542" t="str">
            <v>178,94</v>
          </cell>
          <cell r="F542">
            <v>132.54814814814813</v>
          </cell>
        </row>
        <row r="543">
          <cell r="B543">
            <v>40644</v>
          </cell>
          <cell r="C543" t="str">
            <v>Dreno profundo D -&gt; 0,10 m c/enchim. brita e areia (1:1) escav.mat. 1º
categ., inclus.transp.areia, brita,c/ geotêxtil não tecido res.long. mín 16 kn/m</v>
          </cell>
          <cell r="D543" t="str">
            <v>M</v>
          </cell>
          <cell r="E543" t="str">
            <v>116,32</v>
          </cell>
          <cell r="F543">
            <v>86.162962962962951</v>
          </cell>
        </row>
        <row r="544">
          <cell r="B544">
            <v>40646</v>
          </cell>
          <cell r="C544" t="str">
            <v>Dreno profundo D -&gt; 0,20 m com enchimento de areia, escavação em material 1ª categoria (DPS-01), inclusive transporte da areia e do tubo</v>
          </cell>
          <cell r="D544" t="str">
            <v>M</v>
          </cell>
          <cell r="E544" t="str">
            <v>99,64</v>
          </cell>
          <cell r="F544">
            <v>73.807407407407396</v>
          </cell>
        </row>
        <row r="545">
          <cell r="B545">
            <v>40647</v>
          </cell>
          <cell r="C545" t="str">
            <v>Dreno profundo D -&gt; 0,20 m com enchimento de brita e areia, escavação em material 1ª categoria, inclusive transporte da brita e da areia</v>
          </cell>
          <cell r="D545" t="str">
            <v>M</v>
          </cell>
          <cell r="E545" t="str">
            <v>96,24</v>
          </cell>
          <cell r="F545">
            <v>71.288888888888877</v>
          </cell>
        </row>
        <row r="546">
          <cell r="B546">
            <v>40704</v>
          </cell>
          <cell r="C546" t="str">
            <v>Dreno profundo em solo com tubo PVC perfur. D-&gt;0,10 m, envolto por geotêxtil não tecido RT16 kn/m, preenchim. c/ brita, incl transp.dreno,brita</v>
          </cell>
          <cell r="D546" t="str">
            <v>M</v>
          </cell>
          <cell r="E546" t="str">
            <v>92,52</v>
          </cell>
          <cell r="F546">
            <v>68.533333333333331</v>
          </cell>
        </row>
        <row r="547">
          <cell r="B547">
            <v>41107</v>
          </cell>
          <cell r="C547" t="str">
            <v>Dreno profundo para corte em solo, com enchimento em brita revestido com geotextil não tecido RT 16 kn/m, inclusive transporte da brita</v>
          </cell>
          <cell r="D547" t="str">
            <v>M</v>
          </cell>
          <cell r="E547" t="str">
            <v>105,89</v>
          </cell>
          <cell r="F547">
            <v>78.43703703703703</v>
          </cell>
        </row>
        <row r="548">
          <cell r="B548">
            <v>40638</v>
          </cell>
          <cell r="C548" t="str">
            <v>Dreno sub-horizontal D -&gt; 50 mm em PVC, com geotêxtil não tecido RT 16 kn/m, exclusive transportes</v>
          </cell>
          <cell r="D548" t="str">
            <v>M</v>
          </cell>
          <cell r="E548" t="str">
            <v>352,80</v>
          </cell>
          <cell r="F548">
            <v>261.33333333333331</v>
          </cell>
        </row>
        <row r="549">
          <cell r="B549">
            <v>41188</v>
          </cell>
          <cell r="C549" t="str">
            <v>Dreno sub-horizontal D-&gt;50mm em PVC (escavação em rocha sã), inclusive geotêxtil não tecido RT 16 kn/m, exclusive transportes</v>
          </cell>
          <cell r="D549" t="str">
            <v>M</v>
          </cell>
          <cell r="E549" t="str">
            <v>578,42</v>
          </cell>
          <cell r="F549">
            <v>428.45925925925923</v>
          </cell>
        </row>
        <row r="550">
          <cell r="B550">
            <v>41187</v>
          </cell>
          <cell r="C550" t="str">
            <v>Dreno sub-horizontal D-&gt;50mm em PVC (escavação em rocha sã), inlusive geotêxtil não tecido RT 16 kn/m, exclusive transportes</v>
          </cell>
          <cell r="D550" t="str">
            <v>M</v>
          </cell>
          <cell r="E550" t="str">
            <v>760,18</v>
          </cell>
          <cell r="F550">
            <v>563.09629629629626</v>
          </cell>
        </row>
        <row r="551">
          <cell r="B551">
            <v>40705</v>
          </cell>
          <cell r="C551" t="str">
            <v>Dreno sub-superficial rocha (h-&gt;0,55m) c/ tubo PVC perfur. d-&gt;0,10m, env. por geotêxtil16kn/m,preenc.c/ brita,inclus.transp. dreno, exclus transp.brita</v>
          </cell>
          <cell r="D551" t="str">
            <v>M</v>
          </cell>
          <cell r="E551" t="str">
            <v>73,31</v>
          </cell>
          <cell r="F551">
            <v>54.303703703703704</v>
          </cell>
        </row>
        <row r="552">
          <cell r="B552">
            <v>40639</v>
          </cell>
          <cell r="C552" t="str">
            <v>Dreno vertical D -&gt; 75 mm em PVC, com geotêxtil não tecido resistência longitudinal 16 kn/m</v>
          </cell>
          <cell r="D552" t="str">
            <v>M</v>
          </cell>
          <cell r="E552" t="str">
            <v>364,12</v>
          </cell>
          <cell r="F552">
            <v>269.71851851851852</v>
          </cell>
        </row>
        <row r="553">
          <cell r="B553">
            <v>41227</v>
          </cell>
          <cell r="C553" t="str">
            <v>Eletroduto de ferro galvanizado DN 4" exclusive escavação e reaterro, fornecimento e assentamento</v>
          </cell>
          <cell r="D553" t="str">
            <v>M</v>
          </cell>
          <cell r="E553" t="str">
            <v>100,25</v>
          </cell>
          <cell r="F553">
            <v>74.259259259259252</v>
          </cell>
        </row>
        <row r="554">
          <cell r="B554">
            <v>40951</v>
          </cell>
          <cell r="C554" t="str">
            <v>Eletroduto para rede de lógica, inclusive conexões</v>
          </cell>
          <cell r="D554" t="str">
            <v>M</v>
          </cell>
          <cell r="E554" t="str">
            <v>16,59</v>
          </cell>
          <cell r="F554">
            <v>12.288888888888888</v>
          </cell>
        </row>
        <row r="555">
          <cell r="B555">
            <v>41121</v>
          </cell>
          <cell r="C555" t="str">
            <v>Eletroduto PVC diâmetro 75mm, fornecimento e assentamento</v>
          </cell>
          <cell r="D555" t="str">
            <v>M</v>
          </cell>
          <cell r="E555" t="str">
            <v>20,08</v>
          </cell>
          <cell r="F555">
            <v>14.874074074074072</v>
          </cell>
        </row>
        <row r="556">
          <cell r="B556">
            <v>41120</v>
          </cell>
          <cell r="C556" t="str">
            <v>Eletroduto PVC rígido roscável diâm. 50mm, fornecimento e assentamento</v>
          </cell>
          <cell r="D556" t="str">
            <v>M</v>
          </cell>
          <cell r="E556" t="str">
            <v>9,35</v>
          </cell>
          <cell r="F556">
            <v>6.9259259259259256</v>
          </cell>
        </row>
        <row r="557">
          <cell r="B557">
            <v>41128</v>
          </cell>
          <cell r="C557" t="str">
            <v>Eletroduto tipo Kanaflex  diâmetro 1 1/4", fornecimento e assentamento</v>
          </cell>
          <cell r="D557" t="str">
            <v>M</v>
          </cell>
          <cell r="E557" t="str">
            <v>11,21</v>
          </cell>
          <cell r="F557">
            <v>8.3037037037037038</v>
          </cell>
        </row>
        <row r="558">
          <cell r="B558">
            <v>41129</v>
          </cell>
          <cell r="C558" t="str">
            <v>Eletroduto tipo Kanaflex diâmetro 1 1/2", fornecimento e assentamento</v>
          </cell>
          <cell r="D558" t="str">
            <v>M</v>
          </cell>
          <cell r="E558" t="str">
            <v>12,90</v>
          </cell>
          <cell r="F558">
            <v>9.5555555555555554</v>
          </cell>
        </row>
        <row r="559">
          <cell r="B559">
            <v>41131</v>
          </cell>
          <cell r="C559" t="str">
            <v>Eletroduto tipo Kanaflex diâmetro 2", fornecimento e assentamento</v>
          </cell>
          <cell r="D559" t="str">
            <v>M</v>
          </cell>
          <cell r="E559" t="str">
            <v>17,80</v>
          </cell>
          <cell r="F559">
            <v>13.185185185185185</v>
          </cell>
        </row>
        <row r="560">
          <cell r="B560">
            <v>41130</v>
          </cell>
          <cell r="C560" t="str">
            <v>Eletroduto tipo Kanaflex diâmetro 4", fornecimento e assentamento</v>
          </cell>
          <cell r="D560" t="str">
            <v>M</v>
          </cell>
          <cell r="E560" t="str">
            <v>28,47</v>
          </cell>
          <cell r="F560">
            <v>21.088888888888885</v>
          </cell>
        </row>
        <row r="561">
          <cell r="B561">
            <v>40997</v>
          </cell>
          <cell r="C561" t="str">
            <v>Enrocamento de pedra arrumada com pá carregadeira e escavadeira, inclusive fornecimento, exclusive transporte da pedra</v>
          </cell>
          <cell r="D561" t="str">
            <v>M3</v>
          </cell>
          <cell r="E561" t="str">
            <v>77,85</v>
          </cell>
          <cell r="F561">
            <v>57.666666666666657</v>
          </cell>
        </row>
        <row r="562">
          <cell r="B562">
            <v>40724</v>
          </cell>
          <cell r="C562" t="str">
            <v>Enrocamento de pedra de mão arrumada exclusive transporte</v>
          </cell>
          <cell r="D562" t="str">
            <v>M3</v>
          </cell>
          <cell r="E562" t="str">
            <v>135,16</v>
          </cell>
          <cell r="F562">
            <v>100.11851851851851</v>
          </cell>
        </row>
        <row r="563">
          <cell r="B563">
            <v>40722</v>
          </cell>
          <cell r="C563" t="str">
            <v>Enrocamento de pedra jogada exclusive fornecimento e transporte (utilização de material considerado em medição)</v>
          </cell>
          <cell r="D563" t="str">
            <v>M3</v>
          </cell>
          <cell r="E563" t="str">
            <v>8,03</v>
          </cell>
          <cell r="F563">
            <v>5.9481481481481469</v>
          </cell>
        </row>
        <row r="564">
          <cell r="B564">
            <v>40998</v>
          </cell>
          <cell r="C564" t="str">
            <v>Enrocamento de pedra jogada exclusive o fornecimento e transporte da pedra</v>
          </cell>
          <cell r="D564" t="str">
            <v>M3</v>
          </cell>
          <cell r="E564" t="str">
            <v>8,53</v>
          </cell>
          <cell r="F564">
            <v>6.318518518518518</v>
          </cell>
        </row>
        <row r="565">
          <cell r="B565">
            <v>40723</v>
          </cell>
          <cell r="C565" t="str">
            <v>Enrocamento de pedra jogada inclusive fornecimento, exclusive transporte da pedra</v>
          </cell>
          <cell r="D565" t="str">
            <v>M3</v>
          </cell>
          <cell r="E565" t="str">
            <v>55,28</v>
          </cell>
          <cell r="F565">
            <v>40.94814814814815</v>
          </cell>
        </row>
        <row r="566">
          <cell r="B566">
            <v>40335</v>
          </cell>
          <cell r="C566" t="str">
            <v>Ensecadeira dupla de madeira esp.-&gt; 5 cm com 1 reaproveitamento</v>
          </cell>
          <cell r="D566" t="str">
            <v>M2</v>
          </cell>
          <cell r="E566" t="str">
            <v>453,95</v>
          </cell>
          <cell r="F566">
            <v>336.25925925925924</v>
          </cell>
        </row>
        <row r="567">
          <cell r="B567">
            <v>40334</v>
          </cell>
          <cell r="C567" t="str">
            <v>Ensecadeira dupla de madeira esp.-&gt; 5 cm sem reaproveitamento</v>
          </cell>
          <cell r="D567" t="str">
            <v>M2</v>
          </cell>
          <cell r="E567" t="str">
            <v>599,99</v>
          </cell>
          <cell r="F567">
            <v>444.43703703703699</v>
          </cell>
        </row>
        <row r="568">
          <cell r="B568">
            <v>40333</v>
          </cell>
          <cell r="C568" t="str">
            <v>Ensecadeira simples de madeira esp.-&gt; 5 cm com 1 reaproveitamento</v>
          </cell>
          <cell r="D568" t="str">
            <v>M2</v>
          </cell>
          <cell r="E568" t="str">
            <v>226,97</v>
          </cell>
          <cell r="F568">
            <v>168.12592592592591</v>
          </cell>
        </row>
        <row r="569">
          <cell r="B569">
            <v>40332</v>
          </cell>
          <cell r="C569" t="str">
            <v>Ensecadeira simples de madeira esp.-&gt; 5 cm sem reaproveitamento</v>
          </cell>
          <cell r="D569" t="str">
            <v>M2</v>
          </cell>
          <cell r="E569" t="str">
            <v>299,99</v>
          </cell>
          <cell r="F569">
            <v>222.21481481481482</v>
          </cell>
        </row>
        <row r="570">
          <cell r="B570">
            <v>40675</v>
          </cell>
          <cell r="C570" t="str">
            <v>Entrada para descida d'agua DP-1 (calha/degraus) inclusive caiação</v>
          </cell>
          <cell r="D570" t="str">
            <v>Ud</v>
          </cell>
          <cell r="E570" t="str">
            <v>186,52</v>
          </cell>
          <cell r="F570">
            <v>138.16296296296295</v>
          </cell>
        </row>
        <row r="571">
          <cell r="B571">
            <v>40673</v>
          </cell>
          <cell r="C571" t="str">
            <v>Entrada para descida d'água EDA-01</v>
          </cell>
          <cell r="D571" t="str">
            <v>Ud</v>
          </cell>
          <cell r="E571" t="str">
            <v>69,59</v>
          </cell>
          <cell r="F571">
            <v>51.548148148148144</v>
          </cell>
        </row>
        <row r="572">
          <cell r="B572">
            <v>40674</v>
          </cell>
          <cell r="C572" t="str">
            <v>Entrada para descida d'água EDA-02</v>
          </cell>
          <cell r="D572" t="str">
            <v>Ud</v>
          </cell>
          <cell r="E572" t="str">
            <v>74,20</v>
          </cell>
          <cell r="F572">
            <v>54.962962962962962</v>
          </cell>
        </row>
        <row r="573">
          <cell r="B573">
            <v>41037</v>
          </cell>
          <cell r="C573" t="str">
            <v>Escada de madeira executada sobre terreno inclinado, com 80 cm de largura mínima</v>
          </cell>
          <cell r="D573" t="str">
            <v>M</v>
          </cell>
          <cell r="E573" t="str">
            <v>54,74</v>
          </cell>
          <cell r="F573">
            <v>40.548148148148144</v>
          </cell>
        </row>
        <row r="574">
          <cell r="B574">
            <v>40258</v>
          </cell>
          <cell r="C574" t="str">
            <v>Escavação manual em mat. 1ª cat. H-&gt; 0,00 a 1,50 m</v>
          </cell>
          <cell r="D574" t="str">
            <v>M3</v>
          </cell>
          <cell r="E574" t="str">
            <v>50,61</v>
          </cell>
          <cell r="F574">
            <v>37.488888888888887</v>
          </cell>
        </row>
        <row r="575">
          <cell r="B575">
            <v>40261</v>
          </cell>
          <cell r="C575" t="str">
            <v>Escavação manual em mat. 1ª cat. H-&gt; 0,00 a 1,50 m com esgotamento</v>
          </cell>
          <cell r="D575" t="str">
            <v>M3</v>
          </cell>
          <cell r="E575" t="str">
            <v>59,67</v>
          </cell>
          <cell r="F575">
            <v>44.199999999999996</v>
          </cell>
        </row>
        <row r="576">
          <cell r="B576">
            <v>40259</v>
          </cell>
          <cell r="C576" t="str">
            <v>Escavação manual em mat. 1ª cat. H-&gt; 1,50 a 3,00 m</v>
          </cell>
          <cell r="D576" t="str">
            <v>M3</v>
          </cell>
          <cell r="E576" t="str">
            <v>74,62</v>
          </cell>
          <cell r="F576">
            <v>55.274074074074072</v>
          </cell>
        </row>
        <row r="577">
          <cell r="B577">
            <v>40262</v>
          </cell>
          <cell r="C577" t="str">
            <v>Escavação manual em mat. 1ª cat. H-&gt; 1,50 a 3,00 m com esgotamento</v>
          </cell>
          <cell r="D577" t="str">
            <v>M3</v>
          </cell>
          <cell r="E577" t="str">
            <v>83,68</v>
          </cell>
          <cell r="F577">
            <v>61.985185185185188</v>
          </cell>
        </row>
        <row r="578">
          <cell r="B578">
            <v>40260</v>
          </cell>
          <cell r="C578" t="str">
            <v>Escavação manual em mat. 1ª cat. H-&gt; 3,00 a 4,50 m</v>
          </cell>
          <cell r="D578" t="str">
            <v>M3</v>
          </cell>
          <cell r="E578" t="str">
            <v>110,64</v>
          </cell>
          <cell r="F578">
            <v>81.955555555555549</v>
          </cell>
        </row>
        <row r="579">
          <cell r="B579">
            <v>40263</v>
          </cell>
          <cell r="C579" t="str">
            <v>Escavação manual em mat. 1ª cat. H-&gt; 3,00 a 4,50 m com esgotamento</v>
          </cell>
          <cell r="D579" t="str">
            <v>M3</v>
          </cell>
          <cell r="E579" t="str">
            <v>119,70</v>
          </cell>
          <cell r="F579">
            <v>88.666666666666657</v>
          </cell>
        </row>
        <row r="580">
          <cell r="B580">
            <v>40267</v>
          </cell>
          <cell r="C580" t="str">
            <v>Escavação manual em mat. 2ª cat. H-&gt; 0,00 a 1,50 m com esgotamento</v>
          </cell>
          <cell r="D580" t="str">
            <v>M3</v>
          </cell>
          <cell r="E580" t="str">
            <v>133,63</v>
          </cell>
          <cell r="F580">
            <v>98.985185185185173</v>
          </cell>
        </row>
        <row r="581">
          <cell r="B581">
            <v>40264</v>
          </cell>
          <cell r="C581" t="str">
            <v>Escavação manual em mat. 2ª cat. H-&gt; 0,00 a 1,50 m sem detonação</v>
          </cell>
          <cell r="D581" t="str">
            <v>M3</v>
          </cell>
          <cell r="E581" t="str">
            <v>124,57</v>
          </cell>
          <cell r="F581">
            <v>92.274074074074065</v>
          </cell>
        </row>
        <row r="582">
          <cell r="B582">
            <v>40268</v>
          </cell>
          <cell r="C582" t="str">
            <v>Escavação manual em mat. 2ª cat. H-&gt; 1,50 a 3,00 m com esgotamento</v>
          </cell>
          <cell r="D582" t="str">
            <v>M3</v>
          </cell>
          <cell r="E582" t="str">
            <v>163,28</v>
          </cell>
          <cell r="F582">
            <v>120.94814814814814</v>
          </cell>
        </row>
        <row r="583">
          <cell r="B583">
            <v>40265</v>
          </cell>
          <cell r="C583" t="str">
            <v>Escavação manual em mat. 2ª cat. H-&gt; 1,50 a 3,00 m sem detonação</v>
          </cell>
          <cell r="D583" t="str">
            <v>M3</v>
          </cell>
          <cell r="E583" t="str">
            <v>154,22</v>
          </cell>
          <cell r="F583">
            <v>114.23703703703703</v>
          </cell>
        </row>
        <row r="584">
          <cell r="B584">
            <v>40269</v>
          </cell>
          <cell r="C584" t="str">
            <v>Escavação manual em mat. 2ª cat. H-&gt; 3,00 a 4,50 m com esgotamento</v>
          </cell>
          <cell r="D584" t="str">
            <v>M3</v>
          </cell>
          <cell r="E584" t="str">
            <v>282,24</v>
          </cell>
          <cell r="F584">
            <v>209.06666666666666</v>
          </cell>
        </row>
        <row r="585">
          <cell r="B585">
            <v>40266</v>
          </cell>
          <cell r="C585" t="str">
            <v>Escavação manual em mat. 2ª cat. H-&gt; 3,00 a 4,50 m sem detonação</v>
          </cell>
          <cell r="D585" t="str">
            <v>M3</v>
          </cell>
          <cell r="E585" t="str">
            <v>273,18</v>
          </cell>
          <cell r="F585">
            <v>202.35555555555555</v>
          </cell>
        </row>
        <row r="586">
          <cell r="B586">
            <v>40276</v>
          </cell>
          <cell r="C586" t="str">
            <v>Escavação manual em mat. 3ª cat. H-&gt; 0,00 a 1,50 m, a fogo</v>
          </cell>
          <cell r="D586" t="str">
            <v>M3</v>
          </cell>
          <cell r="E586" t="str">
            <v>322,98</v>
          </cell>
          <cell r="F586">
            <v>239.24444444444444</v>
          </cell>
        </row>
        <row r="587">
          <cell r="B587">
            <v>40256</v>
          </cell>
          <cell r="C587" t="str">
            <v>Escavação manual furos, valetas mat. 1ª cat. H-&gt; 0,00 a 1,50 m (dim. reduz.)</v>
          </cell>
          <cell r="D587" t="str">
            <v>M3</v>
          </cell>
          <cell r="E587" t="str">
            <v>74,62</v>
          </cell>
          <cell r="F587">
            <v>55.274074074074072</v>
          </cell>
        </row>
        <row r="588">
          <cell r="B588">
            <v>40257</v>
          </cell>
          <cell r="C588" t="str">
            <v>Escavação manual furos, valetas mat. 2ª cat. H-&gt; 0,00 a 1,50 m sem detonação (dim. reduz.)</v>
          </cell>
          <cell r="D588" t="str">
            <v>M3</v>
          </cell>
          <cell r="E588" t="str">
            <v>185,57</v>
          </cell>
          <cell r="F588">
            <v>137.45925925925926</v>
          </cell>
        </row>
        <row r="589">
          <cell r="B589">
            <v>41192</v>
          </cell>
          <cell r="C589" t="str">
            <v>Escavação mecânica de valas em material de 1ª categoria, 3,00 a 4,50m, com esgotamento, carga do material, transporte do material para bota-fora</v>
          </cell>
          <cell r="D589" t="str">
            <v>M3</v>
          </cell>
          <cell r="E589" t="str">
            <v>184,16</v>
          </cell>
          <cell r="F589">
            <v>136.4148148148148</v>
          </cell>
        </row>
        <row r="590">
          <cell r="B590">
            <v>41198</v>
          </cell>
          <cell r="C590" t="str">
            <v>Escavação mecânica de valas em 1ª categoria, profundidade de 4,50 a
6,00m com esgotamento, transp. DMT-&gt;20km, descarga e espalhamento</v>
          </cell>
          <cell r="D590" t="str">
            <v>M3</v>
          </cell>
          <cell r="E590" t="str">
            <v>186,43</v>
          </cell>
          <cell r="F590">
            <v>138.09629629629629</v>
          </cell>
        </row>
        <row r="591">
          <cell r="B591">
            <v>40282</v>
          </cell>
          <cell r="C591" t="str">
            <v>Escavação mecânica em material de 1ª cat. H-&gt; 0,00 a 1,50 m</v>
          </cell>
          <cell r="D591" t="str">
            <v>M3</v>
          </cell>
          <cell r="E591" t="str">
            <v>10,58</v>
          </cell>
          <cell r="F591">
            <v>7.8370370370370361</v>
          </cell>
        </row>
        <row r="592">
          <cell r="B592">
            <v>40285</v>
          </cell>
          <cell r="C592" t="str">
            <v>Escavação mecânica em material de 1ª cat. H-&gt; 0,00 a 1,50 m com esgotamento</v>
          </cell>
          <cell r="D592" t="str">
            <v>M3</v>
          </cell>
          <cell r="E592" t="str">
            <v>19,64</v>
          </cell>
          <cell r="F592">
            <v>14.548148148148147</v>
          </cell>
        </row>
        <row r="593">
          <cell r="B593">
            <v>40283</v>
          </cell>
          <cell r="C593" t="str">
            <v>Escavação mecânica em material de 1ª cat. H-&gt; 1,50 a 3,00 m</v>
          </cell>
          <cell r="D593" t="str">
            <v>M3</v>
          </cell>
          <cell r="E593" t="str">
            <v>11,65</v>
          </cell>
          <cell r="F593">
            <v>8.6296296296296298</v>
          </cell>
        </row>
        <row r="594">
          <cell r="B594">
            <v>40286</v>
          </cell>
          <cell r="C594" t="str">
            <v>Escavação mecânica em material de 1ª cat. H-&gt; 1,50 a 3,00 m com esgotamento</v>
          </cell>
          <cell r="D594" t="str">
            <v>M3</v>
          </cell>
          <cell r="E594" t="str">
            <v>20,70</v>
          </cell>
          <cell r="F594">
            <v>15.333333333333332</v>
          </cell>
        </row>
        <row r="595">
          <cell r="B595">
            <v>40284</v>
          </cell>
          <cell r="C595" t="str">
            <v>Escavação mecânica em material de 1ª cat. H-&gt; 3,00 a 4,50 m</v>
          </cell>
          <cell r="D595" t="str">
            <v>M3</v>
          </cell>
          <cell r="E595" t="str">
            <v>13,70</v>
          </cell>
          <cell r="F595">
            <v>10.148148148148147</v>
          </cell>
        </row>
        <row r="596">
          <cell r="B596">
            <v>40287</v>
          </cell>
          <cell r="C596" t="str">
            <v>Escavação mecânica em material de 1º cat. H-&gt; 3,00 a 4,50 m com esgotamento</v>
          </cell>
          <cell r="D596" t="str">
            <v>M3</v>
          </cell>
          <cell r="E596" t="str">
            <v>22,76</v>
          </cell>
          <cell r="F596">
            <v>16.859259259259261</v>
          </cell>
        </row>
        <row r="597">
          <cell r="B597">
            <v>40288</v>
          </cell>
          <cell r="C597" t="str">
            <v>Escavação mecânica em material de 2ª cat. H-&gt; 0,00 a 1,50 m</v>
          </cell>
          <cell r="D597" t="str">
            <v>M3</v>
          </cell>
          <cell r="E597" t="str">
            <v>19,41</v>
          </cell>
          <cell r="F597">
            <v>14.377777777777776</v>
          </cell>
        </row>
        <row r="598">
          <cell r="B598">
            <v>40291</v>
          </cell>
          <cell r="C598" t="str">
            <v>Escavação mecânica em material de 2ª cat. H-&gt; 0,00 a 1,50 m com esgotamento</v>
          </cell>
          <cell r="D598" t="str">
            <v>M3</v>
          </cell>
          <cell r="E598" t="str">
            <v>28,47</v>
          </cell>
          <cell r="F598">
            <v>21.088888888888885</v>
          </cell>
        </row>
        <row r="599">
          <cell r="B599">
            <v>40289</v>
          </cell>
          <cell r="C599" t="str">
            <v>Escavação mecânica em material de 2ª cat. H-&gt; 1,50 a 3,00 m</v>
          </cell>
          <cell r="D599" t="str">
            <v>M3</v>
          </cell>
          <cell r="E599" t="str">
            <v>23,30</v>
          </cell>
          <cell r="F599">
            <v>17.25925925925926</v>
          </cell>
        </row>
        <row r="600">
          <cell r="B600">
            <v>40292</v>
          </cell>
          <cell r="C600" t="str">
            <v>Escavação mecânica em material de 2ª cat. H-&gt; 1,50 a 3,00 m com esgotamento</v>
          </cell>
          <cell r="D600" t="str">
            <v>M3</v>
          </cell>
          <cell r="E600" t="str">
            <v>32,35</v>
          </cell>
          <cell r="F600">
            <v>23.962962962962962</v>
          </cell>
        </row>
        <row r="601">
          <cell r="B601">
            <v>40290</v>
          </cell>
          <cell r="C601" t="str">
            <v>Escavação mecânica em material de 2ª cat. H-&gt; 3,00 a 4,50 m</v>
          </cell>
          <cell r="D601" t="str">
            <v>M3</v>
          </cell>
          <cell r="E601" t="str">
            <v>29,13</v>
          </cell>
          <cell r="F601">
            <v>21.577777777777776</v>
          </cell>
        </row>
        <row r="602">
          <cell r="B602">
            <v>40293</v>
          </cell>
          <cell r="C602" t="str">
            <v>Escavação mecânica em material de 2º cat. H-&gt; 3,00 a 4,50 m com esgotamento</v>
          </cell>
          <cell r="D602" t="str">
            <v>M3</v>
          </cell>
          <cell r="E602" t="str">
            <v>38,19</v>
          </cell>
          <cell r="F602">
            <v>28.288888888888884</v>
          </cell>
        </row>
        <row r="603">
          <cell r="B603">
            <v>40294</v>
          </cell>
          <cell r="C603" t="str">
            <v>Escavação mecânica em material de 3ª cat. H-&gt; 0,00 a 1,50 m</v>
          </cell>
          <cell r="D603" t="str">
            <v>M3</v>
          </cell>
          <cell r="E603" t="str">
            <v>94,08</v>
          </cell>
          <cell r="F603">
            <v>69.688888888888883</v>
          </cell>
        </row>
        <row r="604">
          <cell r="B604">
            <v>40297</v>
          </cell>
          <cell r="C604" t="str">
            <v>Escavação mecânica em material de 3ª cat. H-&gt; 0,00 a 1,50 m com esgotamento</v>
          </cell>
          <cell r="D604" t="str">
            <v>M3</v>
          </cell>
          <cell r="E604" t="str">
            <v>103,14</v>
          </cell>
          <cell r="F604">
            <v>76.399999999999991</v>
          </cell>
        </row>
        <row r="605">
          <cell r="B605">
            <v>40295</v>
          </cell>
          <cell r="C605" t="str">
            <v>Escavação mecânica em material de 3ª cat. H-&gt; 1,50 a 3,00 m</v>
          </cell>
          <cell r="D605" t="str">
            <v>M3</v>
          </cell>
          <cell r="E605" t="str">
            <v>106,35</v>
          </cell>
          <cell r="F605">
            <v>78.777777777777771</v>
          </cell>
        </row>
        <row r="606">
          <cell r="B606">
            <v>40298</v>
          </cell>
          <cell r="C606" t="str">
            <v>Escavação mecânica em material de 3ª cat. H-&gt; 1,50 a 3,00 m com esgotamento</v>
          </cell>
          <cell r="D606" t="str">
            <v>M3</v>
          </cell>
          <cell r="E606" t="str">
            <v>115,41</v>
          </cell>
          <cell r="F606">
            <v>85.48888888888888</v>
          </cell>
        </row>
        <row r="607">
          <cell r="B607">
            <v>40296</v>
          </cell>
          <cell r="C607" t="str">
            <v>Escavação mecânica em material de 3ª cat. H-&gt; 3,00 a 4,50 m</v>
          </cell>
          <cell r="D607" t="str">
            <v>M3</v>
          </cell>
          <cell r="E607" t="str">
            <v>128,83</v>
          </cell>
          <cell r="F607">
            <v>95.42962962962963</v>
          </cell>
        </row>
        <row r="608">
          <cell r="B608">
            <v>40299</v>
          </cell>
          <cell r="C608" t="str">
            <v>Escavação mecânica em material de 3ª cat. H-&gt; 3,00 a 4,50 m com esgotamento</v>
          </cell>
          <cell r="D608" t="str">
            <v>M3</v>
          </cell>
          <cell r="E608" t="str">
            <v>137,88</v>
          </cell>
          <cell r="F608">
            <v>102.13333333333333</v>
          </cell>
        </row>
        <row r="609">
          <cell r="B609">
            <v>40327</v>
          </cell>
          <cell r="C609" t="str">
            <v>Escoramento de cavas e valas</v>
          </cell>
          <cell r="D609" t="str">
            <v>M2</v>
          </cell>
          <cell r="E609" t="str">
            <v>182,06</v>
          </cell>
          <cell r="F609">
            <v>134.85925925925926</v>
          </cell>
        </row>
        <row r="610">
          <cell r="B610">
            <v>40328</v>
          </cell>
          <cell r="C610" t="str">
            <v>Escoramento e cimbramento (bueiro celular)</v>
          </cell>
          <cell r="D610" t="str">
            <v>M3</v>
          </cell>
          <cell r="E610" t="str">
            <v>119,28</v>
          </cell>
          <cell r="F610">
            <v>88.355555555555554</v>
          </cell>
        </row>
        <row r="611">
          <cell r="B611">
            <v>41348</v>
          </cell>
          <cell r="C611" t="str">
            <v>Esgotamento com auxilio de ponteria drenante para rebaixamento de lençol freático, inclusive mobilização e desmobilização</v>
          </cell>
          <cell r="D611" t="str">
            <v>Mes</v>
          </cell>
          <cell r="E611" t="str">
            <v>7.041,18</v>
          </cell>
          <cell r="F611">
            <v>5215.6888888888889</v>
          </cell>
        </row>
        <row r="612">
          <cell r="B612">
            <v>41025</v>
          </cell>
          <cell r="C612" t="str">
            <v>Estabilização de talude com revestimento de concreto dosado fck-&gt;20mpa, inclusive geotêxtil não tecido RT 16 kn/m</v>
          </cell>
          <cell r="D612" t="str">
            <v>M2</v>
          </cell>
          <cell r="E612" t="str">
            <v>111,24</v>
          </cell>
          <cell r="F612">
            <v>82.399999999999991</v>
          </cell>
        </row>
        <row r="613">
          <cell r="B613">
            <v>40316</v>
          </cell>
          <cell r="C613" t="str">
            <v>Forma especial de madeira para meio fio</v>
          </cell>
          <cell r="D613" t="str">
            <v>M2</v>
          </cell>
          <cell r="E613" t="str">
            <v>66,69</v>
          </cell>
          <cell r="F613">
            <v>49.4</v>
          </cell>
        </row>
        <row r="614">
          <cell r="B614">
            <v>40317</v>
          </cell>
          <cell r="C614" t="str">
            <v>Forma especial de madeira para sarjeta (gabarito)</v>
          </cell>
          <cell r="D614" t="str">
            <v>M2</v>
          </cell>
          <cell r="E614" t="str">
            <v>57,29</v>
          </cell>
          <cell r="F614">
            <v>42.437037037037037</v>
          </cell>
        </row>
        <row r="615">
          <cell r="B615">
            <v>40318</v>
          </cell>
          <cell r="C615" t="str">
            <v>Forma metálica para meio fio</v>
          </cell>
          <cell r="D615" t="str">
            <v>M2</v>
          </cell>
          <cell r="E615" t="str">
            <v>6,45</v>
          </cell>
          <cell r="F615">
            <v>4.7777777777777777</v>
          </cell>
        </row>
        <row r="616">
          <cell r="B616">
            <v>40311</v>
          </cell>
          <cell r="C616" t="str">
            <v>Formas planas de madeira com 01 (um) reaproveitamento</v>
          </cell>
          <cell r="D616" t="str">
            <v>M2</v>
          </cell>
          <cell r="E616" t="str">
            <v>90,70</v>
          </cell>
          <cell r="F616">
            <v>67.185185185185176</v>
          </cell>
        </row>
        <row r="617">
          <cell r="B617">
            <v>40312</v>
          </cell>
          <cell r="C617" t="str">
            <v>Formas planas de madeira com 02 (dois) reaproveitamentos</v>
          </cell>
          <cell r="D617" t="str">
            <v>M2</v>
          </cell>
          <cell r="E617" t="str">
            <v>76,01</v>
          </cell>
          <cell r="F617">
            <v>56.303703703703704</v>
          </cell>
        </row>
        <row r="618">
          <cell r="B618">
            <v>40313</v>
          </cell>
          <cell r="C618" t="str">
            <v>Formas planas de madeira com 04 (quatro) reaproveitamentos, inclusive transporte das madeiras</v>
          </cell>
          <cell r="D618" t="str">
            <v>M2</v>
          </cell>
          <cell r="E618" t="str">
            <v>64,53</v>
          </cell>
          <cell r="F618">
            <v>47.8</v>
          </cell>
        </row>
        <row r="619">
          <cell r="B619">
            <v>40310</v>
          </cell>
          <cell r="C619" t="str">
            <v>Formas planas de madeira sem reaproveitamento (forma perdida)</v>
          </cell>
          <cell r="D619" t="str">
            <v>M2</v>
          </cell>
          <cell r="E619" t="str">
            <v>132,96</v>
          </cell>
          <cell r="F619">
            <v>98.488888888888894</v>
          </cell>
        </row>
        <row r="620">
          <cell r="B620">
            <v>40748</v>
          </cell>
          <cell r="C620" t="str">
            <v>Gabião manta/colchão, malha hex 6x8mm Zn-Al/PVC, e-&gt;2,8mm,h-&gt;0,23m, inclus.aquis./assentam. pedra mão, exclus. transp. p/ revestim. canal - V. Urbanas</v>
          </cell>
          <cell r="D620" t="str">
            <v>M2</v>
          </cell>
          <cell r="E620" t="str">
            <v>141,62</v>
          </cell>
          <cell r="F620">
            <v>104.9037037037037</v>
          </cell>
        </row>
        <row r="621">
          <cell r="B621">
            <v>41400</v>
          </cell>
          <cell r="C621" t="str">
            <v>Gabiões com caixas e sacos galvanizados, com geotêxtil não tecido RT 07 kN/m, incluisve transp. de madeira e pedra de mão</v>
          </cell>
          <cell r="D621" t="str">
            <v>M3</v>
          </cell>
          <cell r="E621" t="str">
            <v>319,05</v>
          </cell>
          <cell r="F621">
            <v>236.33333333333331</v>
          </cell>
        </row>
        <row r="622">
          <cell r="B622">
            <v>40726</v>
          </cell>
          <cell r="C622" t="str">
            <v>Gabiões com caixas galvanizadas com utilização de geotêxtil não tecido RT
07 kN/m, inclus. transp. madeira e pedra mão</v>
          </cell>
          <cell r="D622" t="str">
            <v>M3</v>
          </cell>
          <cell r="E622" t="str">
            <v>313,06</v>
          </cell>
          <cell r="F622">
            <v>231.89629629629627</v>
          </cell>
        </row>
        <row r="623">
          <cell r="B623">
            <v>40725</v>
          </cell>
          <cell r="C623" t="str">
            <v>Gabiões com caixas galvanizadas, sem manta</v>
          </cell>
          <cell r="D623" t="str">
            <v>M3</v>
          </cell>
          <cell r="E623" t="str">
            <v>309,31</v>
          </cell>
          <cell r="F623">
            <v>229.1185185185185</v>
          </cell>
        </row>
        <row r="624">
          <cell r="B624">
            <v>42670</v>
          </cell>
          <cell r="C624" t="str">
            <v>Gabiões tipo Colchão Reno h-&gt;0,23m,# hexag.dupla torção 6x8, c/arame aço BTC rev.liga Galfan, d-&gt;2mm, recobrim. c/ PVC e-&gt;0,30mm, incl. forn/transp pedra</v>
          </cell>
          <cell r="D624" t="str">
            <v>M2</v>
          </cell>
          <cell r="E624" t="str">
            <v>275,76</v>
          </cell>
          <cell r="F624">
            <v>204.26666666666665</v>
          </cell>
        </row>
        <row r="625">
          <cell r="B625">
            <v>41402</v>
          </cell>
          <cell r="C625" t="str">
            <v>Geocomposto para drenagem vertical em forma de fita, com núcleo drenante
(geomanta) envolto por geotêxteis não-tecidos, fornecimento e aplicação</v>
          </cell>
          <cell r="D625" t="str">
            <v>M</v>
          </cell>
          <cell r="E625" t="str">
            <v>10,28</v>
          </cell>
          <cell r="F625">
            <v>7.6148148148148138</v>
          </cell>
        </row>
        <row r="626">
          <cell r="B626">
            <v>41394</v>
          </cell>
          <cell r="C626" t="str">
            <v>Geogrelha com resistência londitudinal a tração 35 a 40 kN, resist. transversal a tração 30 kN e deformação 5%, fornecimento e aplicação</v>
          </cell>
          <cell r="D626" t="str">
            <v>M2</v>
          </cell>
          <cell r="E626" t="str">
            <v>26,37</v>
          </cell>
          <cell r="F626">
            <v>19.533333333333331</v>
          </cell>
        </row>
        <row r="627">
          <cell r="B627">
            <v>41393</v>
          </cell>
          <cell r="C627" t="str">
            <v>Geogrelha com resistência londitudinal a tração 55 a 60 kN, resist. transversal a tração 30 kN e deformação 5%, fornecimento e aplicação</v>
          </cell>
          <cell r="D627" t="str">
            <v>M2</v>
          </cell>
          <cell r="E627" t="str">
            <v>28,53</v>
          </cell>
          <cell r="F627">
            <v>21.133333333333333</v>
          </cell>
        </row>
        <row r="628">
          <cell r="B628">
            <v>41391</v>
          </cell>
          <cell r="C628" t="str">
            <v>Geogrelha com resistência longitudinal a tração 300 kN, resist. transversal a tração 30 kN e deformação 5%, fornecimento e aplicação</v>
          </cell>
          <cell r="D628" t="str">
            <v>M2</v>
          </cell>
          <cell r="E628" t="str">
            <v>79,70</v>
          </cell>
          <cell r="F628">
            <v>59.037037037037038</v>
          </cell>
        </row>
        <row r="629">
          <cell r="B629">
            <v>41392</v>
          </cell>
          <cell r="C629" t="str">
            <v>Geogrelha com resistência longitudinal a tração 80 a 90 kN, resist. transversal a tração 30 kN e deformação 5%, fornecimento e aplicação</v>
          </cell>
          <cell r="D629" t="str">
            <v>M2</v>
          </cell>
          <cell r="E629" t="str">
            <v>38,12</v>
          </cell>
          <cell r="F629">
            <v>28.237037037037034</v>
          </cell>
        </row>
        <row r="630">
          <cell r="B630">
            <v>41197</v>
          </cell>
          <cell r="C630" t="str">
            <v>Geogrelha monodirecional 200KN, fornecimento e assentamento</v>
          </cell>
          <cell r="D630" t="str">
            <v>M2</v>
          </cell>
          <cell r="E630" t="str">
            <v>54,54</v>
          </cell>
          <cell r="F630">
            <v>40.4</v>
          </cell>
        </row>
        <row r="631">
          <cell r="B631">
            <v>40709</v>
          </cell>
          <cell r="C631" t="str">
            <v>Geogrelha tecida bidirecional de polipropileno de alto módulo inicial c/ módulo de rigidez nominal -&gt; 400KN/m nas duas direções, fornecimento/aplicação</v>
          </cell>
          <cell r="D631" t="str">
            <v>M2</v>
          </cell>
          <cell r="E631" t="str">
            <v>20,29</v>
          </cell>
          <cell r="F631">
            <v>15.029629629629628</v>
          </cell>
        </row>
        <row r="632">
          <cell r="B632">
            <v>40721</v>
          </cell>
          <cell r="C632" t="str">
            <v>Lastro de brita, inclusive transporte da brita</v>
          </cell>
          <cell r="D632" t="str">
            <v>M3</v>
          </cell>
          <cell r="E632" t="str">
            <v>98,60</v>
          </cell>
          <cell r="F632">
            <v>73.037037037037024</v>
          </cell>
        </row>
        <row r="633">
          <cell r="B633">
            <v>40396</v>
          </cell>
          <cell r="C633" t="str">
            <v>Limpeza e apicoamento manual de superfície de rocha</v>
          </cell>
          <cell r="D633" t="str">
            <v>M2</v>
          </cell>
          <cell r="E633" t="str">
            <v>29,98</v>
          </cell>
          <cell r="F633">
            <v>22.207407407407405</v>
          </cell>
        </row>
        <row r="634">
          <cell r="B634">
            <v>40744</v>
          </cell>
          <cell r="C634" t="str">
            <v>Limpeza e desobstrução de BDTC e BDCC</v>
          </cell>
          <cell r="D634" t="str">
            <v>M</v>
          </cell>
          <cell r="E634" t="str">
            <v>25,29</v>
          </cell>
          <cell r="F634">
            <v>18.733333333333331</v>
          </cell>
        </row>
        <row r="635">
          <cell r="B635">
            <v>40746</v>
          </cell>
          <cell r="C635" t="str">
            <v>Limpeza e desobstrução de BQTC</v>
          </cell>
          <cell r="D635" t="str">
            <v>M</v>
          </cell>
          <cell r="E635" t="str">
            <v>49,30</v>
          </cell>
          <cell r="F635">
            <v>36.518518518518512</v>
          </cell>
        </row>
        <row r="636">
          <cell r="B636">
            <v>40743</v>
          </cell>
          <cell r="C636" t="str">
            <v>Limpeza e desobstrução de BSTC e BSCC</v>
          </cell>
          <cell r="D636" t="str">
            <v>M</v>
          </cell>
          <cell r="E636" t="str">
            <v>13,28</v>
          </cell>
          <cell r="F636">
            <v>9.8370370370370352</v>
          </cell>
        </row>
        <row r="637">
          <cell r="B637">
            <v>40745</v>
          </cell>
          <cell r="C637" t="str">
            <v>Limpeza e desobstrução de BTTC e BTCC</v>
          </cell>
          <cell r="D637" t="str">
            <v>M</v>
          </cell>
          <cell r="E637" t="str">
            <v>37,30</v>
          </cell>
          <cell r="F637">
            <v>27.629629629629626</v>
          </cell>
        </row>
        <row r="638">
          <cell r="B638">
            <v>40397</v>
          </cell>
          <cell r="C638" t="str">
            <v>Limpeza e preparo de superfície de aço</v>
          </cell>
          <cell r="D638" t="str">
            <v>M2</v>
          </cell>
          <cell r="E638" t="str">
            <v>75,84</v>
          </cell>
          <cell r="F638">
            <v>56.177777777777777</v>
          </cell>
        </row>
        <row r="639">
          <cell r="B639">
            <v>41221</v>
          </cell>
          <cell r="C639" t="str">
            <v>Lona plástica preta para isolamento de concretagem sobre solo, fornecimento e colocação</v>
          </cell>
          <cell r="D639" t="str">
            <v>M2</v>
          </cell>
          <cell r="E639" t="str">
            <v>7,95</v>
          </cell>
          <cell r="F639">
            <v>5.8888888888888884</v>
          </cell>
        </row>
        <row r="640">
          <cell r="B640">
            <v>41401</v>
          </cell>
          <cell r="C640" t="str">
            <v>Manta Geotêxtil  não tecida com resistência longitudinal a tração 10kN/m, fornecimento e aplicação</v>
          </cell>
          <cell r="D640" t="str">
            <v>M2</v>
          </cell>
          <cell r="E640" t="str">
            <v>6,39</v>
          </cell>
          <cell r="F640">
            <v>4.7333333333333325</v>
          </cell>
        </row>
        <row r="641">
          <cell r="B641">
            <v>40714</v>
          </cell>
          <cell r="C641" t="str">
            <v>Manta Geotêxtil não tecida RT - 16 kn/m, fornecimento e aplicação</v>
          </cell>
          <cell r="D641" t="str">
            <v>M2</v>
          </cell>
          <cell r="E641" t="str">
            <v>9,92</v>
          </cell>
          <cell r="F641">
            <v>7.3481481481481472</v>
          </cell>
        </row>
        <row r="642">
          <cell r="B642">
            <v>40660</v>
          </cell>
          <cell r="C642" t="str">
            <v>Meio fio de concreto DP-1, inclusive caiação</v>
          </cell>
          <cell r="D642" t="str">
            <v>M</v>
          </cell>
          <cell r="E642" t="str">
            <v>50,90</v>
          </cell>
          <cell r="F642">
            <v>37.703703703703702</v>
          </cell>
        </row>
        <row r="643">
          <cell r="B643">
            <v>40661</v>
          </cell>
          <cell r="C643" t="str">
            <v>Meio fio de concreto MFC 01, inclusive caiação</v>
          </cell>
          <cell r="D643" t="str">
            <v>M</v>
          </cell>
          <cell r="E643" t="str">
            <v>102,31</v>
          </cell>
          <cell r="F643">
            <v>75.785185185185185</v>
          </cell>
        </row>
        <row r="644">
          <cell r="B644">
            <v>40662</v>
          </cell>
          <cell r="C644" t="str">
            <v>Meio fio de concreto MFC 05, inclusive caiação</v>
          </cell>
          <cell r="D644" t="str">
            <v>M</v>
          </cell>
          <cell r="E644" t="str">
            <v>54,02</v>
          </cell>
          <cell r="F644">
            <v>40.014814814814812</v>
          </cell>
        </row>
        <row r="645">
          <cell r="B645">
            <v>40663</v>
          </cell>
          <cell r="C645" t="str">
            <v>Meio fio de concreto pré-moldado (12x30x15) cm, inclusive caiação e transporte do meio fio</v>
          </cell>
          <cell r="D645" t="str">
            <v>M</v>
          </cell>
          <cell r="E645" t="str">
            <v>49,20</v>
          </cell>
          <cell r="F645">
            <v>36.444444444444443</v>
          </cell>
        </row>
        <row r="646">
          <cell r="B646">
            <v>41018</v>
          </cell>
          <cell r="C646" t="str">
            <v>Meio fio de concreto pré-moldado (1,20m x 0,12m x 0,15m x 0,30m), exclusive transporte</v>
          </cell>
          <cell r="D646" t="str">
            <v>M</v>
          </cell>
          <cell r="E646" t="str">
            <v>48,24</v>
          </cell>
          <cell r="F646">
            <v>35.733333333333334</v>
          </cell>
        </row>
        <row r="647">
          <cell r="B647">
            <v>40665</v>
          </cell>
          <cell r="C647" t="str">
            <v>Meio fio de pedra (fornecimento e assentamento), inclusive caiação e transporte do meio fio</v>
          </cell>
          <cell r="D647" t="str">
            <v>M</v>
          </cell>
          <cell r="E647" t="str">
            <v>46,79</v>
          </cell>
          <cell r="F647">
            <v>34.659259259259258</v>
          </cell>
        </row>
        <row r="648">
          <cell r="B648">
            <v>40659</v>
          </cell>
          <cell r="C648" t="str">
            <v>Meio fio sarjeta de concreto tipo DP-1 (0,035 m³/m) inclusive caiação</v>
          </cell>
          <cell r="D648" t="str">
            <v>M</v>
          </cell>
          <cell r="E648" t="str">
            <v>46,48</v>
          </cell>
          <cell r="F648">
            <v>34.429629629629623</v>
          </cell>
        </row>
        <row r="649">
          <cell r="B649">
            <v>41024</v>
          </cell>
          <cell r="C649" t="str">
            <v>Montagem e desmontagem de escoramento tubular normal, em obras de arte na densidade de 5m de tubo por m³ de escoramento</v>
          </cell>
          <cell r="D649" t="str">
            <v>M</v>
          </cell>
          <cell r="E649" t="str">
            <v>16,15</v>
          </cell>
          <cell r="F649">
            <v>11.962962962962962</v>
          </cell>
        </row>
        <row r="650">
          <cell r="B650">
            <v>40657</v>
          </cell>
          <cell r="C650" t="str">
            <v>Mureta de corte em rocha</v>
          </cell>
          <cell r="D650" t="str">
            <v>M</v>
          </cell>
          <cell r="E650" t="str">
            <v>170,32</v>
          </cell>
          <cell r="F650">
            <v>126.16296296296295</v>
          </cell>
        </row>
        <row r="651">
          <cell r="B651">
            <v>41395</v>
          </cell>
          <cell r="C651" t="str">
            <v>Muro com Terramesh System ou similar, altura H&lt;-&gt; 4,00 metros (4 cx
1x1x4m), tudo incluído</v>
          </cell>
          <cell r="D651" t="str">
            <v>M2</v>
          </cell>
          <cell r="E651" t="str">
            <v>570,56</v>
          </cell>
          <cell r="F651">
            <v>422.63703703703698</v>
          </cell>
        </row>
        <row r="652">
          <cell r="B652">
            <v>41396</v>
          </cell>
          <cell r="C652" t="str">
            <v>Muro com Terramesh System ou similar, altura 4,00 &lt; H &lt;-&gt; 5,00 metros (3 cx 1x1x4m e 4 cx 0,5x1x4m) , execução, tudo incluído</v>
          </cell>
          <cell r="D652" t="str">
            <v>M2</v>
          </cell>
          <cell r="E652" t="str">
            <v>686,77</v>
          </cell>
          <cell r="F652">
            <v>508.71851851851847</v>
          </cell>
        </row>
        <row r="653">
          <cell r="B653">
            <v>41397</v>
          </cell>
          <cell r="C653" t="str">
            <v>Muro com Terramesh System ou similar, altura 5,00 &lt; H &lt;-&gt; 6,00 metros (4 cx 1x1x4m e 4 cx 0,5x1x4m) , tudo incluído</v>
          </cell>
          <cell r="D653" t="str">
            <v>M2</v>
          </cell>
          <cell r="E653" t="str">
            <v>669,10</v>
          </cell>
          <cell r="F653">
            <v>495.62962962962962</v>
          </cell>
        </row>
        <row r="654">
          <cell r="B654">
            <v>41398</v>
          </cell>
          <cell r="C654" t="str">
            <v>Muro com Terramesh System ou similar, altura 6,00 &lt; H &lt;-&gt; 7,50 metros
(3cx 1x1x4m, 2cx 1x1x5 e 5cx 0,5x1x6m), tudo incluído</v>
          </cell>
          <cell r="D654" t="str">
            <v>M2</v>
          </cell>
          <cell r="E654" t="str">
            <v>718,24</v>
          </cell>
          <cell r="F654">
            <v>532.02962962962965</v>
          </cell>
        </row>
        <row r="655">
          <cell r="B655">
            <v>41399</v>
          </cell>
          <cell r="C655" t="str">
            <v>Muro com Terramesh System ou similar, altura 7,50 &lt; H &lt;-&gt; 9,00 metros (4 cx 1x1x4m, 2 cx 1x1x5, 3 cx 0,5x1x6m e 3cx 0,5x1x7), tudo incluído</v>
          </cell>
          <cell r="D655" t="str">
            <v>M2</v>
          </cell>
          <cell r="E655" t="str">
            <v>724,31</v>
          </cell>
          <cell r="F655">
            <v>536.52592592592589</v>
          </cell>
        </row>
        <row r="656">
          <cell r="B656">
            <v>40654</v>
          </cell>
          <cell r="C656" t="str">
            <v>Muro de testa em concreto para saída de dreno profundo em rocha, inclusive transporte do tubo</v>
          </cell>
          <cell r="D656" t="str">
            <v>Ud</v>
          </cell>
          <cell r="E656" t="str">
            <v>549,92</v>
          </cell>
          <cell r="F656">
            <v>407.34814814814808</v>
          </cell>
        </row>
        <row r="657">
          <cell r="B657">
            <v>40653</v>
          </cell>
          <cell r="C657" t="str">
            <v>Muro de testa em concreto para saída de dreno profundo em solo, inclusive transporte do tubo</v>
          </cell>
          <cell r="D657" t="str">
            <v>Ud</v>
          </cell>
          <cell r="E657" t="str">
            <v>605,56</v>
          </cell>
          <cell r="F657">
            <v>448.5629629629629</v>
          </cell>
        </row>
        <row r="658">
          <cell r="B658">
            <v>41337</v>
          </cell>
          <cell r="C658" t="str">
            <v>Passagem d'água 1,10 x 1,00 - Canteiro</v>
          </cell>
          <cell r="D658" t="str">
            <v>Ud</v>
          </cell>
          <cell r="E658" t="str">
            <v>268,32</v>
          </cell>
          <cell r="F658">
            <v>198.75555555555553</v>
          </cell>
        </row>
        <row r="659">
          <cell r="B659">
            <v>40719</v>
          </cell>
          <cell r="C659" t="str">
            <v>Pedra de mão para (concreto ciclópico ou alvenaria) rocha paga em medição</v>
          </cell>
          <cell r="D659" t="str">
            <v>M3</v>
          </cell>
          <cell r="E659" t="str">
            <v>48,64</v>
          </cell>
          <cell r="F659">
            <v>36.029629629629625</v>
          </cell>
        </row>
        <row r="660">
          <cell r="B660">
            <v>40557</v>
          </cell>
          <cell r="C660" t="str">
            <v>Pescoço de poço de visita H-&gt;0,30 m, diâm. -&gt; 0,60 m, fornecimento, assentamento e transporte</v>
          </cell>
          <cell r="D660" t="str">
            <v>Ud</v>
          </cell>
          <cell r="E660" t="str">
            <v>97,49</v>
          </cell>
          <cell r="F660">
            <v>72.214814814814801</v>
          </cell>
        </row>
        <row r="661">
          <cell r="B661">
            <v>40391</v>
          </cell>
          <cell r="C661" t="str">
            <v>Pintura com nata de cimento</v>
          </cell>
          <cell r="D661" t="str">
            <v>M2</v>
          </cell>
          <cell r="E661" t="str">
            <v>4,52</v>
          </cell>
          <cell r="F661">
            <v>3.3481481481481477</v>
          </cell>
        </row>
        <row r="662">
          <cell r="B662">
            <v>40380</v>
          </cell>
          <cell r="C662" t="str">
            <v>Pintura interna ou externa sobre ferro, com tinta a base de resina de borracha clorada</v>
          </cell>
          <cell r="D662" t="str">
            <v>M2</v>
          </cell>
          <cell r="E662" t="str">
            <v>35,65</v>
          </cell>
          <cell r="F662">
            <v>26.407407407407405</v>
          </cell>
        </row>
        <row r="663">
          <cell r="B663">
            <v>40399</v>
          </cell>
          <cell r="C663" t="str">
            <v>Placas pré-moldadas para passeio</v>
          </cell>
          <cell r="D663" t="str">
            <v>M2</v>
          </cell>
          <cell r="E663" t="str">
            <v>155,81</v>
          </cell>
          <cell r="F663">
            <v>115.4148148148148</v>
          </cell>
        </row>
        <row r="664">
          <cell r="B664">
            <v>41028</v>
          </cell>
          <cell r="C664" t="str">
            <v>Plataforma ou passarela de pinho de 1ª ou similar, 1" x 12"</v>
          </cell>
          <cell r="D664" t="str">
            <v>M2</v>
          </cell>
          <cell r="E664" t="str">
            <v>2,38</v>
          </cell>
          <cell r="F664">
            <v>1.7629629629629628</v>
          </cell>
        </row>
        <row r="665">
          <cell r="B665">
            <v>41167</v>
          </cell>
          <cell r="C665" t="str">
            <v>Poço de visita em bloco pré-moldado para d-&gt;0,30 e 0,40m (0,80x0,80m)</v>
          </cell>
          <cell r="D665" t="str">
            <v>Ud</v>
          </cell>
          <cell r="E665" t="str">
            <v>2.135,90</v>
          </cell>
          <cell r="F665">
            <v>1582.148148148148</v>
          </cell>
        </row>
        <row r="666">
          <cell r="B666">
            <v>41168</v>
          </cell>
          <cell r="C666" t="str">
            <v>Poço de visita em bloco pré-moldado para d-&gt;0,60m (1,00x1,00m)</v>
          </cell>
          <cell r="D666" t="str">
            <v>Ud</v>
          </cell>
          <cell r="E666" t="str">
            <v>2.490,14</v>
          </cell>
          <cell r="F666">
            <v>1844.5481481481479</v>
          </cell>
        </row>
        <row r="667">
          <cell r="B667">
            <v>40570</v>
          </cell>
          <cell r="C667" t="str">
            <v>Poço de visita para BDTC diam. 1,00 m - tudo incluido</v>
          </cell>
          <cell r="D667" t="str">
            <v>Ud</v>
          </cell>
          <cell r="E667" t="str">
            <v>9.146,19</v>
          </cell>
          <cell r="F667">
            <v>6774.9555555555553</v>
          </cell>
        </row>
        <row r="668">
          <cell r="B668">
            <v>41115</v>
          </cell>
          <cell r="C668" t="str">
            <v>Poço de Visita para BSTC diâm. 0,40m em blocos de concreto</v>
          </cell>
          <cell r="D668" t="str">
            <v>Ud</v>
          </cell>
          <cell r="E668" t="str">
            <v>1.205,29</v>
          </cell>
          <cell r="F668">
            <v>892.80740740740737</v>
          </cell>
        </row>
        <row r="669">
          <cell r="B669">
            <v>41116</v>
          </cell>
          <cell r="C669" t="str">
            <v>Poço de visita para BSTC diâm. 0,60m em blocos de concreto</v>
          </cell>
          <cell r="D669" t="str">
            <v>Ud</v>
          </cell>
          <cell r="E669" t="str">
            <v>1.582,99</v>
          </cell>
          <cell r="F669">
            <v>1172.5851851851851</v>
          </cell>
        </row>
        <row r="670">
          <cell r="B670">
            <v>41117</v>
          </cell>
          <cell r="C670" t="str">
            <v>Poço de visita para BSTC diâm. 0,80m em blocos de concreto</v>
          </cell>
          <cell r="D670" t="str">
            <v>Ud</v>
          </cell>
          <cell r="E670" t="str">
            <v>1.950,00</v>
          </cell>
          <cell r="F670">
            <v>1444.4444444444443</v>
          </cell>
        </row>
        <row r="671">
          <cell r="B671">
            <v>40572</v>
          </cell>
          <cell r="C671" t="str">
            <v>Poço de visita para BTTC diam. 1,20 m - tudo incluído</v>
          </cell>
          <cell r="D671" t="str">
            <v>Ud</v>
          </cell>
          <cell r="E671" t="str">
            <v>14.996,35</v>
          </cell>
          <cell r="F671">
            <v>11108.407407407407</v>
          </cell>
        </row>
        <row r="672">
          <cell r="B672">
            <v>40553</v>
          </cell>
          <cell r="C672" t="str">
            <v>Poço de visita (tubo D-&gt;0,40 m) H-&gt;1,50 m com tampão F.F.A.P., inclusive escavação e transporte do tampão</v>
          </cell>
          <cell r="D672" t="str">
            <v>Ud</v>
          </cell>
          <cell r="E672" t="str">
            <v>3.339,53</v>
          </cell>
          <cell r="F672">
            <v>2473.7259259259258</v>
          </cell>
        </row>
        <row r="673">
          <cell r="B673">
            <v>40554</v>
          </cell>
          <cell r="C673" t="str">
            <v>Poço de visita (tubo D-&gt;0,60 m) H-&gt;1,70 m com tampão F.F.A.P., inclusive escavação e transporte do tampão</v>
          </cell>
          <cell r="D673" t="str">
            <v>Ud</v>
          </cell>
          <cell r="E673" t="str">
            <v>3.706,39</v>
          </cell>
          <cell r="F673">
            <v>2745.474074074074</v>
          </cell>
        </row>
        <row r="674">
          <cell r="B674">
            <v>40555</v>
          </cell>
          <cell r="C674" t="str">
            <v>Poço de visita (tubo D-&gt;0,80 m) H-&gt;1,90 m com tampão F.F.A.P., inclusive escavação e transporte do tampão</v>
          </cell>
          <cell r="D674" t="str">
            <v>Ud</v>
          </cell>
          <cell r="E674" t="str">
            <v>4.073,27</v>
          </cell>
          <cell r="F674">
            <v>3017.2370370370368</v>
          </cell>
        </row>
        <row r="675">
          <cell r="B675">
            <v>40556</v>
          </cell>
          <cell r="C675" t="str">
            <v>Poço de visita (tubo D-&gt;1,00 m) H-&gt;2,10 m com tampão F.F.A.P., inclusive escavação e transporte do tampão</v>
          </cell>
          <cell r="D675" t="str">
            <v>Ud</v>
          </cell>
          <cell r="E675" t="str">
            <v>4.440,17</v>
          </cell>
          <cell r="F675">
            <v>3289.0148148148146</v>
          </cell>
        </row>
        <row r="676">
          <cell r="B676">
            <v>41086</v>
          </cell>
          <cell r="C676" t="str">
            <v>Preparo manual de talude, compreendendo acerto, raspagem eventual de até 0,30m de prof. e afastamento lateral</v>
          </cell>
          <cell r="D676" t="str">
            <v>M2</v>
          </cell>
          <cell r="E676" t="str">
            <v>8,47</v>
          </cell>
          <cell r="F676">
            <v>6.2740740740740737</v>
          </cell>
        </row>
        <row r="677">
          <cell r="B677">
            <v>41021</v>
          </cell>
          <cell r="C677" t="str">
            <v>Preparo manual de terreno, compreendendo acerto raspagem até 25cm de profundidade e afastamento lateral do material excedente</v>
          </cell>
          <cell r="D677" t="str">
            <v>M2</v>
          </cell>
          <cell r="E677" t="str">
            <v>6,85</v>
          </cell>
          <cell r="F677">
            <v>5.0740740740740735</v>
          </cell>
        </row>
        <row r="678">
          <cell r="B678">
            <v>40304</v>
          </cell>
          <cell r="C678" t="str">
            <v>Reaterro com areia, tudo incluído</v>
          </cell>
          <cell r="D678" t="str">
            <v>M3</v>
          </cell>
          <cell r="E678" t="str">
            <v>54,63</v>
          </cell>
          <cell r="F678">
            <v>40.466666666666669</v>
          </cell>
        </row>
        <row r="679">
          <cell r="B679">
            <v>40302</v>
          </cell>
          <cell r="C679" t="str">
            <v>Reaterro de cavas c/ compactação manual (apiloamento)</v>
          </cell>
          <cell r="D679" t="str">
            <v>M3</v>
          </cell>
          <cell r="E679" t="str">
            <v>53,21</v>
          </cell>
          <cell r="F679">
            <v>39.414814814814811</v>
          </cell>
        </row>
        <row r="680">
          <cell r="B680">
            <v>40301</v>
          </cell>
          <cell r="C680" t="str">
            <v>Reaterro de cavas c/ compactação manual (apiloamento) (dim. reduz.)</v>
          </cell>
          <cell r="D680" t="str">
            <v>M3</v>
          </cell>
          <cell r="E680" t="str">
            <v>77,23</v>
          </cell>
          <cell r="F680">
            <v>57.207407407407409</v>
          </cell>
        </row>
        <row r="681">
          <cell r="B681">
            <v>40303</v>
          </cell>
          <cell r="C681" t="str">
            <v>Reaterro de cavas c/ compactação mecânica (compactador manual)</v>
          </cell>
          <cell r="D681" t="str">
            <v>M3</v>
          </cell>
          <cell r="E681" t="str">
            <v>34,04</v>
          </cell>
          <cell r="F681">
            <v>25.214814814814812</v>
          </cell>
        </row>
        <row r="682">
          <cell r="B682">
            <v>40559</v>
          </cell>
          <cell r="C682" t="str">
            <v>Recuperação de poço de visita inclusive fornecimento tampão F.F.A.P.</v>
          </cell>
          <cell r="D682" t="str">
            <v>Ud</v>
          </cell>
          <cell r="E682" t="str">
            <v>583,80</v>
          </cell>
          <cell r="F682">
            <v>432.4444444444444</v>
          </cell>
        </row>
        <row r="683">
          <cell r="B683">
            <v>41339</v>
          </cell>
          <cell r="C683" t="str">
            <v>Rede de dutos 65mm (duplo), envelopada com brita 3</v>
          </cell>
          <cell r="D683" t="str">
            <v>M</v>
          </cell>
          <cell r="E683" t="str">
            <v>67,09</v>
          </cell>
          <cell r="F683">
            <v>49.696296296296296</v>
          </cell>
        </row>
        <row r="684">
          <cell r="B684">
            <v>41332</v>
          </cell>
          <cell r="C684" t="str">
            <v>Rede em PVC Vinilfort ou similar DN -&gt; 200mm</v>
          </cell>
          <cell r="D684" t="str">
            <v>M</v>
          </cell>
          <cell r="E684" t="str">
            <v>206,84</v>
          </cell>
          <cell r="F684">
            <v>153.21481481481482</v>
          </cell>
        </row>
        <row r="685">
          <cell r="B685">
            <v>41224</v>
          </cell>
          <cell r="C685" t="str">
            <v>Religação de rede de água em PVC DN 20mm, inclusive conexões</v>
          </cell>
          <cell r="D685" t="str">
            <v>M</v>
          </cell>
          <cell r="E685" t="str">
            <v>12,13</v>
          </cell>
          <cell r="F685">
            <v>8.9851851851851858</v>
          </cell>
        </row>
        <row r="686">
          <cell r="B686">
            <v>41225</v>
          </cell>
          <cell r="C686" t="str">
            <v>Religação de rede de água em PVC DN 25mm, incluisve conexões</v>
          </cell>
          <cell r="D686" t="str">
            <v>M</v>
          </cell>
          <cell r="E686" t="str">
            <v>15,61</v>
          </cell>
          <cell r="F686">
            <v>11.562962962962962</v>
          </cell>
        </row>
        <row r="687">
          <cell r="B687">
            <v>41226</v>
          </cell>
          <cell r="C687" t="str">
            <v>Religação de rede de água em PVC DN 32mm, incluisve conexões</v>
          </cell>
          <cell r="D687" t="str">
            <v>M</v>
          </cell>
          <cell r="E687" t="str">
            <v>20,02</v>
          </cell>
          <cell r="F687">
            <v>14.829629629629629</v>
          </cell>
        </row>
        <row r="688">
          <cell r="B688">
            <v>41060</v>
          </cell>
          <cell r="C688" t="str">
            <v>Religação de rede de água em PVC DN 75mm, inclusive conexões</v>
          </cell>
          <cell r="D688" t="str">
            <v>M</v>
          </cell>
          <cell r="E688" t="str">
            <v>46,79</v>
          </cell>
          <cell r="F688">
            <v>34.659259259259258</v>
          </cell>
        </row>
        <row r="689">
          <cell r="B689">
            <v>41059</v>
          </cell>
          <cell r="C689" t="str">
            <v>Religação de rede de água em PVC PBA CL 15 DN 100mm, inclusive conexões</v>
          </cell>
          <cell r="D689" t="str">
            <v>M</v>
          </cell>
          <cell r="E689" t="str">
            <v>57,75</v>
          </cell>
          <cell r="F689">
            <v>42.777777777777771</v>
          </cell>
        </row>
        <row r="690">
          <cell r="B690">
            <v>40567</v>
          </cell>
          <cell r="C690" t="str">
            <v>Remanejamento de ligação e religação de redes de esgoto</v>
          </cell>
          <cell r="D690" t="str">
            <v>M</v>
          </cell>
          <cell r="E690" t="str">
            <v>62,07</v>
          </cell>
          <cell r="F690">
            <v>45.977777777777774</v>
          </cell>
        </row>
        <row r="691">
          <cell r="B691">
            <v>40747</v>
          </cell>
          <cell r="C691" t="str">
            <v>Remoção de bueiros existentes</v>
          </cell>
          <cell r="D691" t="str">
            <v>M</v>
          </cell>
          <cell r="E691" t="str">
            <v>107,78</v>
          </cell>
          <cell r="F691">
            <v>79.837037037037035</v>
          </cell>
        </row>
        <row r="692">
          <cell r="B692">
            <v>40727</v>
          </cell>
          <cell r="C692" t="str">
            <v>Rip-rap c/ argamassa cimento areia 1:6, inclusive aquisição e transporte dos materiais</v>
          </cell>
          <cell r="D692" t="str">
            <v>M3</v>
          </cell>
          <cell r="E692" t="str">
            <v>317,72</v>
          </cell>
          <cell r="F692">
            <v>235.34814814814814</v>
          </cell>
        </row>
        <row r="693">
          <cell r="B693">
            <v>41264</v>
          </cell>
          <cell r="C693" t="str">
            <v>Rip-rap de areia inclusive escavação, transporte e fornecimento de materiais</v>
          </cell>
          <cell r="D693" t="str">
            <v>M3</v>
          </cell>
          <cell r="E693" t="str">
            <v>298,33</v>
          </cell>
          <cell r="F693">
            <v>220.98518518518514</v>
          </cell>
        </row>
        <row r="694">
          <cell r="B694">
            <v>41239</v>
          </cell>
          <cell r="C694" t="str">
            <v>Rip-rap de solo e cimento (Traço 1:15)</v>
          </cell>
          <cell r="D694" t="str">
            <v>M3</v>
          </cell>
          <cell r="E694" t="str">
            <v>98,98</v>
          </cell>
          <cell r="F694">
            <v>73.318518518518516</v>
          </cell>
        </row>
        <row r="695">
          <cell r="B695">
            <v>40688</v>
          </cell>
          <cell r="C695" t="str">
            <v>Saída d'água concreto armado DP-1 c/ caiação</v>
          </cell>
          <cell r="D695" t="str">
            <v>Ud</v>
          </cell>
          <cell r="E695" t="str">
            <v>258,90</v>
          </cell>
          <cell r="F695">
            <v>191.77777777777774</v>
          </cell>
        </row>
        <row r="696">
          <cell r="B696">
            <v>40690</v>
          </cell>
          <cell r="C696" t="str">
            <v>Saída d'água concreto p/ aterro c/ caiação (SDA-01)</v>
          </cell>
          <cell r="D696" t="str">
            <v>Ud</v>
          </cell>
          <cell r="E696" t="str">
            <v>1.294,59</v>
          </cell>
          <cell r="F696">
            <v>958.95555555555541</v>
          </cell>
        </row>
        <row r="697">
          <cell r="B697">
            <v>40691</v>
          </cell>
          <cell r="C697" t="str">
            <v>Saída d'água concreto p/ aterro c/ caiação (SDA-02)</v>
          </cell>
          <cell r="D697" t="str">
            <v>Ud</v>
          </cell>
          <cell r="E697" t="str">
            <v>1.539,43</v>
          </cell>
          <cell r="F697">
            <v>1140.3185185185184</v>
          </cell>
        </row>
        <row r="698">
          <cell r="B698">
            <v>40689</v>
          </cell>
          <cell r="C698" t="str">
            <v>Saída d'água concreto p/ corte c/ caiação (SDC-01)</v>
          </cell>
          <cell r="D698" t="str">
            <v>Ud</v>
          </cell>
          <cell r="E698" t="str">
            <v>659,32</v>
          </cell>
          <cell r="F698">
            <v>488.38518518518521</v>
          </cell>
        </row>
        <row r="699">
          <cell r="B699">
            <v>40666</v>
          </cell>
          <cell r="C699" t="str">
            <v>Sarjeta de concreto DP-1 (0,081 m³/m) calha triangular, inclusive caiação</v>
          </cell>
          <cell r="D699" t="str">
            <v>M</v>
          </cell>
          <cell r="E699" t="str">
            <v>79,70</v>
          </cell>
          <cell r="F699">
            <v>59.037037037037038</v>
          </cell>
        </row>
        <row r="700">
          <cell r="B700">
            <v>40667</v>
          </cell>
          <cell r="C700" t="str">
            <v>Sarjeta de concreto DP-2 (0,085 m³/m) calha triangular, inclusive caiação</v>
          </cell>
          <cell r="D700" t="str">
            <v>M</v>
          </cell>
          <cell r="E700" t="str">
            <v>83,21</v>
          </cell>
          <cell r="F700">
            <v>61.637037037037025</v>
          </cell>
        </row>
        <row r="701">
          <cell r="B701">
            <v>41180</v>
          </cell>
          <cell r="C701" t="str">
            <v>Sarjeta de concreto SCA 40/10 - Vias Urbanas</v>
          </cell>
          <cell r="D701" t="str">
            <v>M</v>
          </cell>
          <cell r="E701" t="str">
            <v>68,51</v>
          </cell>
          <cell r="F701">
            <v>50.748148148148147</v>
          </cell>
        </row>
        <row r="702">
          <cell r="B702">
            <v>40668</v>
          </cell>
          <cell r="C702" t="str">
            <v>Sarjeta de concreto (SCA 70/15) calha triangular, inclusive caiação</v>
          </cell>
          <cell r="D702" t="str">
            <v>M</v>
          </cell>
          <cell r="E702" t="str">
            <v>92,62</v>
          </cell>
          <cell r="F702">
            <v>68.607407407407408</v>
          </cell>
        </row>
        <row r="703">
          <cell r="B703">
            <v>40982</v>
          </cell>
          <cell r="C703" t="str">
            <v>Sarjeta de concreto (SCA 90/10) calha triangular, inclusive caiação</v>
          </cell>
          <cell r="D703" t="str">
            <v>M</v>
          </cell>
          <cell r="E703" t="str">
            <v>163,53</v>
          </cell>
          <cell r="F703">
            <v>121.13333333333333</v>
          </cell>
        </row>
        <row r="704">
          <cell r="B704">
            <v>41336</v>
          </cell>
          <cell r="C704" t="str">
            <v>Sarjeta de concreto SCC 40/15</v>
          </cell>
          <cell r="D704" t="str">
            <v>M</v>
          </cell>
          <cell r="E704" t="str">
            <v>84,40</v>
          </cell>
          <cell r="F704">
            <v>62.518518518518519</v>
          </cell>
        </row>
        <row r="705">
          <cell r="B705">
            <v>40669</v>
          </cell>
          <cell r="C705" t="str">
            <v>Sarjeta de concreto (STC - 02) calha triangular em corte/aterro, inclusive caiação</v>
          </cell>
          <cell r="D705" t="str">
            <v>M</v>
          </cell>
          <cell r="E705" t="str">
            <v>76,61</v>
          </cell>
          <cell r="F705">
            <v>56.748148148148147</v>
          </cell>
        </row>
        <row r="706">
          <cell r="B706">
            <v>40670</v>
          </cell>
          <cell r="C706" t="str">
            <v>Sarjeta de concreto (STC - 04) calha triangular de bancada em corte, inclusive caiação</v>
          </cell>
          <cell r="D706" t="str">
            <v>M</v>
          </cell>
          <cell r="E706" t="str">
            <v>56,76</v>
          </cell>
          <cell r="F706">
            <v>42.044444444444437</v>
          </cell>
        </row>
        <row r="707">
          <cell r="B707">
            <v>40560</v>
          </cell>
          <cell r="C707" t="str">
            <v>Tampa de concreto em grelha, fornecimento, assentamento e transporte</v>
          </cell>
          <cell r="D707" t="str">
            <v>Ud</v>
          </cell>
          <cell r="E707" t="str">
            <v>156,10</v>
          </cell>
          <cell r="F707">
            <v>115.62962962962962</v>
          </cell>
        </row>
        <row r="708">
          <cell r="B708">
            <v>40558</v>
          </cell>
          <cell r="C708" t="str">
            <v>Tampão F.F.A.P. com 100 kg, fornecimento, assentamento e transporte</v>
          </cell>
          <cell r="D708" t="str">
            <v>Ud</v>
          </cell>
          <cell r="E708" t="str">
            <v>351,13</v>
          </cell>
          <cell r="F708">
            <v>260.09629629629626</v>
          </cell>
        </row>
        <row r="709">
          <cell r="B709">
            <v>41041</v>
          </cell>
          <cell r="C709" t="str">
            <v>Tapume com tela em PVC, na cor laranja para proteção de segurança</v>
          </cell>
          <cell r="D709" t="str">
            <v>M</v>
          </cell>
          <cell r="E709" t="str">
            <v>30,48</v>
          </cell>
          <cell r="F709">
            <v>22.577777777777776</v>
          </cell>
        </row>
        <row r="710">
          <cell r="B710">
            <v>41029</v>
          </cell>
          <cell r="C710" t="str">
            <v>Tapume de vedação e proteção, executado com chapas de compensado resinado com 6mm de espessura, exclusive pintura</v>
          </cell>
          <cell r="D710" t="str">
            <v>M2</v>
          </cell>
          <cell r="E710" t="str">
            <v>33,39</v>
          </cell>
          <cell r="F710">
            <v>24.733333333333331</v>
          </cell>
        </row>
        <row r="711">
          <cell r="B711">
            <v>41040</v>
          </cell>
          <cell r="C711" t="str">
            <v>Tela de aço soldada Telcon Q-138 ou similar, fornecimento e assentamento.</v>
          </cell>
          <cell r="D711" t="str">
            <v>M2</v>
          </cell>
          <cell r="E711" t="str">
            <v>26,74</v>
          </cell>
          <cell r="F711">
            <v>19.807407407407403</v>
          </cell>
        </row>
        <row r="712">
          <cell r="B712">
            <v>42658</v>
          </cell>
          <cell r="C712" t="str">
            <v>Tela de aço soldada Telcon Q-196 ou similar, fornecimento e assentamento.</v>
          </cell>
          <cell r="D712" t="str">
            <v>M2</v>
          </cell>
          <cell r="E712" t="str">
            <v>28,41</v>
          </cell>
          <cell r="F712">
            <v>21.044444444444444</v>
          </cell>
        </row>
        <row r="713">
          <cell r="B713">
            <v>40655</v>
          </cell>
          <cell r="C713" t="str">
            <v>Terminal de dreno de alívio de pavimento (DP - TDA - 01)</v>
          </cell>
          <cell r="D713" t="str">
            <v>Ud</v>
          </cell>
          <cell r="E713" t="str">
            <v>304,35</v>
          </cell>
          <cell r="F713">
            <v>225.44444444444446</v>
          </cell>
        </row>
        <row r="714">
          <cell r="B714">
            <v>41092</v>
          </cell>
          <cell r="C714" t="str">
            <v>Transporte de materiais encosta abaixo, serviço manual, inclusive carga e descarga</v>
          </cell>
          <cell r="D714" t="str">
            <v>t dam</v>
          </cell>
          <cell r="E714" t="str">
            <v>19,42</v>
          </cell>
          <cell r="F714">
            <v>14.385185185185186</v>
          </cell>
        </row>
        <row r="715">
          <cell r="B715">
            <v>41091</v>
          </cell>
          <cell r="C715" t="str">
            <v>Transporte de materiais encosta acima, serviço manual, inclusive carga e descarga</v>
          </cell>
          <cell r="D715" t="str">
            <v>t dam</v>
          </cell>
          <cell r="E715" t="str">
            <v>26,29</v>
          </cell>
          <cell r="F715">
            <v>19.474074074074071</v>
          </cell>
        </row>
        <row r="716">
          <cell r="B716">
            <v>40706</v>
          </cell>
          <cell r="C716" t="str">
            <v>Transposição de segmento de sarjeta - TSS 01, inclusive transporte do tubo de concreto</v>
          </cell>
          <cell r="D716" t="str">
            <v>M</v>
          </cell>
          <cell r="E716" t="str">
            <v>269,74</v>
          </cell>
          <cell r="F716">
            <v>199.8074074074074</v>
          </cell>
        </row>
        <row r="717">
          <cell r="B717">
            <v>40651</v>
          </cell>
          <cell r="C717" t="str">
            <v>Trincheira drenante cega (0,50 x 1,70) m, inclusive transporte da brita c/
geotêxtil não tecido res.long. mín 16 kn/m</v>
          </cell>
          <cell r="D717" t="str">
            <v>M</v>
          </cell>
          <cell r="E717" t="str">
            <v>332,82</v>
          </cell>
          <cell r="F717">
            <v>246.5333333333333</v>
          </cell>
        </row>
        <row r="718">
          <cell r="B718">
            <v>41181</v>
          </cell>
          <cell r="C718" t="str">
            <v>Trincheira drenante em madeira</v>
          </cell>
          <cell r="D718" t="str">
            <v>M</v>
          </cell>
          <cell r="E718" t="str">
            <v>371,66</v>
          </cell>
          <cell r="F718">
            <v>275.30370370370372</v>
          </cell>
        </row>
        <row r="719">
          <cell r="B719">
            <v>41122</v>
          </cell>
          <cell r="C719" t="str">
            <v>Tubo de PVC NBR 5648 diâmetro 50 mm, fornecimento e assentamento</v>
          </cell>
          <cell r="D719" t="str">
            <v>M</v>
          </cell>
          <cell r="E719" t="str">
            <v>13,52</v>
          </cell>
          <cell r="F719">
            <v>10.014814814814814</v>
          </cell>
        </row>
        <row r="720">
          <cell r="B720">
            <v>41123</v>
          </cell>
          <cell r="C720" t="str">
            <v>Tubo de PVC NBR 5648 diâmetro 75 mm, fornecimento e assentamento</v>
          </cell>
          <cell r="D720" t="str">
            <v>M</v>
          </cell>
          <cell r="E720" t="str">
            <v>25,56</v>
          </cell>
          <cell r="F720">
            <v>18.93333333333333</v>
          </cell>
        </row>
        <row r="721">
          <cell r="B721">
            <v>41126</v>
          </cell>
          <cell r="C721" t="str">
            <v>Tubo de PVC PBA diâmetro 300 mm, fornecimento e assentamento</v>
          </cell>
          <cell r="D721" t="str">
            <v>M</v>
          </cell>
          <cell r="E721" t="str">
            <v>123,22</v>
          </cell>
          <cell r="F721">
            <v>91.274074074074065</v>
          </cell>
        </row>
        <row r="722">
          <cell r="B722">
            <v>41125</v>
          </cell>
          <cell r="C722" t="str">
            <v>Tubo de PVC rígido série R diâmetro 100 mm, fornecimento e assentamento</v>
          </cell>
          <cell r="D722" t="str">
            <v>M</v>
          </cell>
          <cell r="E722" t="str">
            <v>18,33</v>
          </cell>
          <cell r="F722">
            <v>13.577777777777776</v>
          </cell>
        </row>
        <row r="723">
          <cell r="B723">
            <v>41119</v>
          </cell>
          <cell r="C723" t="str">
            <v>Tubo irrifort agropecuário diâmetro 32 mm, fornecimento e assentamento</v>
          </cell>
          <cell r="D723" t="str">
            <v>M</v>
          </cell>
          <cell r="E723" t="str">
            <v>5,53</v>
          </cell>
          <cell r="F723">
            <v>4.0962962962962965</v>
          </cell>
        </row>
        <row r="724">
          <cell r="B724">
            <v>41114</v>
          </cell>
          <cell r="C724" t="str">
            <v>Tubo para irrigação linha fixa PN40 50 mm, fornecimento e assentamento</v>
          </cell>
          <cell r="D724" t="str">
            <v>M</v>
          </cell>
          <cell r="E724" t="str">
            <v>6,88</v>
          </cell>
          <cell r="F724">
            <v>5.0962962962962957</v>
          </cell>
        </row>
        <row r="725">
          <cell r="B725">
            <v>41127</v>
          </cell>
          <cell r="C725" t="str">
            <v>Tubo PVC PBA diâmetro 150 mm, fornecimento e assentamento</v>
          </cell>
          <cell r="D725" t="str">
            <v>M</v>
          </cell>
          <cell r="E725" t="str">
            <v>32,19</v>
          </cell>
          <cell r="F725">
            <v>23.844444444444441</v>
          </cell>
        </row>
        <row r="726">
          <cell r="B726">
            <v>40707</v>
          </cell>
          <cell r="C726" t="str">
            <v>Tubos de ferro fundido diâmetro 0,90 m, assentamento</v>
          </cell>
          <cell r="D726" t="str">
            <v>M</v>
          </cell>
          <cell r="E726" t="str">
            <v>190,75</v>
          </cell>
          <cell r="F726">
            <v>141.29629629629628</v>
          </cell>
        </row>
        <row r="727">
          <cell r="B727">
            <v>41118</v>
          </cell>
          <cell r="C727" t="str">
            <v>Tubos para irrigação Linha fixa PN40, diâmetro 75 mm, fornecimento e assentamento</v>
          </cell>
          <cell r="D727" t="str">
            <v>M</v>
          </cell>
          <cell r="E727" t="str">
            <v>9,97</v>
          </cell>
          <cell r="F727">
            <v>7.3851851851851853</v>
          </cell>
        </row>
        <row r="728">
          <cell r="B728">
            <v>40702</v>
          </cell>
          <cell r="C728" t="str">
            <v>Valeta de pedra argamassada VPAR</v>
          </cell>
          <cell r="D728" t="str">
            <v>M3</v>
          </cell>
          <cell r="E728" t="str">
            <v>315,72</v>
          </cell>
          <cell r="F728">
            <v>233.86666666666667</v>
          </cell>
        </row>
        <row r="729">
          <cell r="B729">
            <v>40701</v>
          </cell>
          <cell r="C729" t="str">
            <v>Valeta de pedra jogada VPJ, inclusive transporte da pedra</v>
          </cell>
          <cell r="D729" t="str">
            <v>M3</v>
          </cell>
          <cell r="E729" t="str">
            <v>135,14</v>
          </cell>
          <cell r="F729">
            <v>100.10370370370369</v>
          </cell>
        </row>
        <row r="730">
          <cell r="B730">
            <v>40698</v>
          </cell>
          <cell r="C730" t="str">
            <v>Valeta de proteção de aterro enleivada (VPA-01 DNIT)</v>
          </cell>
          <cell r="D730" t="str">
            <v>M</v>
          </cell>
          <cell r="E730" t="str">
            <v>67,78</v>
          </cell>
          <cell r="F730">
            <v>50.207407407407402</v>
          </cell>
        </row>
        <row r="731">
          <cell r="B731">
            <v>40700</v>
          </cell>
          <cell r="C731" t="str">
            <v>Valeta de proteção de aterro revestida em concreto (VPA-03 DNIT)</v>
          </cell>
          <cell r="D731" t="str">
            <v>M</v>
          </cell>
          <cell r="E731" t="str">
            <v>84,45</v>
          </cell>
          <cell r="F731">
            <v>62.55555555555555</v>
          </cell>
        </row>
        <row r="732">
          <cell r="B732">
            <v>40696</v>
          </cell>
          <cell r="C732" t="str">
            <v>Valeta de proteção de aterro VPA 02 (revestida em concreto)</v>
          </cell>
          <cell r="D732" t="str">
            <v>M</v>
          </cell>
          <cell r="E732" t="str">
            <v>162,86</v>
          </cell>
          <cell r="F732">
            <v>120.63703703703703</v>
          </cell>
        </row>
        <row r="733">
          <cell r="B733">
            <v>40695</v>
          </cell>
          <cell r="C733" t="str">
            <v>Valeta de proteção de aterro VPA-01 (escavação)</v>
          </cell>
          <cell r="D733" t="str">
            <v>M</v>
          </cell>
          <cell r="E733" t="str">
            <v>52,52</v>
          </cell>
          <cell r="F733">
            <v>38.903703703703705</v>
          </cell>
        </row>
        <row r="734">
          <cell r="B734">
            <v>40692</v>
          </cell>
          <cell r="C734" t="str">
            <v>Valeta de proteção de corte - desobstrução e limpeza</v>
          </cell>
          <cell r="D734" t="str">
            <v>M</v>
          </cell>
          <cell r="E734" t="str">
            <v>2,91</v>
          </cell>
          <cell r="F734">
            <v>2.1555555555555554</v>
          </cell>
        </row>
        <row r="735">
          <cell r="B735">
            <v>40697</v>
          </cell>
          <cell r="C735" t="str">
            <v>Valeta de proteção de corte enleivada (VPC-01 DNIT)</v>
          </cell>
          <cell r="D735" t="str">
            <v>M</v>
          </cell>
          <cell r="E735" t="str">
            <v>66,40</v>
          </cell>
          <cell r="F735">
            <v>49.185185185185183</v>
          </cell>
        </row>
        <row r="736">
          <cell r="B736">
            <v>40699</v>
          </cell>
          <cell r="C736" t="str">
            <v>Valeta de proteção de corte revestida em concreto VPC-03</v>
          </cell>
          <cell r="D736" t="str">
            <v>M</v>
          </cell>
          <cell r="E736" t="str">
            <v>186,08</v>
          </cell>
          <cell r="F736">
            <v>137.83703703703705</v>
          </cell>
        </row>
        <row r="737">
          <cell r="B737">
            <v>40693</v>
          </cell>
          <cell r="C737" t="str">
            <v>Valeta de proteção de corte VPC-01 (escavação)</v>
          </cell>
          <cell r="D737" t="str">
            <v>M</v>
          </cell>
          <cell r="E737" t="str">
            <v>28,43</v>
          </cell>
          <cell r="F737">
            <v>21.059259259259257</v>
          </cell>
        </row>
        <row r="738">
          <cell r="B738">
            <v>40694</v>
          </cell>
          <cell r="C738" t="str">
            <v>Valeta de proteção de corte VPC-02 (revestida em grama)</v>
          </cell>
          <cell r="D738" t="str">
            <v>M</v>
          </cell>
          <cell r="E738" t="str">
            <v>56,30</v>
          </cell>
          <cell r="F738">
            <v>41.703703703703702</v>
          </cell>
        </row>
        <row r="739">
          <cell r="B739">
            <v>42521</v>
          </cell>
          <cell r="C739" t="str">
            <v>Bonificação de 20,10% sobre Materiais Betuminosos nos municipios com
ISS -&gt; 3,00%</v>
          </cell>
          <cell r="D739" t="str">
            <v>%</v>
          </cell>
          <cell r="E739" t="str">
            <v>0,00</v>
          </cell>
          <cell r="F739">
            <v>0</v>
          </cell>
        </row>
        <row r="740">
          <cell r="B740">
            <v>40972</v>
          </cell>
          <cell r="C740" t="str">
            <v>Bonificação de 22,20% sobre Materiais Betuminosos nos municipios com
ISS -&gt; 5,00%</v>
          </cell>
          <cell r="D740" t="str">
            <v>%</v>
          </cell>
          <cell r="E740" t="str">
            <v>0,00</v>
          </cell>
          <cell r="F740">
            <v>0</v>
          </cell>
        </row>
        <row r="741">
          <cell r="B741">
            <v>41405</v>
          </cell>
          <cell r="C741" t="str">
            <v>CAP FLEX 60/85, fornecimento</v>
          </cell>
          <cell r="D741" t="str">
            <v>t</v>
          </cell>
          <cell r="E741" t="str">
            <v>1.921,00</v>
          </cell>
          <cell r="F741">
            <v>1422.9629629629628</v>
          </cell>
        </row>
        <row r="742">
          <cell r="B742">
            <v>41360</v>
          </cell>
          <cell r="C742" t="str">
            <v>CAP-50/70, fornecimento</v>
          </cell>
          <cell r="D742" t="str">
            <v>t</v>
          </cell>
          <cell r="E742" t="str">
            <v>1.278,00</v>
          </cell>
          <cell r="F742">
            <v>946.66666666666663</v>
          </cell>
        </row>
        <row r="743">
          <cell r="B743">
            <v>40968</v>
          </cell>
          <cell r="C743" t="str">
            <v>CM-30, fornecimento</v>
          </cell>
          <cell r="D743" t="str">
            <v>t</v>
          </cell>
          <cell r="E743" t="str">
            <v>1.876,00</v>
          </cell>
          <cell r="F743">
            <v>1389.6296296296296</v>
          </cell>
        </row>
        <row r="744">
          <cell r="B744">
            <v>40976</v>
          </cell>
          <cell r="C744" t="str">
            <v>Dope, fornecimento</v>
          </cell>
          <cell r="D744" t="str">
            <v>t</v>
          </cell>
          <cell r="E744" t="str">
            <v>30.000,00</v>
          </cell>
          <cell r="F744">
            <v>22222.222222222219</v>
          </cell>
        </row>
        <row r="745">
          <cell r="B745">
            <v>42545</v>
          </cell>
          <cell r="C745" t="str">
            <v>Emulex RL-1C (SBR), fornecimento</v>
          </cell>
          <cell r="D745" t="str">
            <v>t</v>
          </cell>
          <cell r="E745" t="str">
            <v>1.148,00</v>
          </cell>
          <cell r="F745">
            <v>850.37037037037032</v>
          </cell>
        </row>
        <row r="746">
          <cell r="B746">
            <v>40978</v>
          </cell>
          <cell r="C746" t="str">
            <v>Emulex RR - 1C (SRR), fornecimento</v>
          </cell>
          <cell r="D746" t="str">
            <v>t</v>
          </cell>
          <cell r="E746" t="str">
            <v>1.148,00</v>
          </cell>
          <cell r="F746">
            <v>850.37037037037032</v>
          </cell>
        </row>
        <row r="747">
          <cell r="B747">
            <v>40971</v>
          </cell>
          <cell r="C747" t="str">
            <v>Emulex RR-2C (SBR), fornecimento</v>
          </cell>
          <cell r="D747" t="str">
            <v>t</v>
          </cell>
          <cell r="E747" t="str">
            <v>1.220,00</v>
          </cell>
          <cell r="F747">
            <v>903.7037037037037</v>
          </cell>
        </row>
        <row r="748">
          <cell r="B748">
            <v>40974</v>
          </cell>
          <cell r="C748" t="str">
            <v>Emulsão RM-1C, fornecimento</v>
          </cell>
          <cell r="D748" t="str">
            <v>t</v>
          </cell>
          <cell r="E748" t="str">
            <v>1.270,00</v>
          </cell>
          <cell r="F748">
            <v>940.74074074074065</v>
          </cell>
        </row>
        <row r="749">
          <cell r="B749">
            <v>40975</v>
          </cell>
          <cell r="C749" t="str">
            <v>Emulsão RR-1C, fornecimento</v>
          </cell>
          <cell r="D749" t="str">
            <v>t</v>
          </cell>
          <cell r="E749" t="str">
            <v>1.128,00</v>
          </cell>
          <cell r="F749">
            <v>835.55555555555554</v>
          </cell>
        </row>
        <row r="750">
          <cell r="B750">
            <v>40969</v>
          </cell>
          <cell r="C750" t="str">
            <v>Emulsão RR-2C, fornecimento</v>
          </cell>
          <cell r="D750" t="str">
            <v>t</v>
          </cell>
          <cell r="E750" t="str">
            <v>1.178,00</v>
          </cell>
          <cell r="F750">
            <v>872.5925925925925</v>
          </cell>
        </row>
        <row r="751">
          <cell r="B751">
            <v>40910</v>
          </cell>
          <cell r="C751" t="str">
            <v>Abrigo de Ônibus - Rodovia Rural - 3,40 m x 6,00 m</v>
          </cell>
          <cell r="D751" t="str">
            <v>Ud</v>
          </cell>
          <cell r="E751" t="str">
            <v>10.512,97</v>
          </cell>
          <cell r="F751">
            <v>7787.3851851851841</v>
          </cell>
        </row>
        <row r="752">
          <cell r="B752">
            <v>40955</v>
          </cell>
          <cell r="C752" t="str">
            <v>Abrigo de Ônibus Urbano</v>
          </cell>
          <cell r="D752" t="str">
            <v>Ud</v>
          </cell>
          <cell r="E752" t="str">
            <v>10.533,73</v>
          </cell>
          <cell r="F752">
            <v>7802.7629629629619</v>
          </cell>
        </row>
        <row r="753">
          <cell r="B753">
            <v>41362</v>
          </cell>
          <cell r="C753" t="str">
            <v>Abrigo de Ônibus Urbano - Padrão reduzido - 2,40 x 6,00 m</v>
          </cell>
          <cell r="D753" t="str">
            <v>Ud</v>
          </cell>
          <cell r="E753" t="str">
            <v>10.385,40</v>
          </cell>
          <cell r="F753">
            <v>7692.8888888888878</v>
          </cell>
        </row>
        <row r="754">
          <cell r="B754">
            <v>41151</v>
          </cell>
          <cell r="C754" t="str">
            <v>Braço galvanizado 101mm - projeção 4,70m, fornecimento e instalação</v>
          </cell>
          <cell r="D754" t="str">
            <v>Ud</v>
          </cell>
          <cell r="E754" t="str">
            <v>1.051,67</v>
          </cell>
          <cell r="F754">
            <v>779.01481481481483</v>
          </cell>
        </row>
        <row r="755">
          <cell r="B755">
            <v>41346</v>
          </cell>
          <cell r="C755" t="str">
            <v>Cabo de cobre nú, seção 35 mm2, fornecimento e colocação</v>
          </cell>
          <cell r="D755" t="str">
            <v>M</v>
          </cell>
          <cell r="E755" t="str">
            <v>25,51</v>
          </cell>
          <cell r="F755">
            <v>18.896296296296295</v>
          </cell>
        </row>
        <row r="756">
          <cell r="B756">
            <v>41150</v>
          </cell>
          <cell r="C756" t="str">
            <v>Cabo flexível 2 x 1,5 mm², fornecimento e instalação</v>
          </cell>
          <cell r="D756" t="str">
            <v>M</v>
          </cell>
          <cell r="E756" t="str">
            <v>5,48</v>
          </cell>
          <cell r="F756">
            <v>4.0592592592592593</v>
          </cell>
        </row>
        <row r="757">
          <cell r="B757">
            <v>41149</v>
          </cell>
          <cell r="C757" t="str">
            <v>Cabo flexível 2 x 2,5 mm², fornecimento e instalação</v>
          </cell>
          <cell r="D757" t="str">
            <v>M</v>
          </cell>
          <cell r="E757" t="str">
            <v>6,33</v>
          </cell>
          <cell r="F757">
            <v>4.6888888888888882</v>
          </cell>
        </row>
        <row r="758">
          <cell r="B758">
            <v>41410</v>
          </cell>
          <cell r="C758" t="str">
            <v>Cabo flexível 3 x 1,5 mm², fornecimento e instalação</v>
          </cell>
          <cell r="D758" t="str">
            <v>M</v>
          </cell>
          <cell r="E758" t="str">
            <v>6,27</v>
          </cell>
          <cell r="F758">
            <v>4.6444444444444439</v>
          </cell>
        </row>
        <row r="759">
          <cell r="B759">
            <v>41148</v>
          </cell>
          <cell r="C759" t="str">
            <v>Cabo flexível 4 x 1,5 mm², fornecimento e instalação</v>
          </cell>
          <cell r="D759" t="str">
            <v>M</v>
          </cell>
          <cell r="E759" t="str">
            <v>6,79</v>
          </cell>
          <cell r="F759">
            <v>5.0296296296296292</v>
          </cell>
        </row>
        <row r="760">
          <cell r="B760">
            <v>41152</v>
          </cell>
          <cell r="C760" t="str">
            <v>Caixa de passagem de concreto armado de 0,40 x 0,40 x 0,40m</v>
          </cell>
          <cell r="D760" t="str">
            <v>Ud</v>
          </cell>
          <cell r="E760" t="str">
            <v>395,23</v>
          </cell>
          <cell r="F760">
            <v>292.76296296296294</v>
          </cell>
        </row>
        <row r="761">
          <cell r="B761">
            <v>41004</v>
          </cell>
          <cell r="C761" t="str">
            <v>Caixa de passagem de eletroduto de lógica</v>
          </cell>
          <cell r="D761" t="str">
            <v>Ud</v>
          </cell>
          <cell r="E761" t="str">
            <v>761,02</v>
          </cell>
          <cell r="F761">
            <v>563.71851851851852</v>
          </cell>
        </row>
        <row r="762">
          <cell r="B762">
            <v>40911</v>
          </cell>
          <cell r="C762" t="str">
            <v>Calçada de concreto</v>
          </cell>
          <cell r="D762" t="str">
            <v>M2</v>
          </cell>
          <cell r="E762" t="str">
            <v>40,82</v>
          </cell>
          <cell r="F762">
            <v>30.237037037037034</v>
          </cell>
        </row>
        <row r="763">
          <cell r="B763">
            <v>40915</v>
          </cell>
          <cell r="C763" t="str">
            <v>Calçada de concreto fck-&gt;15 MP, camurçado c/ argam. cimento e areia 1:4, lastro de brita e 8 cm de concreto, incl. preparo da caixa e transp. da brita</v>
          </cell>
          <cell r="D763" t="str">
            <v>M2</v>
          </cell>
          <cell r="E763" t="str">
            <v>94,05</v>
          </cell>
          <cell r="F763">
            <v>69.666666666666657</v>
          </cell>
        </row>
        <row r="764">
          <cell r="B764">
            <v>40899</v>
          </cell>
          <cell r="C764" t="str">
            <v>Cerca de arame farpado 4 fios com mourões  a cada 2,0 m, esticadores de madeira, a cada 20,0 m, inclusive transporte de mourão e arame farpado)</v>
          </cell>
          <cell r="D764" t="str">
            <v>M</v>
          </cell>
          <cell r="E764" t="str">
            <v>12,36</v>
          </cell>
          <cell r="F764">
            <v>9.155555555555555</v>
          </cell>
        </row>
        <row r="765">
          <cell r="B765">
            <v>40900</v>
          </cell>
          <cell r="C765" t="str">
            <v>Cerca de arame farpado 4 fios com mourões a cada 1,0 m, esticadores de madeira, a cada 20,0 m, inclusive transporte de mourão e arame farpado</v>
          </cell>
          <cell r="D765" t="str">
            <v>M</v>
          </cell>
          <cell r="E765" t="str">
            <v>18,49</v>
          </cell>
          <cell r="F765">
            <v>13.696296296296294</v>
          </cell>
        </row>
        <row r="766">
          <cell r="B766">
            <v>41365</v>
          </cell>
          <cell r="C766" t="str">
            <v>Cerca de arame farpado 4 fios com mourões, a cada 2,5 m, esticadores de madeira a cada 60,0m, inclusive transporte de arame farpado e mourão</v>
          </cell>
          <cell r="D766" t="str">
            <v>M</v>
          </cell>
          <cell r="E766" t="str">
            <v>12,50</v>
          </cell>
          <cell r="F766">
            <v>9.2592592592592595</v>
          </cell>
        </row>
        <row r="767">
          <cell r="B767">
            <v>41110</v>
          </cell>
          <cell r="C767" t="str">
            <v>Cerca de arame farpado 4 fios com mourões a cada 3,0 metros e sem esticadores, inclusive transporte de arame e mourão</v>
          </cell>
          <cell r="D767" t="str">
            <v>M</v>
          </cell>
          <cell r="E767" t="str">
            <v>14,45</v>
          </cell>
          <cell r="F767">
            <v>10.703703703703702</v>
          </cell>
        </row>
        <row r="768">
          <cell r="B768">
            <v>40903</v>
          </cell>
          <cell r="C768" t="str">
            <v>Cerca de arame farpado 4 fios com postes cada 2,5 m, esticadores de concreto a cada 25,0 m</v>
          </cell>
          <cell r="D768" t="str">
            <v>M</v>
          </cell>
          <cell r="E768" t="str">
            <v>25,43</v>
          </cell>
          <cell r="F768">
            <v>18.837037037037035</v>
          </cell>
        </row>
        <row r="769">
          <cell r="B769">
            <v>40904</v>
          </cell>
          <cell r="C769" t="str">
            <v>Cerca de arame farpado 8 fios com postes concreto 10 x 10 x 220 cm, a cada 1,5 m</v>
          </cell>
          <cell r="D769" t="str">
            <v>M</v>
          </cell>
          <cell r="E769" t="str">
            <v>40,90</v>
          </cell>
          <cell r="F769">
            <v>30.296296296296294</v>
          </cell>
        </row>
        <row r="770">
          <cell r="B770">
            <v>40905</v>
          </cell>
          <cell r="C770" t="str">
            <v>Cerca de arame farpado 8 fios com postes triangulares 10 x 200 cm, a cada
2,5 m, mourão de concreto 10 x 10 x 220 cm, a cada 50,0 m</v>
          </cell>
          <cell r="D770" t="str">
            <v>M</v>
          </cell>
          <cell r="E770" t="str">
            <v>27,04</v>
          </cell>
          <cell r="F770">
            <v>20.029629629629628</v>
          </cell>
        </row>
        <row r="771">
          <cell r="B771">
            <v>40901</v>
          </cell>
          <cell r="C771" t="str">
            <v>Cerca de arame liso 4 fios com mourões cada 2,0 m, esticadores de madeira, a cada 20,0 m, inclusive transporte de mourão e arame liso</v>
          </cell>
          <cell r="D771" t="str">
            <v>M</v>
          </cell>
          <cell r="E771" t="str">
            <v>11,42</v>
          </cell>
          <cell r="F771">
            <v>8.4592592592592588</v>
          </cell>
        </row>
        <row r="772">
          <cell r="B772">
            <v>42475</v>
          </cell>
          <cell r="C772" t="str">
            <v>Concreto estrutural fck -&gt; 10,0 MPa, inclusive transportes areia, cimento e pedra britada</v>
          </cell>
          <cell r="D772" t="str">
            <v>M3</v>
          </cell>
          <cell r="E772" t="str">
            <v>495,80</v>
          </cell>
          <cell r="F772">
            <v>367.25925925925924</v>
          </cell>
        </row>
        <row r="773">
          <cell r="B773">
            <v>40945</v>
          </cell>
          <cell r="C773" t="str">
            <v>Corrimão em eucalipto tratado</v>
          </cell>
          <cell r="D773" t="str">
            <v>M</v>
          </cell>
          <cell r="E773" t="str">
            <v>54,00</v>
          </cell>
          <cell r="F773">
            <v>40</v>
          </cell>
        </row>
        <row r="774">
          <cell r="B774">
            <v>41109</v>
          </cell>
          <cell r="C774" t="str">
            <v>Demolição de cerca de madeira com 4 fios</v>
          </cell>
          <cell r="D774" t="str">
            <v>M</v>
          </cell>
          <cell r="E774" t="str">
            <v>2,22</v>
          </cell>
          <cell r="F774">
            <v>1.6444444444444444</v>
          </cell>
        </row>
        <row r="775">
          <cell r="B775">
            <v>40164</v>
          </cell>
          <cell r="C775" t="str">
            <v>Demolição de edificações</v>
          </cell>
          <cell r="D775" t="str">
            <v>M2</v>
          </cell>
          <cell r="E775" t="str">
            <v>34,29</v>
          </cell>
          <cell r="F775">
            <v>25.4</v>
          </cell>
        </row>
        <row r="776">
          <cell r="B776">
            <v>40944</v>
          </cell>
          <cell r="C776" t="str">
            <v>Descida d'água em madeira e pedra de mão, tudo incluído</v>
          </cell>
          <cell r="D776" t="str">
            <v>M</v>
          </cell>
          <cell r="E776" t="str">
            <v>508,09</v>
          </cell>
          <cell r="F776">
            <v>376.36296296296291</v>
          </cell>
        </row>
        <row r="777">
          <cell r="B777">
            <v>40902</v>
          </cell>
          <cell r="C777" t="str">
            <v>Deslocamento de cerca de madeira com 4 fios de arame</v>
          </cell>
          <cell r="D777" t="str">
            <v>M</v>
          </cell>
          <cell r="E777" t="str">
            <v>3,96</v>
          </cell>
          <cell r="F777">
            <v>2.9333333333333331</v>
          </cell>
        </row>
        <row r="778">
          <cell r="B778">
            <v>41344</v>
          </cell>
          <cell r="C778" t="str">
            <v>Eletroduto de aço galv. 1 1/4" inclusive abertura e fechamento de rasgos em alvenaria, e luvas</v>
          </cell>
          <cell r="D778" t="str">
            <v>M</v>
          </cell>
          <cell r="E778" t="str">
            <v>67,71</v>
          </cell>
          <cell r="F778">
            <v>50.155555555555544</v>
          </cell>
        </row>
        <row r="779">
          <cell r="B779">
            <v>41345</v>
          </cell>
          <cell r="C779" t="str">
            <v>Eletroduto de PVC diâmetro de 4", fornecimento e instalação</v>
          </cell>
          <cell r="D779" t="str">
            <v>M</v>
          </cell>
          <cell r="E779" t="str">
            <v>72,85</v>
          </cell>
          <cell r="F779">
            <v>53.962962962962955</v>
          </cell>
        </row>
        <row r="780">
          <cell r="B780">
            <v>40948</v>
          </cell>
          <cell r="C780" t="str">
            <v>Escada de pedestre em madeira e grama</v>
          </cell>
          <cell r="D780" t="str">
            <v>M</v>
          </cell>
          <cell r="E780" t="str">
            <v>478,91</v>
          </cell>
          <cell r="F780">
            <v>354.74814814814812</v>
          </cell>
        </row>
        <row r="781">
          <cell r="B781">
            <v>41242</v>
          </cell>
          <cell r="C781" t="str">
            <v>Estrutura de madeira para telha cerâmica ancorada em laje ou alvenaria</v>
          </cell>
          <cell r="D781" t="str">
            <v>M2</v>
          </cell>
          <cell r="E781" t="str">
            <v>68,98</v>
          </cell>
          <cell r="F781">
            <v>51.096296296296295</v>
          </cell>
        </row>
        <row r="782">
          <cell r="B782">
            <v>42476</v>
          </cell>
          <cell r="C782" t="str">
            <v>Fita isolante em rolo de 19 mm x 20 m, número 33 Scoth ou equivalente</v>
          </cell>
          <cell r="D782" t="str">
            <v>Ud</v>
          </cell>
          <cell r="E782" t="str">
            <v>36,67</v>
          </cell>
          <cell r="F782">
            <v>27.162962962962961</v>
          </cell>
        </row>
        <row r="783">
          <cell r="B783">
            <v>41136</v>
          </cell>
          <cell r="C783" t="str">
            <v>Haste cobreada para aterramento diâmetro 5/8" x 2,4m ( fornecimento e instalação)</v>
          </cell>
          <cell r="D783" t="str">
            <v>Ud</v>
          </cell>
          <cell r="E783" t="str">
            <v>119,01</v>
          </cell>
          <cell r="F783">
            <v>88.155555555555551</v>
          </cell>
        </row>
        <row r="784">
          <cell r="B784">
            <v>41135</v>
          </cell>
          <cell r="C784" t="str">
            <v>Isolador de Porcelana tipo roldana com rack 3 x 16, instalação</v>
          </cell>
          <cell r="D784" t="str">
            <v>Ud</v>
          </cell>
          <cell r="E784" t="str">
            <v>81,67</v>
          </cell>
          <cell r="F784">
            <v>60.496296296296293</v>
          </cell>
        </row>
        <row r="785">
          <cell r="B785">
            <v>40912</v>
          </cell>
          <cell r="C785" t="str">
            <v>Ladrilho hidráulico (argamassa cimento e areia 1:4), fornecimento e assentamento</v>
          </cell>
          <cell r="D785" t="str">
            <v>M2</v>
          </cell>
          <cell r="E785" t="str">
            <v>73,06</v>
          </cell>
          <cell r="F785">
            <v>54.118518518518513</v>
          </cell>
        </row>
        <row r="786">
          <cell r="B786">
            <v>40908</v>
          </cell>
          <cell r="C786" t="str">
            <v>Mata-burro</v>
          </cell>
          <cell r="D786" t="str">
            <v>Ud</v>
          </cell>
          <cell r="E786" t="str">
            <v>6.797,61</v>
          </cell>
          <cell r="F786">
            <v>5035.2666666666664</v>
          </cell>
        </row>
        <row r="787">
          <cell r="B787">
            <v>40907</v>
          </cell>
          <cell r="C787" t="str">
            <v>Passagem de gado (boca)</v>
          </cell>
          <cell r="D787" t="str">
            <v>Ud</v>
          </cell>
          <cell r="E787" t="str">
            <v>12.323,13</v>
          </cell>
          <cell r="F787">
            <v>9128.2444444444427</v>
          </cell>
        </row>
        <row r="788">
          <cell r="B788">
            <v>40906</v>
          </cell>
          <cell r="C788" t="str">
            <v>Passagem de gado (sem guarda corpo)</v>
          </cell>
          <cell r="D788" t="str">
            <v>M</v>
          </cell>
          <cell r="E788" t="str">
            <v>3.564,82</v>
          </cell>
          <cell r="F788">
            <v>2640.6074074074072</v>
          </cell>
        </row>
        <row r="789">
          <cell r="B789">
            <v>41240</v>
          </cell>
          <cell r="C789" t="str">
            <v>Passeio em concreto, largura 2,00m, acabamento em ladrilho hidráulico podotátil (L-&gt;0,40m)</v>
          </cell>
          <cell r="D789" t="str">
            <v>M2</v>
          </cell>
          <cell r="E789" t="str">
            <v>71,75</v>
          </cell>
          <cell r="F789">
            <v>53.148148148148145</v>
          </cell>
        </row>
        <row r="790">
          <cell r="B790">
            <v>40946</v>
          </cell>
          <cell r="C790" t="str">
            <v>Passeio pavimentado em blocos de concreto esp.-&gt;6cm, colorido, resistência 35 MPa, colchão de areia 5cm, inclusive transporte dos blocos e da areia</v>
          </cell>
          <cell r="D790" t="str">
            <v>M2</v>
          </cell>
          <cell r="E790" t="str">
            <v>85,67</v>
          </cell>
          <cell r="F790">
            <v>63.459259259259255</v>
          </cell>
        </row>
        <row r="791">
          <cell r="B791">
            <v>40942</v>
          </cell>
          <cell r="C791" t="str">
            <v>Pavimentação com pedra de mão (pé de moleque) argamassada</v>
          </cell>
          <cell r="D791" t="str">
            <v>M2</v>
          </cell>
          <cell r="E791" t="str">
            <v>34,74</v>
          </cell>
          <cell r="F791">
            <v>25.733333333333334</v>
          </cell>
        </row>
        <row r="792">
          <cell r="B792">
            <v>41245</v>
          </cell>
          <cell r="C792" t="str">
            <v>Pintura com tinta a óleo em esquadria de ferros duas demãos</v>
          </cell>
          <cell r="D792" t="str">
            <v>M2</v>
          </cell>
          <cell r="E792" t="str">
            <v>30,64</v>
          </cell>
          <cell r="F792">
            <v>22.696296296296296</v>
          </cell>
        </row>
        <row r="793">
          <cell r="B793">
            <v>41404</v>
          </cell>
          <cell r="C793" t="str">
            <v>Pintura em estrutura metálica com tinta epoxídica  inclusive primer</v>
          </cell>
          <cell r="D793" t="str">
            <v>M2</v>
          </cell>
          <cell r="E793" t="str">
            <v>24,19</v>
          </cell>
          <cell r="F793">
            <v>17.918518518518518</v>
          </cell>
        </row>
        <row r="794">
          <cell r="B794">
            <v>41244</v>
          </cell>
          <cell r="C794" t="str">
            <v>Pintura em látex acrílica em parede externa, sem massa corrida, três demãos</v>
          </cell>
          <cell r="D794" t="str">
            <v>M2</v>
          </cell>
          <cell r="E794" t="str">
            <v>18,99</v>
          </cell>
          <cell r="F794">
            <v>14.066666666666665</v>
          </cell>
        </row>
        <row r="795">
          <cell r="B795">
            <v>40909</v>
          </cell>
          <cell r="C795" t="str">
            <v>Porteira</v>
          </cell>
          <cell r="D795" t="str">
            <v>Ud</v>
          </cell>
          <cell r="E795" t="str">
            <v>2.408,14</v>
          </cell>
          <cell r="F795">
            <v>1783.8074074074073</v>
          </cell>
        </row>
        <row r="796">
          <cell r="B796">
            <v>41237</v>
          </cell>
          <cell r="C796" t="str">
            <v>Poste de iluminação urbana com luminária tipo chapeú chinês</v>
          </cell>
          <cell r="D796" t="str">
            <v>Ud</v>
          </cell>
          <cell r="E796" t="str">
            <v>1.408,48</v>
          </cell>
          <cell r="F796">
            <v>1043.3185185185184</v>
          </cell>
        </row>
        <row r="797">
          <cell r="B797">
            <v>41140</v>
          </cell>
          <cell r="C797" t="str">
            <v>Poste galvanizado 101mm simples, fornecimento e instalação</v>
          </cell>
          <cell r="D797" t="str">
            <v>Ud</v>
          </cell>
          <cell r="E797" t="str">
            <v>1.014,34</v>
          </cell>
          <cell r="F797">
            <v>751.36296296296291</v>
          </cell>
        </row>
        <row r="798">
          <cell r="B798">
            <v>41139</v>
          </cell>
          <cell r="C798" t="str">
            <v>Poste galvanizado 114 mm - 1boca, fornecimento e instalação</v>
          </cell>
          <cell r="D798" t="str">
            <v>Ud</v>
          </cell>
          <cell r="E798" t="str">
            <v>1.497,16</v>
          </cell>
          <cell r="F798">
            <v>1109.0074074074073</v>
          </cell>
        </row>
        <row r="799">
          <cell r="B799">
            <v>41138</v>
          </cell>
          <cell r="C799" t="str">
            <v>Poste galvanizado 114mm - 2 bocas, fornecimento e instalação</v>
          </cell>
          <cell r="D799" t="str">
            <v>Ud</v>
          </cell>
          <cell r="E799" t="str">
            <v>1.805,67</v>
          </cell>
          <cell r="F799">
            <v>1337.5333333333333</v>
          </cell>
        </row>
        <row r="800">
          <cell r="B800">
            <v>41246</v>
          </cell>
          <cell r="C800" t="str">
            <v>Rampa de pedestres, com piso em ladrilho hidráulico podotátil</v>
          </cell>
          <cell r="D800" t="str">
            <v>M</v>
          </cell>
          <cell r="E800" t="str">
            <v>43,76</v>
          </cell>
          <cell r="F800">
            <v>32.414814814814811</v>
          </cell>
        </row>
        <row r="801">
          <cell r="B801">
            <v>40943</v>
          </cell>
          <cell r="C801" t="str">
            <v>Rampa em pedra de mão (pé de moleque) argamassada e travada</v>
          </cell>
          <cell r="D801" t="str">
            <v>M</v>
          </cell>
          <cell r="E801" t="str">
            <v>42,17</v>
          </cell>
          <cell r="F801">
            <v>31.237037037037037</v>
          </cell>
        </row>
        <row r="802">
          <cell r="B802">
            <v>40922</v>
          </cell>
          <cell r="C802" t="str">
            <v>Remoção de camada vegetal</v>
          </cell>
          <cell r="D802" t="str">
            <v>M3</v>
          </cell>
          <cell r="E802" t="str">
            <v>4,26</v>
          </cell>
          <cell r="F802">
            <v>3.155555555555555</v>
          </cell>
        </row>
        <row r="803">
          <cell r="B803">
            <v>40914</v>
          </cell>
          <cell r="C803" t="str">
            <v>Retirada de Defensa Metálica</v>
          </cell>
          <cell r="D803" t="str">
            <v>M</v>
          </cell>
          <cell r="E803" t="str">
            <v>14,66</v>
          </cell>
          <cell r="F803">
            <v>10.859259259259259</v>
          </cell>
        </row>
        <row r="804">
          <cell r="B804">
            <v>40913</v>
          </cell>
          <cell r="C804" t="str">
            <v>Retirada e recolocação de alambrado</v>
          </cell>
          <cell r="D804" t="str">
            <v>M</v>
          </cell>
          <cell r="E804" t="str">
            <v>102,33</v>
          </cell>
          <cell r="F804">
            <v>75.8</v>
          </cell>
        </row>
        <row r="805">
          <cell r="B805">
            <v>41191</v>
          </cell>
          <cell r="C805" t="str">
            <v>Sistema cercamento tipo Gradil Nylofor 3DPintura Simples (preto, verde ou branco), # 50x200m, fio 5,0mm, L-&gt;2,50m, H-&gt;2,03m, incl. forn./chumb. postes</v>
          </cell>
          <cell r="D805" t="str">
            <v>M</v>
          </cell>
          <cell r="E805" t="str">
            <v>298,83</v>
          </cell>
          <cell r="F805">
            <v>221.35555555555553</v>
          </cell>
        </row>
        <row r="806">
          <cell r="B806">
            <v>40947</v>
          </cell>
          <cell r="C806" t="str">
            <v>Sumidouro cilíndrico pré-moldado diam. 2,00m com 5 anéis inclusive escavação</v>
          </cell>
          <cell r="D806" t="str">
            <v>Ud</v>
          </cell>
          <cell r="E806" t="str">
            <v>2.803,41</v>
          </cell>
          <cell r="F806">
            <v>2076.6</v>
          </cell>
        </row>
        <row r="807">
          <cell r="B807">
            <v>41196</v>
          </cell>
          <cell r="C807" t="str">
            <v>Tela de aço de alta resistência, malha losangular, diâm.3,0mm, com placas de ancoragem, fornecimento e colocação</v>
          </cell>
          <cell r="D807" t="str">
            <v>M2</v>
          </cell>
          <cell r="E807" t="str">
            <v>442,26</v>
          </cell>
          <cell r="F807">
            <v>327.59999999999997</v>
          </cell>
        </row>
        <row r="808">
          <cell r="B808">
            <v>42050</v>
          </cell>
          <cell r="C808" t="str">
            <v>Tela de aço galvanizado ,em malha hexagonal de dupla torção, tipo 8,0cm x
10,0cm, com fios de diâmetro 2,7mm, tudo incluído, fornecimento e execução</v>
          </cell>
          <cell r="D808" t="str">
            <v>M2</v>
          </cell>
          <cell r="E808" t="str">
            <v>82,63</v>
          </cell>
          <cell r="F808">
            <v>61.207407407407402</v>
          </cell>
        </row>
        <row r="809">
          <cell r="B809">
            <v>42203</v>
          </cell>
          <cell r="C809" t="str">
            <v>Arborização para paisagismo ( mudas viveiro de espera) com altura maior que 150 cm</v>
          </cell>
          <cell r="D809" t="str">
            <v>Ud</v>
          </cell>
          <cell r="E809" t="str">
            <v>115,47</v>
          </cell>
          <cell r="F809">
            <v>85.533333333333331</v>
          </cell>
        </row>
        <row r="810">
          <cell r="B810">
            <v>42202</v>
          </cell>
          <cell r="C810" t="str">
            <v>Arborização para paisagismo (mudas viveiro de espera) com altura até 150 cm</v>
          </cell>
          <cell r="D810" t="str">
            <v>Ud</v>
          </cell>
          <cell r="E810" t="str">
            <v>87,12</v>
          </cell>
          <cell r="F810">
            <v>64.533333333333331</v>
          </cell>
        </row>
        <row r="811">
          <cell r="B811">
            <v>42041</v>
          </cell>
          <cell r="C811" t="str">
            <v>Barreira de Siltagem com mourões diâm. 0,10m e a altura 1,60m, 1 reaproveitamento</v>
          </cell>
          <cell r="D811" t="str">
            <v>M</v>
          </cell>
          <cell r="E811" t="str">
            <v>22,42</v>
          </cell>
          <cell r="F811">
            <v>16.607407407407408</v>
          </cell>
        </row>
        <row r="812">
          <cell r="B812">
            <v>42199</v>
          </cell>
          <cell r="C812" t="str">
            <v>Conformação manual de taludes</v>
          </cell>
          <cell r="D812" t="str">
            <v>M2</v>
          </cell>
          <cell r="E812" t="str">
            <v>1,36</v>
          </cell>
          <cell r="F812">
            <v>1.0074074074074073</v>
          </cell>
        </row>
        <row r="813">
          <cell r="B813">
            <v>42210</v>
          </cell>
          <cell r="C813" t="str">
            <v>Grama  em placas em taludes com estacas de madeira, fornecimento e plantio</v>
          </cell>
          <cell r="D813" t="str">
            <v>M2</v>
          </cell>
          <cell r="E813" t="str">
            <v>17,67</v>
          </cell>
          <cell r="F813">
            <v>13.088888888888889</v>
          </cell>
        </row>
        <row r="814">
          <cell r="B814">
            <v>42206</v>
          </cell>
          <cell r="C814" t="str">
            <v>Grama em placas, fornecimento e plantio (sem fixação com estacas)</v>
          </cell>
          <cell r="D814" t="str">
            <v>M2</v>
          </cell>
          <cell r="E814" t="str">
            <v>13,72</v>
          </cell>
          <cell r="F814">
            <v>10.162962962962963</v>
          </cell>
        </row>
        <row r="815">
          <cell r="B815">
            <v>42208</v>
          </cell>
          <cell r="C815" t="str">
            <v>Gramínea em leiva, extração</v>
          </cell>
          <cell r="D815" t="str">
            <v>M2</v>
          </cell>
          <cell r="E815" t="str">
            <v>1,53</v>
          </cell>
          <cell r="F815">
            <v>1.1333333333333333</v>
          </cell>
        </row>
        <row r="816">
          <cell r="B816">
            <v>42209</v>
          </cell>
          <cell r="C816" t="str">
            <v>Gramínea em leiva, extração, plantio e transporte</v>
          </cell>
          <cell r="D816" t="str">
            <v>M2</v>
          </cell>
          <cell r="E816" t="str">
            <v>6,84</v>
          </cell>
          <cell r="F816">
            <v>5.0666666666666664</v>
          </cell>
        </row>
        <row r="817">
          <cell r="B817">
            <v>42207</v>
          </cell>
          <cell r="C817" t="str">
            <v>Gramíneas em sementes, fornecimento e plantio a lanço</v>
          </cell>
          <cell r="D817" t="str">
            <v>M2</v>
          </cell>
          <cell r="E817" t="str">
            <v>2,78</v>
          </cell>
          <cell r="F817">
            <v>2.0592592592592589</v>
          </cell>
        </row>
        <row r="818">
          <cell r="B818">
            <v>42200</v>
          </cell>
          <cell r="C818" t="str">
            <v>Hidrossemeadura simples em taludes</v>
          </cell>
          <cell r="D818" t="str">
            <v>M2</v>
          </cell>
          <cell r="E818" t="str">
            <v>5,62</v>
          </cell>
          <cell r="F818">
            <v>4.162962962962963</v>
          </cell>
        </row>
        <row r="819">
          <cell r="B819">
            <v>42201</v>
          </cell>
          <cell r="C819" t="str">
            <v>Hidrossemeadura simples em terrenos planos</v>
          </cell>
          <cell r="D819" t="str">
            <v>M2</v>
          </cell>
          <cell r="E819" t="str">
            <v>4,21</v>
          </cell>
          <cell r="F819">
            <v>3.1185185185185182</v>
          </cell>
        </row>
        <row r="820">
          <cell r="B820">
            <v>41247</v>
          </cell>
          <cell r="C820" t="str">
            <v>Recomposição de talude de corte com aterro de solo argiloso compactado</v>
          </cell>
          <cell r="D820" t="str">
            <v>M3</v>
          </cell>
          <cell r="E820" t="str">
            <v>54,45</v>
          </cell>
          <cell r="F820">
            <v>40.333333333333336</v>
          </cell>
        </row>
        <row r="821">
          <cell r="B821">
            <v>42204</v>
          </cell>
          <cell r="C821" t="str">
            <v>Reflorestamento com espécies nativas da mata atlântica, mudas em sacolas ou tubetes</v>
          </cell>
          <cell r="D821" t="str">
            <v>Ud</v>
          </cell>
          <cell r="E821" t="str">
            <v>29,71</v>
          </cell>
          <cell r="F821">
            <v>22.007407407407406</v>
          </cell>
        </row>
        <row r="822">
          <cell r="B822">
            <v>40102</v>
          </cell>
          <cell r="C822" t="str">
            <v>Revestimento vegetal com grama em placas</v>
          </cell>
          <cell r="D822" t="str">
            <v>M2</v>
          </cell>
          <cell r="E822" t="str">
            <v>13,02</v>
          </cell>
          <cell r="F822">
            <v>9.6444444444444439</v>
          </cell>
        </row>
        <row r="823">
          <cell r="B823">
            <v>42039</v>
          </cell>
          <cell r="C823" t="str">
            <v>Revestimento vegetal por hidrossemeadura com manta de fibras vegetais</v>
          </cell>
          <cell r="D823" t="str">
            <v>M2</v>
          </cell>
          <cell r="E823" t="str">
            <v>13,43</v>
          </cell>
          <cell r="F823">
            <v>9.9481481481481477</v>
          </cell>
        </row>
        <row r="824">
          <cell r="B824">
            <v>42205</v>
          </cell>
          <cell r="C824" t="str">
            <v>Roçada para manutenção de mudas</v>
          </cell>
          <cell r="D824" t="str">
            <v>M2</v>
          </cell>
          <cell r="E824" t="str">
            <v>1,30</v>
          </cell>
          <cell r="F824">
            <v>0.96296296296296291</v>
          </cell>
        </row>
        <row r="825">
          <cell r="B825">
            <v>41153</v>
          </cell>
          <cell r="C825" t="str">
            <v>Abraçadeira para fixação de semáforo em braço/coluna de diâmetro 101 ou
114 mm</v>
          </cell>
          <cell r="D825" t="str">
            <v>Ud</v>
          </cell>
          <cell r="E825" t="str">
            <v>60,11</v>
          </cell>
          <cell r="F825">
            <v>44.525925925925925</v>
          </cell>
        </row>
        <row r="826">
          <cell r="B826">
            <v>41409</v>
          </cell>
          <cell r="C826" t="str">
            <v>Anteparo 3 x 300 mm, fornecimento e instalação</v>
          </cell>
          <cell r="D826" t="str">
            <v>Ud</v>
          </cell>
          <cell r="E826" t="str">
            <v>311,86</v>
          </cell>
          <cell r="F826">
            <v>231.00740740740741</v>
          </cell>
        </row>
        <row r="827">
          <cell r="B827">
            <v>40928</v>
          </cell>
          <cell r="C827" t="str">
            <v>Balizador de concreto ( fornecimento e assentamento )</v>
          </cell>
          <cell r="D827" t="str">
            <v>Ud</v>
          </cell>
          <cell r="E827" t="str">
            <v>38,97</v>
          </cell>
          <cell r="F827">
            <v>28.866666666666664</v>
          </cell>
        </row>
        <row r="828">
          <cell r="B828">
            <v>41408</v>
          </cell>
          <cell r="C828" t="str">
            <v>Botoeira com sinal sonoro, fornecimento e instalação</v>
          </cell>
          <cell r="D828" t="str">
            <v>Ud</v>
          </cell>
          <cell r="E828" t="str">
            <v>1.680,96</v>
          </cell>
          <cell r="F828">
            <v>1245.1555555555556</v>
          </cell>
        </row>
        <row r="829">
          <cell r="B829">
            <v>41147</v>
          </cell>
          <cell r="C829" t="str">
            <v>Cabos para rede de dados (sincronismo) blindado 2 x 20 awg, fornecimento e instalação</v>
          </cell>
          <cell r="D829" t="str">
            <v>M</v>
          </cell>
          <cell r="E829" t="str">
            <v>268,54</v>
          </cell>
          <cell r="F829">
            <v>198.91851851851851</v>
          </cell>
        </row>
        <row r="830">
          <cell r="B830">
            <v>42046</v>
          </cell>
          <cell r="C830" t="str">
            <v>Cones para sinalização, fornecimento e colocação</v>
          </cell>
          <cell r="D830" t="str">
            <v>Ud</v>
          </cell>
          <cell r="E830" t="str">
            <v>16,18</v>
          </cell>
          <cell r="F830">
            <v>11.985185185185184</v>
          </cell>
        </row>
        <row r="831">
          <cell r="B831">
            <v>41407</v>
          </cell>
          <cell r="C831" t="str">
            <v>Controlador Eletrônico Microprocessado 4 fases, fornecimento e instalação</v>
          </cell>
          <cell r="D831" t="str">
            <v>Ud</v>
          </cell>
          <cell r="E831" t="str">
            <v>9.809,91</v>
          </cell>
          <cell r="F831">
            <v>7266.5999999999995</v>
          </cell>
        </row>
        <row r="832">
          <cell r="B832">
            <v>41146</v>
          </cell>
          <cell r="C832" t="str">
            <v>Controlador Eletrônico Microprocessado 6/6 fases, fornecimento e instalação</v>
          </cell>
          <cell r="D832" t="str">
            <v>Ud</v>
          </cell>
          <cell r="E832" t="str">
            <v>9.910,12</v>
          </cell>
          <cell r="F832">
            <v>7340.8296296296294</v>
          </cell>
        </row>
        <row r="833">
          <cell r="B833">
            <v>41017</v>
          </cell>
          <cell r="C833" t="str">
            <v>Defensa de concreto tipo New Jersey, fornecimento e colocação</v>
          </cell>
          <cell r="D833" t="str">
            <v>M</v>
          </cell>
          <cell r="E833" t="str">
            <v>422,94</v>
          </cell>
          <cell r="F833">
            <v>313.28888888888889</v>
          </cell>
        </row>
        <row r="834">
          <cell r="B834">
            <v>40929</v>
          </cell>
          <cell r="C834" t="str">
            <v>Defensa metálica (1 lâmina com espessura -&gt; 3 mm), fornecimento e colocação</v>
          </cell>
          <cell r="D834" t="str">
            <v>M</v>
          </cell>
          <cell r="E834" t="str">
            <v>249,52</v>
          </cell>
          <cell r="F834">
            <v>184.82962962962964</v>
          </cell>
        </row>
        <row r="835">
          <cell r="B835">
            <v>41203</v>
          </cell>
          <cell r="C835" t="str">
            <v>Defensa metálica (2 lâminas com espessuras -&gt; 3mm) inclusive acessórios, fornecimento e colocação</v>
          </cell>
          <cell r="D835" t="str">
            <v>M</v>
          </cell>
          <cell r="E835" t="str">
            <v>493,10</v>
          </cell>
          <cell r="F835">
            <v>365.25925925925924</v>
          </cell>
        </row>
        <row r="836">
          <cell r="B836">
            <v>42047</v>
          </cell>
          <cell r="C836" t="str">
            <v>Elementos de madeira para sinalização - cavaletes</v>
          </cell>
          <cell r="D836" t="str">
            <v>Ud</v>
          </cell>
          <cell r="E836" t="str">
            <v>47,73</v>
          </cell>
          <cell r="F836">
            <v>35.355555555555554</v>
          </cell>
        </row>
        <row r="837">
          <cell r="B837">
            <v>41145</v>
          </cell>
          <cell r="C837" t="str">
            <v>Grupo focal gradativo (semáforo com informação de tempo), fornecimento e instalação</v>
          </cell>
          <cell r="D837" t="str">
            <v>Ud</v>
          </cell>
          <cell r="E837" t="str">
            <v>7.701,38</v>
          </cell>
          <cell r="F837">
            <v>5704.7259259259254</v>
          </cell>
        </row>
        <row r="838">
          <cell r="B838">
            <v>41141</v>
          </cell>
          <cell r="C838" t="str">
            <v>Grupo focal repetidor 2x200 mm, fornecimento e instalação</v>
          </cell>
          <cell r="D838" t="str">
            <v>Ud</v>
          </cell>
          <cell r="E838" t="str">
            <v>763,70</v>
          </cell>
          <cell r="F838">
            <v>565.7037037037037</v>
          </cell>
        </row>
        <row r="839">
          <cell r="B839">
            <v>41142</v>
          </cell>
          <cell r="C839" t="str">
            <v>Grupo focal repetidor 3x200 mm, fornecimento e instalação</v>
          </cell>
          <cell r="D839" t="str">
            <v>Ud</v>
          </cell>
          <cell r="E839" t="str">
            <v>1.225,32</v>
          </cell>
          <cell r="F839">
            <v>907.64444444444439</v>
          </cell>
        </row>
        <row r="840">
          <cell r="B840">
            <v>41143</v>
          </cell>
          <cell r="C840" t="str">
            <v>Grupo focal repetidor 3x300 mm, fornecimento e instalação</v>
          </cell>
          <cell r="D840" t="str">
            <v>Ud</v>
          </cell>
          <cell r="E840" t="str">
            <v>1.570,49</v>
          </cell>
          <cell r="F840">
            <v>1163.325925925926</v>
          </cell>
        </row>
        <row r="841">
          <cell r="B841">
            <v>43162</v>
          </cell>
          <cell r="C841" t="str">
            <v>Ondulação transversal em CBUQ</v>
          </cell>
          <cell r="D841" t="str">
            <v>M</v>
          </cell>
          <cell r="E841" t="str">
            <v>233,64</v>
          </cell>
          <cell r="F841">
            <v>173.06666666666663</v>
          </cell>
        </row>
        <row r="842">
          <cell r="B842">
            <v>40931</v>
          </cell>
          <cell r="C842" t="str">
            <v>Ondulação transversal em concreto</v>
          </cell>
          <cell r="D842" t="str">
            <v>M2</v>
          </cell>
          <cell r="E842" t="str">
            <v>201,42</v>
          </cell>
          <cell r="F842">
            <v>149.19999999999999</v>
          </cell>
        </row>
        <row r="843">
          <cell r="B843">
            <v>41526</v>
          </cell>
          <cell r="C843" t="str">
            <v>Pintura acrílica sobre capa asfáltica</v>
          </cell>
          <cell r="D843" t="str">
            <v>M2</v>
          </cell>
          <cell r="E843" t="str">
            <v>7,84</v>
          </cell>
          <cell r="F843">
            <v>5.8074074074074069</v>
          </cell>
        </row>
        <row r="844">
          <cell r="B844">
            <v>42524</v>
          </cell>
          <cell r="C844" t="str">
            <v>Pintura de setas e zebrados em material termoplástico - 5 anos ( por extrusão)</v>
          </cell>
          <cell r="D844" t="str">
            <v>M2</v>
          </cell>
          <cell r="E844" t="str">
            <v>70,76</v>
          </cell>
          <cell r="F844">
            <v>52.414814814814818</v>
          </cell>
        </row>
        <row r="845">
          <cell r="B845">
            <v>42550</v>
          </cell>
          <cell r="C845" t="str">
            <v>Pórtico simples galv. vão 11,40m, treliça 20, coluna C h-&gt;7,8 m (área máx. de placas-&gt;30,00 m2 e VO 35 m/s marca refer. ARMCO,  fornecimento e colocação</v>
          </cell>
          <cell r="D845" t="str">
            <v>Ud</v>
          </cell>
          <cell r="E845" t="str">
            <v>45.449,86</v>
          </cell>
          <cell r="F845">
            <v>33666.562962962962</v>
          </cell>
        </row>
        <row r="846">
          <cell r="B846">
            <v>40938</v>
          </cell>
          <cell r="C846" t="str">
            <v>Sinalização com chapa em alumínio revestida em película</v>
          </cell>
          <cell r="D846" t="str">
            <v>M2</v>
          </cell>
          <cell r="E846" t="str">
            <v>671,11</v>
          </cell>
          <cell r="F846">
            <v>497.1185185185185</v>
          </cell>
        </row>
        <row r="847">
          <cell r="B847">
            <v>41359</v>
          </cell>
          <cell r="C847" t="str">
            <v>Sinalização de obras urbanas com tela de proteção de segurança de PVC
cor laranja com suporte</v>
          </cell>
          <cell r="D847" t="str">
            <v>M</v>
          </cell>
          <cell r="E847" t="str">
            <v>22,95</v>
          </cell>
          <cell r="F847">
            <v>17</v>
          </cell>
        </row>
        <row r="848">
          <cell r="B848">
            <v>40924</v>
          </cell>
          <cell r="C848" t="str">
            <v>Sinalização horizontal TMD-&gt;200, vida útil 2 a 3 anos, taxa-&gt;0,40 L/m²</v>
          </cell>
          <cell r="D848" t="str">
            <v>M2</v>
          </cell>
          <cell r="E848" t="str">
            <v>11,00</v>
          </cell>
          <cell r="F848">
            <v>8.148148148148147</v>
          </cell>
        </row>
        <row r="849">
          <cell r="B849">
            <v>40925</v>
          </cell>
          <cell r="C849" t="str">
            <v>Sinalização horizontal TMD-&gt;400, vida útil 2 a 3 anos, taxa-&gt;0,60 L/m²</v>
          </cell>
          <cell r="D849" t="str">
            <v>M2</v>
          </cell>
          <cell r="E849" t="str">
            <v>14,20</v>
          </cell>
          <cell r="F849">
            <v>10.518518518518517</v>
          </cell>
        </row>
        <row r="850">
          <cell r="B850">
            <v>40926</v>
          </cell>
          <cell r="C850" t="str">
            <v>Sinalização horizontal TMD-&gt;600, vida útil 2 a 3 anos, taxa-&gt;0,80 L/m²</v>
          </cell>
          <cell r="D850" t="str">
            <v>M2</v>
          </cell>
          <cell r="E850" t="str">
            <v>17,40</v>
          </cell>
          <cell r="F850">
            <v>12.888888888888888</v>
          </cell>
        </row>
        <row r="851">
          <cell r="B851">
            <v>40927</v>
          </cell>
          <cell r="C851" t="str">
            <v>Sinalização horizontal TMD-&gt;600, vida útil 3 anos, taxa-&gt;3,0 kg/m² material termoplástico )</v>
          </cell>
          <cell r="D851" t="str">
            <v>M2</v>
          </cell>
          <cell r="E851" t="str">
            <v>32,42</v>
          </cell>
          <cell r="F851">
            <v>24.014814814814816</v>
          </cell>
        </row>
        <row r="852">
          <cell r="B852">
            <v>41202</v>
          </cell>
          <cell r="C852" t="str">
            <v>Sinalização noturna ( fio com lâmpada e balde ), fornecimento e instalação</v>
          </cell>
          <cell r="D852" t="str">
            <v>M</v>
          </cell>
          <cell r="E852" t="str">
            <v>19,15</v>
          </cell>
          <cell r="F852">
            <v>14.185185185185183</v>
          </cell>
        </row>
        <row r="853">
          <cell r="B853">
            <v>40937</v>
          </cell>
          <cell r="C853" t="str">
            <v>Sinalização vertical com chapa em esmalte sintético</v>
          </cell>
          <cell r="D853" t="str">
            <v>M2</v>
          </cell>
          <cell r="E853" t="str">
            <v>371,15</v>
          </cell>
          <cell r="F853">
            <v>274.92592592592587</v>
          </cell>
        </row>
        <row r="854">
          <cell r="B854">
            <v>40939</v>
          </cell>
          <cell r="C854" t="str">
            <v>Sinalização vertical com chapa em poliéster (e-&gt;2,3mm) reforçada com fibra de vidro, inclusive suporte de madeira</v>
          </cell>
          <cell r="D854" t="str">
            <v>M2</v>
          </cell>
          <cell r="E854" t="str">
            <v>749,35</v>
          </cell>
          <cell r="F854">
            <v>555.07407407407402</v>
          </cell>
        </row>
        <row r="855">
          <cell r="B855">
            <v>40936</v>
          </cell>
          <cell r="C855" t="str">
            <v>Sinalização vertical com chapa revestida em película</v>
          </cell>
          <cell r="D855" t="str">
            <v>M2</v>
          </cell>
          <cell r="E855" t="str">
            <v>451,31</v>
          </cell>
          <cell r="F855">
            <v>334.30370370370366</v>
          </cell>
        </row>
        <row r="856">
          <cell r="B856">
            <v>40930</v>
          </cell>
          <cell r="C856" t="str">
            <v>Sonorizador</v>
          </cell>
          <cell r="D856" t="str">
            <v>M2</v>
          </cell>
          <cell r="E856" t="str">
            <v>198,46</v>
          </cell>
          <cell r="F856">
            <v>147.00740740740741</v>
          </cell>
        </row>
        <row r="857">
          <cell r="B857">
            <v>41222</v>
          </cell>
          <cell r="C857" t="str">
            <v>Suporte de placa de sinalização vertical em madeira de 1ª qualidade, pintada, fornecimento e instalação</v>
          </cell>
          <cell r="D857" t="str">
            <v>Ud</v>
          </cell>
          <cell r="E857" t="str">
            <v>64,26</v>
          </cell>
          <cell r="F857">
            <v>47.6</v>
          </cell>
        </row>
        <row r="858">
          <cell r="B858">
            <v>40932</v>
          </cell>
          <cell r="C858" t="str">
            <v>Tacha refletiva  monodirecional, fornecimento e aplicação</v>
          </cell>
          <cell r="D858" t="str">
            <v>Ud</v>
          </cell>
          <cell r="E858" t="str">
            <v>18,37</v>
          </cell>
          <cell r="F858">
            <v>13.607407407407408</v>
          </cell>
        </row>
        <row r="859">
          <cell r="B859">
            <v>40934</v>
          </cell>
          <cell r="C859" t="str">
            <v>Tacha refletiva birrefletorizada, fornecimento e aplicação</v>
          </cell>
          <cell r="D859" t="str">
            <v>Ud</v>
          </cell>
          <cell r="E859" t="str">
            <v>20,37</v>
          </cell>
          <cell r="F859">
            <v>15.088888888888889</v>
          </cell>
        </row>
        <row r="860">
          <cell r="B860">
            <v>40933</v>
          </cell>
          <cell r="C860" t="str">
            <v>Tachão refletivo  monodirecional, fornecimento e aplicação</v>
          </cell>
          <cell r="D860" t="str">
            <v>Ud</v>
          </cell>
          <cell r="E860" t="str">
            <v>41,12</v>
          </cell>
          <cell r="F860">
            <v>30.459259259259255</v>
          </cell>
        </row>
        <row r="861">
          <cell r="B861">
            <v>40935</v>
          </cell>
          <cell r="C861" t="str">
            <v>Tachão refletivo birrefletorizado, fornecimento e aplicação</v>
          </cell>
          <cell r="D861" t="str">
            <v>Ud</v>
          </cell>
          <cell r="E861" t="str">
            <v>43,75</v>
          </cell>
          <cell r="F861">
            <v>32.407407407407405</v>
          </cell>
        </row>
        <row r="862">
          <cell r="B862">
            <v>42878</v>
          </cell>
          <cell r="C862" t="str">
            <v>Aluguel de automóvel VW/ Gol (flex) 1,0 ou equivalente, inclusive combustível, sem motorista</v>
          </cell>
          <cell r="D862" t="str">
            <v>Mes</v>
          </cell>
          <cell r="E862" t="str">
            <v>3.816,81</v>
          </cell>
          <cell r="F862">
            <v>2827.2666666666664</v>
          </cell>
        </row>
        <row r="863">
          <cell r="B863">
            <v>42888</v>
          </cell>
          <cell r="C863" t="str">
            <v>Aluguel mensal de automóvel utilitário inclusive combustível, exclusive motorista</v>
          </cell>
          <cell r="D863" t="str">
            <v>Mes</v>
          </cell>
          <cell r="E863" t="str">
            <v>5.439,82</v>
          </cell>
          <cell r="F863">
            <v>4029.4962962962959</v>
          </cell>
        </row>
        <row r="864">
          <cell r="B864">
            <v>42532</v>
          </cell>
          <cell r="C864" t="str">
            <v>Equipe de Laboratório ( Mão de Obra )</v>
          </cell>
          <cell r="D864" t="str">
            <v>Mes</v>
          </cell>
          <cell r="E864" t="str">
            <v>17.793,27</v>
          </cell>
          <cell r="F864">
            <v>13180.199999999999</v>
          </cell>
        </row>
        <row r="865">
          <cell r="B865">
            <v>42531</v>
          </cell>
          <cell r="C865" t="str">
            <v>Equipe de Topografia ( Mão de Obra )</v>
          </cell>
          <cell r="D865" t="str">
            <v>Mes</v>
          </cell>
          <cell r="E865" t="str">
            <v>23.130,36</v>
          </cell>
          <cell r="F865">
            <v>17133.599999999999</v>
          </cell>
        </row>
        <row r="866">
          <cell r="B866">
            <v>40981</v>
          </cell>
          <cell r="C866" t="str">
            <v>Aplicação de jato de ar comprimido para limpeza de trincas</v>
          </cell>
          <cell r="D866" t="str">
            <v>M2</v>
          </cell>
          <cell r="E866" t="str">
            <v>1,40</v>
          </cell>
          <cell r="F866">
            <v>1.037037037037037</v>
          </cell>
        </row>
        <row r="867">
          <cell r="B867">
            <v>40101</v>
          </cell>
          <cell r="C867" t="str">
            <v>Arborização (mudas de árvores com altura até 1,50 m)</v>
          </cell>
          <cell r="D867" t="str">
            <v>Ud</v>
          </cell>
          <cell r="E867" t="str">
            <v>126,92</v>
          </cell>
          <cell r="F867">
            <v>94.014814814814812</v>
          </cell>
        </row>
        <row r="868">
          <cell r="B868">
            <v>40110</v>
          </cell>
          <cell r="C868" t="str">
            <v>Base de solo estabilizada granulométricamente sem  mistura inclusive escavação e carga</v>
          </cell>
          <cell r="D868" t="str">
            <v>M3</v>
          </cell>
          <cell r="E868" t="str">
            <v>28,47</v>
          </cell>
          <cell r="F868">
            <v>21.088888888888885</v>
          </cell>
        </row>
        <row r="869">
          <cell r="B869">
            <v>40137</v>
          </cell>
          <cell r="C869" t="str">
            <v>Boca de bueiro tubular</v>
          </cell>
          <cell r="D869" t="str">
            <v>Ud</v>
          </cell>
          <cell r="E869" t="str">
            <v>1.447,26</v>
          </cell>
          <cell r="F869">
            <v>1072.0444444444445</v>
          </cell>
        </row>
        <row r="870">
          <cell r="B870">
            <v>40138</v>
          </cell>
          <cell r="C870" t="str">
            <v>Caixa coletora em concreto fck-&gt;10,0 MPa</v>
          </cell>
          <cell r="D870" t="str">
            <v>Ud</v>
          </cell>
          <cell r="E870" t="str">
            <v>2.425,70</v>
          </cell>
          <cell r="F870">
            <v>1796.8148148148146</v>
          </cell>
        </row>
        <row r="871">
          <cell r="B871">
            <v>42713</v>
          </cell>
          <cell r="C871" t="str">
            <v>Capina e limpeza manual</v>
          </cell>
          <cell r="D871" t="str">
            <v>M2</v>
          </cell>
          <cell r="E871" t="str">
            <v>0,58</v>
          </cell>
          <cell r="F871">
            <v>0.42962962962962958</v>
          </cell>
        </row>
        <row r="872">
          <cell r="B872">
            <v>40980</v>
          </cell>
          <cell r="C872" t="str">
            <v>Carga manual de material de limpeza de galerias urbanas</v>
          </cell>
          <cell r="D872" t="str">
            <v>M3</v>
          </cell>
          <cell r="E872" t="str">
            <v>12,00</v>
          </cell>
          <cell r="F872">
            <v>8.8888888888888875</v>
          </cell>
        </row>
        <row r="873">
          <cell r="B873">
            <v>40115</v>
          </cell>
          <cell r="C873" t="str">
            <v>CBUQ - Usinagem, aquisição e transporte dos materiais</v>
          </cell>
          <cell r="D873" t="str">
            <v>t</v>
          </cell>
          <cell r="E873" t="str">
            <v>197,70</v>
          </cell>
          <cell r="F873">
            <v>146.44444444444443</v>
          </cell>
        </row>
        <row r="874">
          <cell r="B874">
            <v>40104</v>
          </cell>
          <cell r="C874" t="str">
            <v>Cerca com mourões de madeira, inclusive escavação e transporte de mourão e arame farpado</v>
          </cell>
          <cell r="D874" t="str">
            <v>M</v>
          </cell>
          <cell r="E874" t="str">
            <v>12,05</v>
          </cell>
          <cell r="F874">
            <v>8.9259259259259256</v>
          </cell>
        </row>
        <row r="875">
          <cell r="B875">
            <v>40143</v>
          </cell>
          <cell r="C875" t="str">
            <v>Colchão drenante com brita 1, inclusive fornecimento, espalhamento, compactação e transporte da brita</v>
          </cell>
          <cell r="D875" t="str">
            <v>M3</v>
          </cell>
          <cell r="E875" t="str">
            <v>92,51</v>
          </cell>
          <cell r="F875">
            <v>68.525925925925918</v>
          </cell>
        </row>
        <row r="876">
          <cell r="B876">
            <v>40107</v>
          </cell>
          <cell r="C876" t="str">
            <v>Compactação de aterros 100% PN</v>
          </cell>
          <cell r="D876" t="str">
            <v>M3</v>
          </cell>
          <cell r="E876" t="str">
            <v>4,87</v>
          </cell>
          <cell r="F876">
            <v>3.6074074074074072</v>
          </cell>
        </row>
        <row r="877">
          <cell r="B877">
            <v>40108</v>
          </cell>
          <cell r="C877" t="str">
            <v>Compactação de subleito</v>
          </cell>
          <cell r="D877" t="str">
            <v>M2</v>
          </cell>
          <cell r="E877" t="str">
            <v>2,34</v>
          </cell>
          <cell r="F877">
            <v>1.7333333333333332</v>
          </cell>
        </row>
        <row r="878">
          <cell r="B878">
            <v>40081</v>
          </cell>
          <cell r="C878" t="str">
            <v>Conformação de taludes de corte</v>
          </cell>
          <cell r="D878" t="str">
            <v>M3</v>
          </cell>
          <cell r="E878" t="str">
            <v>6,19</v>
          </cell>
          <cell r="F878">
            <v>4.5851851851851855</v>
          </cell>
        </row>
        <row r="879">
          <cell r="B879">
            <v>40136</v>
          </cell>
          <cell r="C879" t="str">
            <v>Corpo e berço de bueiro tubular</v>
          </cell>
          <cell r="D879" t="str">
            <v>M</v>
          </cell>
          <cell r="E879" t="str">
            <v>438,07</v>
          </cell>
          <cell r="F879">
            <v>324.49629629629629</v>
          </cell>
        </row>
        <row r="880">
          <cell r="B880">
            <v>40096</v>
          </cell>
          <cell r="C880" t="str">
            <v>Defensas metálicas (espessura lâminas -&gt; 3 mm), inclusive materiais, substituição</v>
          </cell>
          <cell r="D880" t="str">
            <v>M</v>
          </cell>
          <cell r="E880" t="str">
            <v>309,56</v>
          </cell>
          <cell r="F880">
            <v>229.30370370370369</v>
          </cell>
        </row>
        <row r="881">
          <cell r="B881">
            <v>40134</v>
          </cell>
          <cell r="C881" t="str">
            <v>Demolição e remoção de estrutura de pavimento inclusive capa asfáltica</v>
          </cell>
          <cell r="D881" t="str">
            <v>M2</v>
          </cell>
          <cell r="E881" t="str">
            <v>4,09</v>
          </cell>
          <cell r="F881">
            <v>3.0296296296296292</v>
          </cell>
        </row>
        <row r="882">
          <cell r="B882">
            <v>40105</v>
          </cell>
          <cell r="C882" t="str">
            <v>Desmatamento, destocamento e limpeza</v>
          </cell>
          <cell r="D882" t="str">
            <v>M2</v>
          </cell>
          <cell r="E882" t="str">
            <v>0,55</v>
          </cell>
          <cell r="F882">
            <v>0.40740740740740744</v>
          </cell>
        </row>
        <row r="883">
          <cell r="B883">
            <v>40084</v>
          </cell>
          <cell r="C883" t="str">
            <v>Desobstrução manual de valetas</v>
          </cell>
          <cell r="D883" t="str">
            <v>M</v>
          </cell>
          <cell r="E883" t="str">
            <v>1,28</v>
          </cell>
          <cell r="F883">
            <v>0.94814814814814807</v>
          </cell>
        </row>
        <row r="884">
          <cell r="B884">
            <v>40144</v>
          </cell>
          <cell r="C884" t="str">
            <v>Dreno profundo D-&gt;0,20 m com enchimento brita e areia</v>
          </cell>
          <cell r="D884" t="str">
            <v>M</v>
          </cell>
          <cell r="E884" t="str">
            <v>114,83</v>
          </cell>
          <cell r="F884">
            <v>85.05925925925925</v>
          </cell>
        </row>
        <row r="885">
          <cell r="B885">
            <v>40106</v>
          </cell>
          <cell r="C885" t="str">
            <v>Escavação, carga e transporte de material de 1º categoria</v>
          </cell>
          <cell r="D885" t="str">
            <v>M3</v>
          </cell>
          <cell r="E885" t="str">
            <v>9,16</v>
          </cell>
          <cell r="F885">
            <v>6.7851851851851848</v>
          </cell>
        </row>
        <row r="886">
          <cell r="B886">
            <v>40135</v>
          </cell>
          <cell r="C886" t="str">
            <v>Fresagem de pavimento asfáltico à frio, inclusive transporte do material</v>
          </cell>
          <cell r="D886" t="str">
            <v>M2</v>
          </cell>
          <cell r="E886" t="str">
            <v>9,34</v>
          </cell>
          <cell r="F886">
            <v>6.9185185185185176</v>
          </cell>
        </row>
        <row r="887">
          <cell r="B887">
            <v>40111</v>
          </cell>
          <cell r="C887" t="str">
            <v>Imprimação inclusive fornecimento e transporte do CM-30</v>
          </cell>
          <cell r="D887" t="str">
            <v>M2</v>
          </cell>
          <cell r="E887" t="str">
            <v>3,86</v>
          </cell>
          <cell r="F887">
            <v>2.8592592592592592</v>
          </cell>
        </row>
        <row r="888">
          <cell r="B888">
            <v>40126</v>
          </cell>
          <cell r="C888" t="str">
            <v>Lama asfáltica (faixa I - ISSA) (tudo incluído)</v>
          </cell>
          <cell r="D888" t="str">
            <v>M2</v>
          </cell>
          <cell r="E888" t="str">
            <v>2,10</v>
          </cell>
          <cell r="F888">
            <v>1.5555555555555556</v>
          </cell>
        </row>
        <row r="889">
          <cell r="B889">
            <v>40127</v>
          </cell>
          <cell r="C889" t="str">
            <v>Lama asfáltica (faixa II - ISSA) (tudo incluído)</v>
          </cell>
          <cell r="D889" t="str">
            <v>M2</v>
          </cell>
          <cell r="E889" t="str">
            <v>2,74</v>
          </cell>
          <cell r="F889">
            <v>2.0296296296296297</v>
          </cell>
        </row>
        <row r="890">
          <cell r="B890">
            <v>40128</v>
          </cell>
          <cell r="C890" t="str">
            <v>Lama asfáltica (faixa III - ISSA) (tudo incluído)</v>
          </cell>
          <cell r="D890" t="str">
            <v>M2</v>
          </cell>
          <cell r="E890" t="str">
            <v>3,46</v>
          </cell>
          <cell r="F890">
            <v>2.5629629629629629</v>
          </cell>
        </row>
        <row r="891">
          <cell r="B891">
            <v>40129</v>
          </cell>
          <cell r="C891" t="str">
            <v>Lama asfáltica (faixa IV - ISSA) (tudo incluído)</v>
          </cell>
          <cell r="D891" t="str">
            <v>M2</v>
          </cell>
          <cell r="E891" t="str">
            <v>4,52</v>
          </cell>
          <cell r="F891">
            <v>3.3481481481481477</v>
          </cell>
        </row>
        <row r="892">
          <cell r="B892">
            <v>40085</v>
          </cell>
          <cell r="C892" t="str">
            <v>Limpeza de sarjeta e meio-fio</v>
          </cell>
          <cell r="D892" t="str">
            <v>M</v>
          </cell>
          <cell r="E892" t="str">
            <v>0,95</v>
          </cell>
          <cell r="F892">
            <v>0.70370370370370361</v>
          </cell>
        </row>
        <row r="893">
          <cell r="B893">
            <v>40086</v>
          </cell>
          <cell r="C893" t="str">
            <v>Limpeza e desobstrução de bueiros</v>
          </cell>
          <cell r="D893" t="str">
            <v>M</v>
          </cell>
          <cell r="E893" t="str">
            <v>21,30</v>
          </cell>
          <cell r="F893">
            <v>15.777777777777777</v>
          </cell>
        </row>
        <row r="894">
          <cell r="B894">
            <v>40087</v>
          </cell>
          <cell r="C894" t="str">
            <v>Limpeza e desobstrução de caixa coletora</v>
          </cell>
          <cell r="D894" t="str">
            <v>Ud</v>
          </cell>
          <cell r="E894" t="str">
            <v>77,34</v>
          </cell>
          <cell r="F894">
            <v>57.288888888888884</v>
          </cell>
        </row>
        <row r="895">
          <cell r="B895">
            <v>40983</v>
          </cell>
          <cell r="C895" t="str">
            <v>Limpeza e desobstrução de rede de drenagem, utilizando caminhão equipado com conjunto de alta pressão e sucção</v>
          </cell>
          <cell r="D895" t="str">
            <v>M</v>
          </cell>
          <cell r="E895" t="str">
            <v>8,04</v>
          </cell>
          <cell r="F895">
            <v>5.9555555555555548</v>
          </cell>
        </row>
        <row r="896">
          <cell r="B896">
            <v>40100</v>
          </cell>
          <cell r="C896" t="str">
            <v>Limpeza e pintura de guarda-corpo</v>
          </cell>
          <cell r="D896" t="str">
            <v>M</v>
          </cell>
          <cell r="E896" t="str">
            <v>61,84</v>
          </cell>
          <cell r="F896">
            <v>45.80740740740741</v>
          </cell>
        </row>
        <row r="897">
          <cell r="B897">
            <v>40141</v>
          </cell>
          <cell r="C897" t="str">
            <v>Meio-fio pré-moldado em concreto, inclusive caiação</v>
          </cell>
          <cell r="D897" t="str">
            <v>M</v>
          </cell>
          <cell r="E897" t="str">
            <v>49,20</v>
          </cell>
          <cell r="F897">
            <v>36.444444444444443</v>
          </cell>
        </row>
        <row r="898">
          <cell r="B898">
            <v>40118</v>
          </cell>
          <cell r="C898" t="str">
            <v>Obturação de buracos com CBUQ (tudo incluído)</v>
          </cell>
          <cell r="D898" t="str">
            <v>M2</v>
          </cell>
          <cell r="E898" t="str">
            <v>51,84</v>
          </cell>
          <cell r="F898">
            <v>38.4</v>
          </cell>
        </row>
        <row r="899">
          <cell r="B899">
            <v>40116</v>
          </cell>
          <cell r="C899" t="str">
            <v>Obturação de buracos com PMF (tudo incluído)</v>
          </cell>
          <cell r="D899" t="str">
            <v>M2</v>
          </cell>
          <cell r="E899" t="str">
            <v>48,04</v>
          </cell>
          <cell r="F899">
            <v>35.585185185185182</v>
          </cell>
        </row>
        <row r="900">
          <cell r="B900">
            <v>40117</v>
          </cell>
          <cell r="C900" t="str">
            <v>Obturação de buracos com PMF usinado pelo DER-ES (tudo incluído)</v>
          </cell>
          <cell r="D900" t="str">
            <v>M2</v>
          </cell>
          <cell r="E900" t="str">
            <v>32,95</v>
          </cell>
          <cell r="F900">
            <v>24.407407407407408</v>
          </cell>
        </row>
        <row r="901">
          <cell r="B901">
            <v>40148</v>
          </cell>
          <cell r="C901" t="str">
            <v>Pintura de dispositivos de drenagem</v>
          </cell>
          <cell r="D901" t="str">
            <v>M</v>
          </cell>
          <cell r="E901" t="str">
            <v>2,51</v>
          </cell>
          <cell r="F901">
            <v>1.8592592592592589</v>
          </cell>
        </row>
        <row r="902">
          <cell r="B902">
            <v>40112</v>
          </cell>
          <cell r="C902" t="str">
            <v>Pintura de ligação, inclusive fornecimento e transporte da emulsão</v>
          </cell>
          <cell r="D902" t="str">
            <v>M2</v>
          </cell>
          <cell r="E902" t="str">
            <v>1,68</v>
          </cell>
          <cell r="F902">
            <v>1.2444444444444442</v>
          </cell>
        </row>
        <row r="903">
          <cell r="B903">
            <v>40149</v>
          </cell>
          <cell r="C903" t="str">
            <v>Pintura de pontes a base de cal</v>
          </cell>
          <cell r="D903" t="str">
            <v>M2</v>
          </cell>
          <cell r="E903" t="str">
            <v>5,17</v>
          </cell>
          <cell r="F903">
            <v>3.8296296296296295</v>
          </cell>
        </row>
        <row r="904">
          <cell r="B904">
            <v>40094</v>
          </cell>
          <cell r="C904" t="str">
            <v>Placas de sinalização, assentamento</v>
          </cell>
          <cell r="D904" t="str">
            <v>M2</v>
          </cell>
          <cell r="E904" t="str">
            <v>60,38</v>
          </cell>
          <cell r="F904">
            <v>44.725925925925928</v>
          </cell>
        </row>
        <row r="905">
          <cell r="B905">
            <v>40095</v>
          </cell>
          <cell r="C905" t="str">
            <v>Placas de sinalização, inclusive materiais, substituição</v>
          </cell>
          <cell r="D905" t="str">
            <v>M2</v>
          </cell>
          <cell r="E905" t="str">
            <v>501,57</v>
          </cell>
          <cell r="F905">
            <v>371.5333333333333</v>
          </cell>
        </row>
        <row r="906">
          <cell r="B906">
            <v>40114</v>
          </cell>
          <cell r="C906" t="str">
            <v>PMF - Usinagem, aquisição e transportes dos materiais</v>
          </cell>
          <cell r="D906" t="str">
            <v>t</v>
          </cell>
          <cell r="E906" t="str">
            <v>171,63</v>
          </cell>
          <cell r="F906">
            <v>127.13333333333333</v>
          </cell>
        </row>
        <row r="907">
          <cell r="B907">
            <v>40130</v>
          </cell>
          <cell r="C907" t="str">
            <v>Recomposição de revestimento c/ CBUQ - Inclusive fornecimento e transporte dos materiais</v>
          </cell>
          <cell r="D907" t="str">
            <v>t</v>
          </cell>
          <cell r="E907" t="str">
            <v>217,32</v>
          </cell>
          <cell r="F907">
            <v>160.97777777777776</v>
          </cell>
        </row>
        <row r="908">
          <cell r="B908">
            <v>40131</v>
          </cell>
          <cell r="C908" t="str">
            <v>Recomposição de revestimento c/ PMF - Inclusive fornecimento e transporte dos materiais</v>
          </cell>
          <cell r="D908" t="str">
            <v>t</v>
          </cell>
          <cell r="E908" t="str">
            <v>189,28</v>
          </cell>
          <cell r="F908">
            <v>140.2074074074074</v>
          </cell>
        </row>
        <row r="909">
          <cell r="B909">
            <v>40083</v>
          </cell>
          <cell r="C909" t="str">
            <v>Recomposição de revestimento primário (tudo incluído)</v>
          </cell>
          <cell r="D909" t="str">
            <v>M2</v>
          </cell>
          <cell r="E909" t="str">
            <v>2,28</v>
          </cell>
          <cell r="F909">
            <v>1.6888888888888887</v>
          </cell>
        </row>
        <row r="910">
          <cell r="B910">
            <v>40079</v>
          </cell>
          <cell r="C910" t="str">
            <v>Recomposição mecânica de aterros</v>
          </cell>
          <cell r="D910" t="str">
            <v>M3</v>
          </cell>
          <cell r="E910" t="str">
            <v>18,46</v>
          </cell>
          <cell r="F910">
            <v>13.674074074074074</v>
          </cell>
        </row>
        <row r="911">
          <cell r="B911">
            <v>40082</v>
          </cell>
          <cell r="C911" t="str">
            <v>Reconformação mecânica de plataforma (patrolamento)</v>
          </cell>
          <cell r="D911" t="str">
            <v>M2</v>
          </cell>
          <cell r="E911" t="str">
            <v>0,09</v>
          </cell>
          <cell r="F911">
            <v>6.6666666666666666E-2</v>
          </cell>
        </row>
        <row r="912">
          <cell r="B912">
            <v>40119</v>
          </cell>
          <cell r="C912" t="str">
            <v>Remendo com massa asfáltica fria (tudo incluído)</v>
          </cell>
          <cell r="D912" t="str">
            <v>M2</v>
          </cell>
          <cell r="E912" t="str">
            <v>23,47</v>
          </cell>
          <cell r="F912">
            <v>17.385185185185183</v>
          </cell>
        </row>
        <row r="913">
          <cell r="B913">
            <v>40122</v>
          </cell>
          <cell r="C913" t="str">
            <v>Remendo com massa asfáltica fria (tudo incluído)</v>
          </cell>
          <cell r="D913" t="str">
            <v>t</v>
          </cell>
          <cell r="E913" t="str">
            <v>266,85</v>
          </cell>
          <cell r="F913">
            <v>197.66666666666666</v>
          </cell>
        </row>
        <row r="914">
          <cell r="B914">
            <v>40120</v>
          </cell>
          <cell r="C914" t="str">
            <v>Remendo com massa asfáltica fria usinada pelo DER-ES (tudo incluído)</v>
          </cell>
          <cell r="D914" t="str">
            <v>M2</v>
          </cell>
          <cell r="E914" t="str">
            <v>8,38</v>
          </cell>
          <cell r="F914">
            <v>6.2074074074074073</v>
          </cell>
        </row>
        <row r="915">
          <cell r="B915">
            <v>40121</v>
          </cell>
          <cell r="C915" t="str">
            <v>Remendo com massa asfáltica quente (tudo incluído)</v>
          </cell>
          <cell r="D915" t="str">
            <v>M2</v>
          </cell>
          <cell r="E915" t="str">
            <v>27,27</v>
          </cell>
          <cell r="F915">
            <v>20.2</v>
          </cell>
        </row>
        <row r="916">
          <cell r="B916">
            <v>40123</v>
          </cell>
          <cell r="C916" t="str">
            <v>Remendo com massa asfáltica quente (tudo incluído)</v>
          </cell>
          <cell r="D916" t="str">
            <v>t</v>
          </cell>
          <cell r="E916" t="str">
            <v>289,44</v>
          </cell>
          <cell r="F916">
            <v>214.39999999999998</v>
          </cell>
        </row>
        <row r="917">
          <cell r="B917">
            <v>40080</v>
          </cell>
          <cell r="C917" t="str">
            <v>Remoção mecânica de barreiras</v>
          </cell>
          <cell r="D917" t="str">
            <v>M3</v>
          </cell>
          <cell r="E917" t="str">
            <v>1,47</v>
          </cell>
          <cell r="F917">
            <v>1.0888888888888888</v>
          </cell>
        </row>
        <row r="918">
          <cell r="B918">
            <v>40089</v>
          </cell>
          <cell r="C918" t="str">
            <v>Reparo de bueiros celulares (inclusive boca)</v>
          </cell>
          <cell r="D918" t="str">
            <v>Ud</v>
          </cell>
          <cell r="E918" t="str">
            <v>1.605,64</v>
          </cell>
          <cell r="F918">
            <v>1189.3629629629629</v>
          </cell>
        </row>
        <row r="919">
          <cell r="B919">
            <v>40088</v>
          </cell>
          <cell r="C919" t="str">
            <v>Reparo de bueiros tubulares</v>
          </cell>
          <cell r="D919" t="str">
            <v>Ud</v>
          </cell>
          <cell r="E919" t="str">
            <v>643,42</v>
          </cell>
          <cell r="F919">
            <v>476.60740740740732</v>
          </cell>
        </row>
        <row r="920">
          <cell r="B920">
            <v>40092</v>
          </cell>
          <cell r="C920" t="str">
            <v>Reparo de caixa  coletora</v>
          </cell>
          <cell r="D920" t="str">
            <v>Ud</v>
          </cell>
          <cell r="E920" t="str">
            <v>249,69</v>
          </cell>
          <cell r="F920">
            <v>184.95555555555555</v>
          </cell>
        </row>
        <row r="921">
          <cell r="B921">
            <v>40078</v>
          </cell>
          <cell r="C921" t="str">
            <v>Reparo de cerca ( substituição de mourões, grampo e arame farpado), inclusive transportes de todos os materiais</v>
          </cell>
          <cell r="D921" t="str">
            <v>M</v>
          </cell>
          <cell r="E921" t="str">
            <v>5,61</v>
          </cell>
          <cell r="F921">
            <v>4.1555555555555559</v>
          </cell>
        </row>
        <row r="922">
          <cell r="B922">
            <v>40097</v>
          </cell>
          <cell r="C922" t="str">
            <v>Reparo de guarda-corpo</v>
          </cell>
          <cell r="D922" t="str">
            <v>M</v>
          </cell>
          <cell r="E922" t="str">
            <v>91,92</v>
          </cell>
          <cell r="F922">
            <v>68.088888888888889</v>
          </cell>
        </row>
        <row r="923">
          <cell r="B923">
            <v>40090</v>
          </cell>
          <cell r="C923" t="str">
            <v>Reparo de meio-fio, inclusive caiação</v>
          </cell>
          <cell r="D923" t="str">
            <v>M</v>
          </cell>
          <cell r="E923" t="str">
            <v>24,90</v>
          </cell>
          <cell r="F923">
            <v>18.444444444444443</v>
          </cell>
        </row>
        <row r="924">
          <cell r="B924">
            <v>40099</v>
          </cell>
          <cell r="C924" t="str">
            <v>Reparo de muros de arrimo</v>
          </cell>
          <cell r="D924" t="str">
            <v>M3</v>
          </cell>
          <cell r="E924" t="str">
            <v>633,94</v>
          </cell>
          <cell r="F924">
            <v>469.5851851851852</v>
          </cell>
        </row>
        <row r="925">
          <cell r="B925">
            <v>40098</v>
          </cell>
          <cell r="C925" t="str">
            <v>Reparo de pontes de madeira, inclusive transportes dos materiais</v>
          </cell>
          <cell r="D925" t="str">
            <v>Ud</v>
          </cell>
          <cell r="E925" t="str">
            <v>8.725,90</v>
          </cell>
          <cell r="F925">
            <v>6463.6296296296287</v>
          </cell>
        </row>
        <row r="926">
          <cell r="B926">
            <v>40091</v>
          </cell>
          <cell r="C926" t="str">
            <v>Reparo de sarjeta, inclusive caiação</v>
          </cell>
          <cell r="D926" t="str">
            <v>M</v>
          </cell>
          <cell r="E926" t="str">
            <v>34,34</v>
          </cell>
          <cell r="F926">
            <v>25.437037037037037</v>
          </cell>
        </row>
        <row r="927">
          <cell r="B927">
            <v>40093</v>
          </cell>
          <cell r="C927" t="str">
            <v>Retirada de placas de sinalização</v>
          </cell>
          <cell r="D927" t="str">
            <v>M2</v>
          </cell>
          <cell r="E927" t="str">
            <v>54,12</v>
          </cell>
          <cell r="F927">
            <v>40.088888888888881</v>
          </cell>
        </row>
        <row r="928">
          <cell r="B928">
            <v>40076</v>
          </cell>
          <cell r="C928" t="str">
            <v>Roçada, capina e limpeza manual</v>
          </cell>
          <cell r="D928" t="str">
            <v>M2</v>
          </cell>
          <cell r="E928" t="str">
            <v>1,28</v>
          </cell>
          <cell r="F928">
            <v>0.94814814814814807</v>
          </cell>
        </row>
        <row r="929">
          <cell r="B929">
            <v>42715</v>
          </cell>
          <cell r="C929" t="str">
            <v>Roçada e limpeza manual</v>
          </cell>
          <cell r="D929" t="str">
            <v>M2</v>
          </cell>
          <cell r="E929" t="str">
            <v>0,74</v>
          </cell>
          <cell r="F929">
            <v>0.54814814814814805</v>
          </cell>
        </row>
        <row r="930">
          <cell r="B930">
            <v>40077</v>
          </cell>
          <cell r="C930" t="str">
            <v>Roçada mecanizada</v>
          </cell>
          <cell r="D930" t="str">
            <v>M2</v>
          </cell>
          <cell r="E930" t="str">
            <v>0,17</v>
          </cell>
          <cell r="F930">
            <v>0.12592592592592591</v>
          </cell>
        </row>
        <row r="931">
          <cell r="B931">
            <v>40142</v>
          </cell>
          <cell r="C931" t="str">
            <v>Sarjeta em concreto, inclusive caiação</v>
          </cell>
          <cell r="D931" t="str">
            <v>M</v>
          </cell>
          <cell r="E931" t="str">
            <v>83,98</v>
          </cell>
          <cell r="F931">
            <v>62.207407407407409</v>
          </cell>
        </row>
        <row r="932">
          <cell r="B932">
            <v>40124</v>
          </cell>
          <cell r="C932" t="str">
            <v>Selagem de trincas</v>
          </cell>
          <cell r="D932" t="str">
            <v>M2</v>
          </cell>
          <cell r="E932" t="str">
            <v>6,61</v>
          </cell>
          <cell r="F932">
            <v>4.8962962962962964</v>
          </cell>
        </row>
        <row r="933">
          <cell r="B933">
            <v>40146</v>
          </cell>
          <cell r="C933" t="str">
            <v>Sinalização horizontal - taxa 0,6 l/m²</v>
          </cell>
          <cell r="D933" t="str">
            <v>M2</v>
          </cell>
          <cell r="E933" t="str">
            <v>13,56</v>
          </cell>
          <cell r="F933">
            <v>10.044444444444444</v>
          </cell>
        </row>
        <row r="934">
          <cell r="B934">
            <v>40145</v>
          </cell>
          <cell r="C934" t="str">
            <v>Sinalização vertical</v>
          </cell>
          <cell r="D934" t="str">
            <v>M2</v>
          </cell>
          <cell r="E934" t="str">
            <v>437,67</v>
          </cell>
          <cell r="F934">
            <v>324.2</v>
          </cell>
        </row>
        <row r="935">
          <cell r="B935">
            <v>40109</v>
          </cell>
          <cell r="C935" t="str">
            <v>Sub-base de solo estabilizada granulométricamente sem mistura inclusive escavação e carga</v>
          </cell>
          <cell r="D935" t="str">
            <v>M3</v>
          </cell>
          <cell r="E935" t="str">
            <v>25,04</v>
          </cell>
          <cell r="F935">
            <v>18.548148148148147</v>
          </cell>
        </row>
        <row r="936">
          <cell r="B936">
            <v>40125</v>
          </cell>
          <cell r="C936" t="str">
            <v>Tapa-panela</v>
          </cell>
          <cell r="D936" t="str">
            <v>M2</v>
          </cell>
          <cell r="E936" t="str">
            <v>9,63</v>
          </cell>
          <cell r="F936">
            <v>7.1333333333333337</v>
          </cell>
        </row>
        <row r="937">
          <cell r="B937">
            <v>41132</v>
          </cell>
          <cell r="C937" t="str">
            <v>Travessia de rodovia por cabos de telecomunicações</v>
          </cell>
          <cell r="D937" t="str">
            <v>M</v>
          </cell>
          <cell r="E937" t="str">
            <v>554,55</v>
          </cell>
          <cell r="F937">
            <v>410.77777777777771</v>
          </cell>
        </row>
        <row r="938">
          <cell r="B938">
            <v>40113</v>
          </cell>
          <cell r="C938" t="str">
            <v>TSD - Tratamento superficial duplo incl. transporte dos materiais</v>
          </cell>
          <cell r="D938" t="str">
            <v>M2</v>
          </cell>
          <cell r="E938" t="str">
            <v>11,09</v>
          </cell>
          <cell r="F938">
            <v>8.2148148148148135</v>
          </cell>
        </row>
        <row r="939">
          <cell r="B939">
            <v>40150</v>
          </cell>
          <cell r="C939" t="str">
            <v>Uso da faixa de domínio</v>
          </cell>
          <cell r="D939" t="str">
            <v>KM</v>
          </cell>
          <cell r="E939" t="str">
            <v>2.976,46</v>
          </cell>
          <cell r="F939">
            <v>2204.7851851851851</v>
          </cell>
        </row>
        <row r="940">
          <cell r="B940">
            <v>40151</v>
          </cell>
          <cell r="C940" t="str">
            <v>Uso da faixa de domínio por gasoduto</v>
          </cell>
          <cell r="D940" t="str">
            <v>KM</v>
          </cell>
          <cell r="E940" t="str">
            <v>5.642,04</v>
          </cell>
          <cell r="F940">
            <v>4179.2888888888883</v>
          </cell>
        </row>
        <row r="941">
          <cell r="B941">
            <v>40140</v>
          </cell>
          <cell r="C941" t="str">
            <v>Valeta em concreto</v>
          </cell>
          <cell r="D941" t="str">
            <v>M</v>
          </cell>
          <cell r="E941" t="str">
            <v>85,45</v>
          </cell>
          <cell r="F941">
            <v>63.296296296296298</v>
          </cell>
        </row>
        <row r="942">
          <cell r="B942">
            <v>40139</v>
          </cell>
          <cell r="C942" t="str">
            <v>Valeta não revestida</v>
          </cell>
          <cell r="D942" t="str">
            <v>M</v>
          </cell>
          <cell r="E942" t="str">
            <v>8,45</v>
          </cell>
          <cell r="F942">
            <v>6.2592592592592586</v>
          </cell>
        </row>
        <row r="943">
          <cell r="B943">
            <v>42186</v>
          </cell>
          <cell r="C943" t="str">
            <v>Aluguel mensal de barco de alumínio 4,20 m com motor 15 HP (equipamentos)</v>
          </cell>
          <cell r="D943" t="str">
            <v>Mes</v>
          </cell>
          <cell r="E943" t="str">
            <v>2.270,70</v>
          </cell>
          <cell r="F943">
            <v>1681.9999999999998</v>
          </cell>
        </row>
        <row r="944">
          <cell r="B944">
            <v>42044</v>
          </cell>
          <cell r="C944" t="str">
            <v>Reunião de Comunicação Social inclusive material de consumo</v>
          </cell>
          <cell r="D944" t="str">
            <v>Ud</v>
          </cell>
          <cell r="E944" t="str">
            <v>4.329,43</v>
          </cell>
          <cell r="F944">
            <v>3206.9851851851854</v>
          </cell>
        </row>
        <row r="945">
          <cell r="B945">
            <v>41352</v>
          </cell>
          <cell r="C945" t="str">
            <v>Arrasamento estaca concreto D -&gt; 0,80 m com martelete pneumático</v>
          </cell>
          <cell r="D945" t="str">
            <v>Ud</v>
          </cell>
          <cell r="E945" t="str">
            <v>120,36</v>
          </cell>
          <cell r="F945">
            <v>89.155555555555551</v>
          </cell>
        </row>
        <row r="946">
          <cell r="B946">
            <v>41353</v>
          </cell>
          <cell r="C946" t="str">
            <v>Arrasamento estaca concreto D -&gt; 1,20 m com martelete pneumático</v>
          </cell>
          <cell r="D946" t="str">
            <v>Ud</v>
          </cell>
          <cell r="E946" t="str">
            <v>133,73</v>
          </cell>
          <cell r="F946">
            <v>99.05925925925925</v>
          </cell>
        </row>
        <row r="947">
          <cell r="B947">
            <v>40411</v>
          </cell>
          <cell r="C947" t="str">
            <v>Arrasamento estaca concreto D -&gt; 1,50 m com martelete pneumático</v>
          </cell>
          <cell r="D947" t="str">
            <v>Ud</v>
          </cell>
          <cell r="E947" t="str">
            <v>138,15</v>
          </cell>
          <cell r="F947">
            <v>102.33333333333333</v>
          </cell>
        </row>
        <row r="948">
          <cell r="B948">
            <v>41340</v>
          </cell>
          <cell r="C948" t="str">
            <v>Encamisamento metálico de estacas, diâmetro 380mm em chapa de 6.3mm, preenchido c/ concreto auto adensável (20MPa)</v>
          </cell>
          <cell r="D948" t="str">
            <v>M</v>
          </cell>
          <cell r="E948" t="str">
            <v>449,18</v>
          </cell>
          <cell r="F948">
            <v>332.72592592592594</v>
          </cell>
        </row>
        <row r="949">
          <cell r="B949">
            <v>40331</v>
          </cell>
          <cell r="C949" t="str">
            <v>Escoramento para blocos submersos</v>
          </cell>
          <cell r="D949" t="str">
            <v>M2</v>
          </cell>
          <cell r="E949" t="str">
            <v>72,90</v>
          </cell>
          <cell r="F949">
            <v>54</v>
          </cell>
        </row>
        <row r="950">
          <cell r="B950">
            <v>40403</v>
          </cell>
          <cell r="C950" t="str">
            <v>Estaca de eucalipto D-&gt; 0,20 m, fornecimento, transporte, cravação e perda</v>
          </cell>
          <cell r="D950" t="str">
            <v>M</v>
          </cell>
          <cell r="E950" t="str">
            <v>133,71</v>
          </cell>
          <cell r="F950">
            <v>99.044444444444437</v>
          </cell>
        </row>
        <row r="951">
          <cell r="B951">
            <v>40405</v>
          </cell>
          <cell r="C951" t="str">
            <v>Estaca metálica dupla exclusive fornecimento de trilhos</v>
          </cell>
          <cell r="D951" t="str">
            <v>M</v>
          </cell>
          <cell r="E951" t="str">
            <v>217,87</v>
          </cell>
          <cell r="F951">
            <v>161.38518518518518</v>
          </cell>
        </row>
        <row r="952">
          <cell r="B952">
            <v>40408</v>
          </cell>
          <cell r="C952" t="str">
            <v>Estaca metálica, fornecimento, transporte, perdas, solda, emenda, corte e cravação de TR- 68</v>
          </cell>
          <cell r="D952" t="str">
            <v>M</v>
          </cell>
          <cell r="E952" t="str">
            <v>371,29</v>
          </cell>
          <cell r="F952">
            <v>275.02962962962965</v>
          </cell>
        </row>
        <row r="953">
          <cell r="B953">
            <v>40406</v>
          </cell>
          <cell r="C953" t="str">
            <v>Estaca metálica, fornecimento, transporte, perdas, solda, emenda, corte e cravação de trilho TR- 57</v>
          </cell>
          <cell r="D953" t="str">
            <v>M</v>
          </cell>
          <cell r="E953" t="str">
            <v>340,41</v>
          </cell>
          <cell r="F953">
            <v>252.15555555555557</v>
          </cell>
        </row>
        <row r="954">
          <cell r="B954">
            <v>40407</v>
          </cell>
          <cell r="C954" t="str">
            <v>Estaca metálica, fornecimento, transporte, perdas, solda, emenda, corte e cravação de 2 TR- 57</v>
          </cell>
          <cell r="D954" t="str">
            <v>M</v>
          </cell>
          <cell r="E954" t="str">
            <v>578,19</v>
          </cell>
          <cell r="F954">
            <v>428.28888888888889</v>
          </cell>
        </row>
        <row r="955">
          <cell r="B955">
            <v>40409</v>
          </cell>
          <cell r="C955" t="str">
            <v>Estaca metálica, fornecimento, transporte, perdas, solda, emenda, corte e cravação de 2 TR- 68</v>
          </cell>
          <cell r="D955" t="str">
            <v>M</v>
          </cell>
          <cell r="E955" t="str">
            <v>639,94</v>
          </cell>
          <cell r="F955">
            <v>474.02962962962965</v>
          </cell>
        </row>
        <row r="956">
          <cell r="B956">
            <v>40404</v>
          </cell>
          <cell r="C956" t="str">
            <v>Estaca metálica simples exclusive fornecimento de trilhos</v>
          </cell>
          <cell r="D956" t="str">
            <v>M</v>
          </cell>
          <cell r="E956" t="str">
            <v>148,58</v>
          </cell>
          <cell r="F956">
            <v>110.05925925925926</v>
          </cell>
        </row>
        <row r="957">
          <cell r="B957">
            <v>42051</v>
          </cell>
          <cell r="C957" t="str">
            <v>Estaca raiz perfurada em rocha, diâm. 310mm com injeção de arg. incl. fornecimento de todos materiais</v>
          </cell>
          <cell r="D957" t="str">
            <v>M</v>
          </cell>
          <cell r="E957" t="str">
            <v>953,62</v>
          </cell>
          <cell r="F957">
            <v>706.38518518518515</v>
          </cell>
        </row>
        <row r="958">
          <cell r="B958">
            <v>42052</v>
          </cell>
          <cell r="C958" t="str">
            <v>Estaca raiz perfurada em solo, diâm. 410mm com injeção de arg. incl. fornecimento de todos materiais</v>
          </cell>
          <cell r="D958" t="str">
            <v>M</v>
          </cell>
          <cell r="E958" t="str">
            <v>533,92</v>
          </cell>
          <cell r="F958">
            <v>395.49629629629624</v>
          </cell>
        </row>
        <row r="959">
          <cell r="B959">
            <v>40410</v>
          </cell>
          <cell r="C959" t="str">
            <v>Estaca tipo Franki D -&gt; 520 mm</v>
          </cell>
          <cell r="D959" t="str">
            <v>M</v>
          </cell>
          <cell r="E959" t="str">
            <v>336,40</v>
          </cell>
          <cell r="F959">
            <v>249.18518518518516</v>
          </cell>
        </row>
        <row r="960">
          <cell r="B960">
            <v>40309</v>
          </cell>
          <cell r="C960" t="str">
            <v>Formas planas de madeira sem reaproveitamento (fundações)</v>
          </cell>
          <cell r="D960" t="str">
            <v>M2</v>
          </cell>
          <cell r="E960" t="str">
            <v>152,88</v>
          </cell>
          <cell r="F960">
            <v>113.24444444444444</v>
          </cell>
        </row>
        <row r="961">
          <cell r="B961">
            <v>41258</v>
          </cell>
          <cell r="C961" t="str">
            <v>Perfuração rotativa inclinada, em solo, com coroa de Widia, diâmetro 150mm</v>
          </cell>
          <cell r="D961" t="str">
            <v>M</v>
          </cell>
          <cell r="E961" t="str">
            <v>177,16</v>
          </cell>
          <cell r="F961">
            <v>131.22962962962961</v>
          </cell>
        </row>
        <row r="962">
          <cell r="B962">
            <v>41034</v>
          </cell>
          <cell r="C962" t="str">
            <v>Perfuração rotativa inclinada, em solo, com coroa de Widia, diâmetro 75mm</v>
          </cell>
          <cell r="D962" t="str">
            <v>M</v>
          </cell>
          <cell r="E962" t="str">
            <v>136,26</v>
          </cell>
          <cell r="F962">
            <v>100.93333333333332</v>
          </cell>
        </row>
        <row r="963">
          <cell r="B963">
            <v>41026</v>
          </cell>
          <cell r="C963" t="str">
            <v>Perfuração rotativa vertical, em solo, com coroa de Widia ou similar, diâmetro H(99mm), inclusive deslocamento e posicionamento em cada furo</v>
          </cell>
          <cell r="D963" t="str">
            <v>M</v>
          </cell>
          <cell r="E963" t="str">
            <v>114,60</v>
          </cell>
          <cell r="F963">
            <v>84.888888888888886</v>
          </cell>
        </row>
        <row r="964">
          <cell r="B964">
            <v>41022</v>
          </cell>
          <cell r="C964" t="str">
            <v>Perfuração rotativa vertical, em solo, com coroa de Widia ou similar, diâmetro N(75mm), inclusive deslocamento e posicionamento em cada furo</v>
          </cell>
          <cell r="D964" t="str">
            <v>M</v>
          </cell>
          <cell r="E964" t="str">
            <v>106,96</v>
          </cell>
          <cell r="F964">
            <v>79.229629629629613</v>
          </cell>
        </row>
        <row r="965">
          <cell r="B965">
            <v>41403</v>
          </cell>
          <cell r="C965" t="str">
            <v>Passarela metálica p/ pontes rodoviárias com 1,0m de largura, piso em chapa xadez esp 1/4", em perfis laminados, inclusive pintura</v>
          </cell>
          <cell r="D965" t="str">
            <v>M</v>
          </cell>
          <cell r="E965" t="str">
            <v>631,46</v>
          </cell>
          <cell r="F965">
            <v>467.74814814814812</v>
          </cell>
        </row>
        <row r="966">
          <cell r="B966">
            <v>40398</v>
          </cell>
          <cell r="C966" t="str">
            <v>Placas pré-moldadas para forma de tabuleiro de ponte</v>
          </cell>
          <cell r="D966" t="str">
            <v>M2</v>
          </cell>
          <cell r="E966" t="str">
            <v>155,81</v>
          </cell>
          <cell r="F966">
            <v>115.4148148148148</v>
          </cell>
        </row>
        <row r="967">
          <cell r="B967">
            <v>41036</v>
          </cell>
          <cell r="C967" t="str">
            <v>Remoção de superestrutura de pontes com auxilio de guindaste para 40 toneladas</v>
          </cell>
          <cell r="D967" t="str">
            <v>T</v>
          </cell>
          <cell r="E967" t="str">
            <v>91,54</v>
          </cell>
          <cell r="F967">
            <v>67.80740740740741</v>
          </cell>
        </row>
        <row r="968">
          <cell r="B968">
            <v>41194</v>
          </cell>
          <cell r="C968" t="str">
            <v>Sistema de Macaqueamento para super-estrutura de pontes (4 macacos)</v>
          </cell>
          <cell r="D968" t="str">
            <v>Ud</v>
          </cell>
          <cell r="E968" t="str">
            <v>4.661,22</v>
          </cell>
          <cell r="F968">
            <v>3452.7555555555555</v>
          </cell>
        </row>
        <row r="969">
          <cell r="B969">
            <v>41423</v>
          </cell>
          <cell r="C969" t="str">
            <v>Tabuleiro em vigas pré-moldadas CL.45, com ou sem laje entre vigas, vão de 10,00 m, inclusive descarga e assentamento das vigas</v>
          </cell>
          <cell r="D969" t="str">
            <v>M2</v>
          </cell>
          <cell r="E969" t="str">
            <v>3.135,68</v>
          </cell>
          <cell r="F969">
            <v>2322.7259259259258</v>
          </cell>
        </row>
        <row r="970">
          <cell r="B970">
            <v>41424</v>
          </cell>
          <cell r="C970" t="str">
            <v>Tabuleiro em vigas pré-moldadas CL.45, com ou sem laje entre vigas, vão de 11,00 m, inclusive descarga e assentamento das vigas</v>
          </cell>
          <cell r="D970" t="str">
            <v>M2</v>
          </cell>
          <cell r="E970" t="str">
            <v>3.163,23</v>
          </cell>
          <cell r="F970">
            <v>2343.1333333333332</v>
          </cell>
        </row>
        <row r="971">
          <cell r="B971">
            <v>41425</v>
          </cell>
          <cell r="C971" t="str">
            <v>Tabuleiro em vigas pré-moldadas CL.45, com ou sem laje entre vigas, vão de 12,00 m, inclusive descarga e assentamento das vigas</v>
          </cell>
          <cell r="D971" t="str">
            <v>M2</v>
          </cell>
          <cell r="E971" t="str">
            <v>3.297,14</v>
          </cell>
          <cell r="F971">
            <v>2442.3259259259257</v>
          </cell>
        </row>
        <row r="972">
          <cell r="B972">
            <v>41426</v>
          </cell>
          <cell r="C972" t="str">
            <v>Tabuleiro em vigas pré-moldadas CL.45, com ou sem laje entre vigas, vão de 13,00 m, inclusive descarga e assentamento das vigas</v>
          </cell>
          <cell r="D972" t="str">
            <v>M2</v>
          </cell>
          <cell r="E972" t="str">
            <v>3.385,04</v>
          </cell>
          <cell r="F972">
            <v>2507.437037037037</v>
          </cell>
        </row>
        <row r="973">
          <cell r="B973">
            <v>41428</v>
          </cell>
          <cell r="C973" t="str">
            <v>Tabuleiro em vigas pré-moldadas CL.45, com ou sem laje entre vigas, vão de 15,00 m, inclusive descarga e assentamento das vigas</v>
          </cell>
          <cell r="D973" t="str">
            <v>M2</v>
          </cell>
          <cell r="E973" t="str">
            <v>3.501,60</v>
          </cell>
          <cell r="F973">
            <v>2593.7777777777774</v>
          </cell>
        </row>
        <row r="974">
          <cell r="B974">
            <v>41417</v>
          </cell>
          <cell r="C974" t="str">
            <v>Tabuleiro em vigas pré-moldadas CL.45, com ou sem laje entre vigas, vão de 4,00 m, inclusive descarga e assentamento das vigas</v>
          </cell>
          <cell r="D974" t="str">
            <v>M2</v>
          </cell>
          <cell r="E974" t="str">
            <v>2.279,39</v>
          </cell>
          <cell r="F974">
            <v>1688.4370370370368</v>
          </cell>
        </row>
        <row r="975">
          <cell r="B975">
            <v>41418</v>
          </cell>
          <cell r="C975" t="str">
            <v>Tabuleiro em vigas pré-moldadas CL.45, com ou sem laje entre vigas, vão de 5,00 m, inclusive descarga e assentamento das vigas</v>
          </cell>
          <cell r="D975" t="str">
            <v>M2</v>
          </cell>
          <cell r="E975" t="str">
            <v>2.395,61</v>
          </cell>
          <cell r="F975">
            <v>1774.525925925926</v>
          </cell>
        </row>
        <row r="976">
          <cell r="B976">
            <v>41419</v>
          </cell>
          <cell r="C976" t="str">
            <v>Tabuleiro em vigas pré-moldadas CL.45, com ou sem laje entre vigas, vão de 6,00 m, inclusive descarga e assentamento das vigas</v>
          </cell>
          <cell r="D976" t="str">
            <v>M2</v>
          </cell>
          <cell r="E976" t="str">
            <v>2.645,58</v>
          </cell>
          <cell r="F976">
            <v>1959.6888888888886</v>
          </cell>
        </row>
        <row r="977">
          <cell r="B977">
            <v>41420</v>
          </cell>
          <cell r="C977" t="str">
            <v>Tabuleiro em vigas pré-moldadas CL.45, com ou sem laje entre vigas, vão de 7,00 m, inclusive descarga e assentamento das vigas</v>
          </cell>
          <cell r="D977" t="str">
            <v>M2</v>
          </cell>
          <cell r="E977" t="str">
            <v>2.780,75</v>
          </cell>
          <cell r="F977">
            <v>2059.8148148148148</v>
          </cell>
        </row>
        <row r="978">
          <cell r="B978">
            <v>41421</v>
          </cell>
          <cell r="C978" t="str">
            <v>Tabuleiro em vigas pré-moldadas CL.45, com ou sem laje entre vigas, vão de 8,00 m, inclusive descarga e assentamento das vigas</v>
          </cell>
          <cell r="D978" t="str">
            <v>M2</v>
          </cell>
          <cell r="E978" t="str">
            <v>2.990,85</v>
          </cell>
          <cell r="F978">
            <v>2215.4444444444443</v>
          </cell>
        </row>
        <row r="979">
          <cell r="B979">
            <v>41422</v>
          </cell>
          <cell r="C979" t="str">
            <v>Tabuleiro em vigas pré-moldadas CL.45, com ou sem laje entre vigas, vão de 9,00 m, inclusive descarga e assentamento das vigas</v>
          </cell>
          <cell r="D979" t="str">
            <v>M2</v>
          </cell>
          <cell r="E979" t="str">
            <v>3.141,03</v>
          </cell>
          <cell r="F979">
            <v>2326.6888888888889</v>
          </cell>
        </row>
        <row r="980">
          <cell r="B980">
            <v>41427</v>
          </cell>
          <cell r="C980" t="str">
            <v>Tabuleiro em vigas pré-moldadas CL.45, com ou sem laje entre vigas, vão
14,00 m, inclusive descarga e assentamento das vigas</v>
          </cell>
          <cell r="D980" t="str">
            <v>M2</v>
          </cell>
          <cell r="E980" t="str">
            <v>3.447,14</v>
          </cell>
          <cell r="F980">
            <v>2553.4370370370366</v>
          </cell>
        </row>
        <row r="981">
          <cell r="B981">
            <v>40381</v>
          </cell>
          <cell r="C981" t="str">
            <v>Acabamento em concreto fresco (15,0 MPA), para pavimento, inclusive endurecedor químico de superfície</v>
          </cell>
          <cell r="D981" t="str">
            <v>M2</v>
          </cell>
          <cell r="E981" t="str">
            <v>17,57</v>
          </cell>
          <cell r="F981">
            <v>13.014814814814814</v>
          </cell>
        </row>
        <row r="982">
          <cell r="B982">
            <v>41260</v>
          </cell>
          <cell r="C982" t="str">
            <v>Acessório para tirante protendido de aço Rocsolo ou similar diâmetro 29,3 mm</v>
          </cell>
          <cell r="D982" t="str">
            <v>Ud</v>
          </cell>
          <cell r="E982" t="str">
            <v>847,90</v>
          </cell>
          <cell r="F982">
            <v>628.07407407407402</v>
          </cell>
        </row>
        <row r="983">
          <cell r="B983">
            <v>41045</v>
          </cell>
          <cell r="C983" t="str">
            <v>Acessório para tirante protendido de aço ST 85/105</v>
          </cell>
          <cell r="D983" t="str">
            <v>Ud</v>
          </cell>
          <cell r="E983" t="str">
            <v>1.053,13</v>
          </cell>
          <cell r="F983">
            <v>780.09629629629637</v>
          </cell>
        </row>
        <row r="984">
          <cell r="B984">
            <v>41031</v>
          </cell>
          <cell r="C984" t="str">
            <v>Acessórios para tirante de aço Gewi 50/55 diâmetro de 32 mm</v>
          </cell>
          <cell r="D984" t="str">
            <v>Ud</v>
          </cell>
          <cell r="E984" t="str">
            <v>507,91</v>
          </cell>
          <cell r="F984">
            <v>376.22962962962964</v>
          </cell>
        </row>
        <row r="985">
          <cell r="B985">
            <v>40387</v>
          </cell>
          <cell r="C985" t="str">
            <v>Aparelho de apoio de neoprene fretado, fornecimento e assentamento, inclusive grauteamento e transporte do neoprene</v>
          </cell>
          <cell r="D985" t="str">
            <v>dm3</v>
          </cell>
          <cell r="E985" t="str">
            <v>135,25</v>
          </cell>
          <cell r="F985">
            <v>100.18518518518518</v>
          </cell>
        </row>
        <row r="986">
          <cell r="B986">
            <v>40339</v>
          </cell>
          <cell r="C986" t="str">
            <v>Cantoneiras (2 1/2" x 2 1/2" x 5/16") para extremidade de laje, fornecimento, montagem e pintura</v>
          </cell>
          <cell r="D986" t="str">
            <v>M</v>
          </cell>
          <cell r="E986" t="str">
            <v>53,23</v>
          </cell>
          <cell r="F986">
            <v>39.429629629629623</v>
          </cell>
        </row>
        <row r="987">
          <cell r="B987">
            <v>40379</v>
          </cell>
          <cell r="C987" t="str">
            <v>Chapas de aço SAC 41 de 1/4" para passarelas, fornecimento, soldagem e montagem</v>
          </cell>
          <cell r="D987" t="str">
            <v>kg</v>
          </cell>
          <cell r="E987" t="str">
            <v>7,31</v>
          </cell>
          <cell r="F987">
            <v>5.4148148148148145</v>
          </cell>
        </row>
        <row r="988">
          <cell r="B988">
            <v>42875</v>
          </cell>
          <cell r="C988" t="str">
            <v>Chumbador de aço de 25 mm, inclusive proteção anticorrosiva, exclusive a injeção e a perfuração</v>
          </cell>
          <cell r="D988" t="str">
            <v>M</v>
          </cell>
          <cell r="E988" t="str">
            <v>32,35</v>
          </cell>
          <cell r="F988">
            <v>23.962962962962962</v>
          </cell>
        </row>
        <row r="989">
          <cell r="B989">
            <v>40991</v>
          </cell>
          <cell r="C989" t="str">
            <v>Colagem das mantas de borracha nos berços de apoio das placas, com
Sikadur 32 ou equivalente, fornecimento e aplicação</v>
          </cell>
          <cell r="D989" t="str">
            <v>kg</v>
          </cell>
          <cell r="E989" t="str">
            <v>66,81</v>
          </cell>
          <cell r="F989">
            <v>49.488888888888887</v>
          </cell>
        </row>
        <row r="990">
          <cell r="B990">
            <v>40382</v>
          </cell>
          <cell r="C990" t="str">
            <v>Concreto projetado com cimento especial</v>
          </cell>
          <cell r="D990" t="str">
            <v>M3</v>
          </cell>
          <cell r="E990" t="str">
            <v>674,09</v>
          </cell>
          <cell r="F990">
            <v>499.3259259259259</v>
          </cell>
        </row>
        <row r="991">
          <cell r="B991">
            <v>42660</v>
          </cell>
          <cell r="C991" t="str">
            <v>Concreto projetado com cimento especial, inclusive aditivo de pega Sigunit
STM-35 AF</v>
          </cell>
          <cell r="D991" t="str">
            <v>M3</v>
          </cell>
          <cell r="E991" t="str">
            <v>663,79</v>
          </cell>
          <cell r="F991">
            <v>491.69629629629623</v>
          </cell>
        </row>
        <row r="992">
          <cell r="B992">
            <v>40401</v>
          </cell>
          <cell r="C992" t="str">
            <v>Cone de ancoragem de cabo de aço com 12 cordoalhas de 1/2", inclusive protensão dos cabos</v>
          </cell>
          <cell r="D992" t="str">
            <v>Ud</v>
          </cell>
          <cell r="E992" t="str">
            <v>1.440,67</v>
          </cell>
          <cell r="F992">
            <v>1067.1629629629629</v>
          </cell>
        </row>
        <row r="993">
          <cell r="B993">
            <v>41200</v>
          </cell>
          <cell r="C993" t="str">
            <v>Conectores diâmetro 16mm (h-&gt;10cm), fornecimento e soldagem</v>
          </cell>
          <cell r="D993" t="str">
            <v>Ud</v>
          </cell>
          <cell r="E993" t="str">
            <v>26,54</v>
          </cell>
          <cell r="F993">
            <v>19.659259259259258</v>
          </cell>
        </row>
        <row r="994">
          <cell r="B994">
            <v>42876</v>
          </cell>
          <cell r="C994" t="str">
            <v>Escoramento contínuo de cavas em estaca prancha de largura até 4000 mm</v>
          </cell>
          <cell r="D994" t="str">
            <v>M2</v>
          </cell>
          <cell r="E994" t="str">
            <v>68,32</v>
          </cell>
          <cell r="F994">
            <v>50.607407407407401</v>
          </cell>
        </row>
        <row r="995">
          <cell r="B995">
            <v>42239</v>
          </cell>
          <cell r="C995" t="str">
            <v>Escoramento de O.A.E. diretamente sobre o solo (altura média de 6,00m)</v>
          </cell>
          <cell r="D995" t="str">
            <v>M3</v>
          </cell>
          <cell r="E995" t="str">
            <v>79,63</v>
          </cell>
          <cell r="F995">
            <v>58.985185185185181</v>
          </cell>
        </row>
        <row r="996">
          <cell r="B996">
            <v>40330</v>
          </cell>
          <cell r="C996" t="str">
            <v>Escoramento de pontes</v>
          </cell>
          <cell r="D996" t="str">
            <v>M3</v>
          </cell>
          <cell r="E996" t="str">
            <v>248,85</v>
          </cell>
          <cell r="F996">
            <v>184.33333333333331</v>
          </cell>
        </row>
        <row r="997">
          <cell r="B997">
            <v>40329</v>
          </cell>
          <cell r="C997" t="str">
            <v>Escoramento e cimbramento (pontes e pontilhões)</v>
          </cell>
          <cell r="D997" t="str">
            <v>M3</v>
          </cell>
          <cell r="E997" t="str">
            <v>197,72</v>
          </cell>
          <cell r="F997">
            <v>146.45925925925926</v>
          </cell>
        </row>
        <row r="998">
          <cell r="B998">
            <v>41195</v>
          </cell>
          <cell r="C998" t="str">
            <v>Estrutura metálica provisória para macaqueamento de laje de ponte</v>
          </cell>
          <cell r="D998" t="str">
            <v>kg</v>
          </cell>
          <cell r="E998" t="str">
            <v>7,43</v>
          </cell>
          <cell r="F998">
            <v>5.5037037037037031</v>
          </cell>
        </row>
        <row r="999">
          <cell r="B999">
            <v>40315</v>
          </cell>
          <cell r="C999" t="str">
            <v>Formas curvas de madeira sem reutilização</v>
          </cell>
          <cell r="D999" t="str">
            <v>M2</v>
          </cell>
          <cell r="E999" t="str">
            <v>260,65</v>
          </cell>
          <cell r="F999">
            <v>193.07407407407405</v>
          </cell>
        </row>
        <row r="1000">
          <cell r="B1000">
            <v>40314</v>
          </cell>
          <cell r="C1000" t="str">
            <v>Formas planas de madeira com 05 (cinco) utilizações (guarda-corpo de pontes)</v>
          </cell>
          <cell r="D1000" t="str">
            <v>M2</v>
          </cell>
          <cell r="E1000" t="str">
            <v>94,72</v>
          </cell>
          <cell r="F1000">
            <v>70.162962962962951</v>
          </cell>
        </row>
        <row r="1001">
          <cell r="B1001">
            <v>40321</v>
          </cell>
          <cell r="C1001" t="str">
            <v>Formas planas de madeirit meso e superestrutura com 1 reaproveitamento esp. -&gt; 14 mm</v>
          </cell>
          <cell r="D1001" t="str">
            <v>M2</v>
          </cell>
          <cell r="E1001" t="str">
            <v>66,12</v>
          </cell>
          <cell r="F1001">
            <v>48.977777777777781</v>
          </cell>
        </row>
        <row r="1002">
          <cell r="B1002">
            <v>40323</v>
          </cell>
          <cell r="C1002" t="str">
            <v>Formas planas de madeirit meso e superestrutura com 1 reaproveitamento esp. -&gt; 17 mm</v>
          </cell>
          <cell r="D1002" t="str">
            <v>M2</v>
          </cell>
          <cell r="E1002" t="str">
            <v>69,05</v>
          </cell>
          <cell r="F1002">
            <v>51.148148148148145</v>
          </cell>
        </row>
        <row r="1003">
          <cell r="B1003">
            <v>40324</v>
          </cell>
          <cell r="C1003" t="str">
            <v>Formas planas de madeirit meso e superestrutura com 2 reaproveitamentos esp. -&gt; 17 mm</v>
          </cell>
          <cell r="D1003" t="str">
            <v>M2</v>
          </cell>
          <cell r="E1003" t="str">
            <v>60,35</v>
          </cell>
          <cell r="F1003">
            <v>44.703703703703702</v>
          </cell>
        </row>
        <row r="1004">
          <cell r="B1004">
            <v>40325</v>
          </cell>
          <cell r="C1004" t="str">
            <v>Formas planas de madeirit meso e superestrutura com 4 reaproveitamentos esp. -&gt; 17 mm</v>
          </cell>
          <cell r="D1004" t="str">
            <v>M2</v>
          </cell>
          <cell r="E1004" t="str">
            <v>52,74</v>
          </cell>
          <cell r="F1004">
            <v>39.066666666666663</v>
          </cell>
        </row>
        <row r="1005">
          <cell r="B1005">
            <v>40319</v>
          </cell>
          <cell r="C1005" t="str">
            <v>Formas planas de madeirit meso e superestrutura sem reaproveitamento esp. -&gt; 10 mm</v>
          </cell>
          <cell r="D1005" t="str">
            <v>M2</v>
          </cell>
          <cell r="E1005" t="str">
            <v>85,25</v>
          </cell>
          <cell r="F1005">
            <v>63.148148148148145</v>
          </cell>
        </row>
        <row r="1006">
          <cell r="B1006">
            <v>40320</v>
          </cell>
          <cell r="C1006" t="str">
            <v>Formas planas de madeirit meso e superestrutura sem reaproveitamento esp. -&gt; 14 mm</v>
          </cell>
          <cell r="D1006" t="str">
            <v>M2</v>
          </cell>
          <cell r="E1006" t="str">
            <v>91,89</v>
          </cell>
          <cell r="F1006">
            <v>68.066666666666663</v>
          </cell>
        </row>
        <row r="1007">
          <cell r="B1007">
            <v>40322</v>
          </cell>
          <cell r="C1007" t="str">
            <v>Formas planas de madeirit meso e superestrutura sem reaproveitamento esp. -&gt; 17 mm</v>
          </cell>
          <cell r="D1007" t="str">
            <v>M2</v>
          </cell>
          <cell r="E1007" t="str">
            <v>96,83</v>
          </cell>
          <cell r="F1007">
            <v>71.725925925925921</v>
          </cell>
        </row>
        <row r="1008">
          <cell r="B1008">
            <v>40342</v>
          </cell>
          <cell r="C1008" t="str">
            <v>Furação, fornecimento e fixação de grampos diam.16 mm com resina epoxi
(prof. 50 cm)</v>
          </cell>
          <cell r="D1008" t="str">
            <v>Ud</v>
          </cell>
          <cell r="E1008" t="str">
            <v>30,42</v>
          </cell>
          <cell r="F1008">
            <v>22.533333333333331</v>
          </cell>
        </row>
        <row r="1009">
          <cell r="B1009">
            <v>40338</v>
          </cell>
          <cell r="C1009" t="str">
            <v>Furação, fornecimento e fixação de grampos 10 mm com resina epoxi</v>
          </cell>
          <cell r="D1009" t="str">
            <v>Ud</v>
          </cell>
          <cell r="E1009" t="str">
            <v>24,59</v>
          </cell>
          <cell r="F1009">
            <v>18.214814814814815</v>
          </cell>
        </row>
        <row r="1010">
          <cell r="B1010">
            <v>40341</v>
          </cell>
          <cell r="C1010" t="str">
            <v>Furação, fornecimento e fixação de grampos 12,5 mm com resina epoxi em vigas pré-moldadas</v>
          </cell>
          <cell r="D1010" t="str">
            <v>Ud</v>
          </cell>
          <cell r="E1010" t="str">
            <v>6,49</v>
          </cell>
          <cell r="F1010">
            <v>4.8074074074074069</v>
          </cell>
        </row>
        <row r="1011">
          <cell r="B1011">
            <v>40416</v>
          </cell>
          <cell r="C1011" t="str">
            <v>Guarda corpo em toras de eucalipto conf. projeto</v>
          </cell>
          <cell r="D1011" t="str">
            <v>M</v>
          </cell>
          <cell r="E1011" t="str">
            <v>202,64</v>
          </cell>
          <cell r="F1011">
            <v>150.10370370370367</v>
          </cell>
        </row>
        <row r="1012">
          <cell r="B1012">
            <v>40389</v>
          </cell>
          <cell r="C1012" t="str">
            <v>Guarda corpo metálico</v>
          </cell>
          <cell r="D1012" t="str">
            <v>M</v>
          </cell>
          <cell r="E1012" t="str">
            <v>56,91</v>
          </cell>
          <cell r="F1012">
            <v>42.155555555555551</v>
          </cell>
        </row>
        <row r="1013">
          <cell r="B1013">
            <v>40388</v>
          </cell>
          <cell r="C1013" t="str">
            <v>Guarda corpo padrão (tipo DNIT)</v>
          </cell>
          <cell r="D1013" t="str">
            <v>M</v>
          </cell>
          <cell r="E1013" t="str">
            <v>225,15</v>
          </cell>
          <cell r="F1013">
            <v>166.77777777777777</v>
          </cell>
        </row>
        <row r="1014">
          <cell r="B1014">
            <v>41232</v>
          </cell>
          <cell r="C1014" t="str">
            <v>Hidrojateamento de superfícies de concreto</v>
          </cell>
          <cell r="D1014" t="str">
            <v>M2</v>
          </cell>
          <cell r="E1014" t="str">
            <v>9,70</v>
          </cell>
          <cell r="F1014">
            <v>7.1851851851851842</v>
          </cell>
        </row>
        <row r="1015">
          <cell r="B1015">
            <v>40402</v>
          </cell>
          <cell r="C1015" t="str">
            <v>Hidrojateamento de superfícies metálicas</v>
          </cell>
          <cell r="D1015" t="str">
            <v>M2</v>
          </cell>
          <cell r="E1015" t="str">
            <v>10,63</v>
          </cell>
          <cell r="F1015">
            <v>7.8740740740740742</v>
          </cell>
        </row>
        <row r="1016">
          <cell r="B1016">
            <v>41033</v>
          </cell>
          <cell r="C1016" t="str">
            <v>Injeção de calda de cimento para chumbamento de tirantes</v>
          </cell>
          <cell r="D1016" t="str">
            <v>SC</v>
          </cell>
          <cell r="E1016" t="str">
            <v>45,27</v>
          </cell>
          <cell r="F1016">
            <v>33.533333333333331</v>
          </cell>
        </row>
        <row r="1017">
          <cell r="B1017">
            <v>41233</v>
          </cell>
          <cell r="C1017" t="str">
            <v>Injeção de epoxi em fissuras, inclusive preparo e montagem de bicos de injeção</v>
          </cell>
          <cell r="D1017" t="str">
            <v>kg</v>
          </cell>
          <cell r="E1017" t="str">
            <v>503,33</v>
          </cell>
          <cell r="F1017">
            <v>372.83703703703702</v>
          </cell>
        </row>
        <row r="1018">
          <cell r="B1018">
            <v>40386</v>
          </cell>
          <cell r="C1018" t="str">
            <v>Junta de cantoneira L de 4" x 4" x 3/8"</v>
          </cell>
          <cell r="D1018" t="str">
            <v>M</v>
          </cell>
          <cell r="E1018" t="str">
            <v>119,79</v>
          </cell>
          <cell r="F1018">
            <v>88.733333333333334</v>
          </cell>
        </row>
        <row r="1019">
          <cell r="B1019">
            <v>41199</v>
          </cell>
          <cell r="C1019" t="str">
            <v>Junta de dilatação elástica pré-moldada para concreto</v>
          </cell>
          <cell r="D1019" t="str">
            <v>M</v>
          </cell>
          <cell r="E1019" t="str">
            <v>67,05</v>
          </cell>
          <cell r="F1019">
            <v>49.666666666666664</v>
          </cell>
        </row>
        <row r="1020">
          <cell r="B1020">
            <v>42529</v>
          </cell>
          <cell r="C1020" t="str">
            <v>Junta de dilatação JEENE mod. JJ-2540 W (construção)</v>
          </cell>
          <cell r="D1020" t="str">
            <v>M</v>
          </cell>
          <cell r="E1020" t="str">
            <v>746,19</v>
          </cell>
          <cell r="F1020">
            <v>552.73333333333335</v>
          </cell>
        </row>
        <row r="1021">
          <cell r="B1021">
            <v>40384</v>
          </cell>
          <cell r="C1021" t="str">
            <v>Junta de dilatação JEENE mod. JJ-5070 W (construção)</v>
          </cell>
          <cell r="D1021" t="str">
            <v>M</v>
          </cell>
          <cell r="E1021" t="str">
            <v>1.087,06</v>
          </cell>
          <cell r="F1021">
            <v>805.22962962962958</v>
          </cell>
        </row>
        <row r="1022">
          <cell r="B1022">
            <v>40385</v>
          </cell>
          <cell r="C1022" t="str">
            <v>Junta de dilatação JEENE mod. JJ-5070 W (substituição)</v>
          </cell>
          <cell r="D1022" t="str">
            <v>M</v>
          </cell>
          <cell r="E1022" t="str">
            <v>1.319,15</v>
          </cell>
          <cell r="F1022">
            <v>977.14814814814815</v>
          </cell>
        </row>
        <row r="1023">
          <cell r="B1023">
            <v>40393</v>
          </cell>
          <cell r="C1023" t="str">
            <v>Perfuração de concreto</v>
          </cell>
          <cell r="D1023" t="str">
            <v>M</v>
          </cell>
          <cell r="E1023" t="str">
            <v>14,76</v>
          </cell>
          <cell r="F1023">
            <v>10.933333333333332</v>
          </cell>
        </row>
        <row r="1024">
          <cell r="B1024">
            <v>40394</v>
          </cell>
          <cell r="C1024" t="str">
            <v>Perfuração de rocha para fixação de chumbadores</v>
          </cell>
          <cell r="D1024" t="str">
            <v>M</v>
          </cell>
          <cell r="E1024" t="str">
            <v>17,98</v>
          </cell>
          <cell r="F1024">
            <v>13.318518518518518</v>
          </cell>
        </row>
        <row r="1025">
          <cell r="B1025">
            <v>40390</v>
          </cell>
          <cell r="C1025" t="str">
            <v>Pintura a cal em pontes (2 demãos)</v>
          </cell>
          <cell r="D1025" t="str">
            <v>M2</v>
          </cell>
          <cell r="E1025" t="str">
            <v>3,56</v>
          </cell>
          <cell r="F1025">
            <v>2.6370370370370368</v>
          </cell>
        </row>
        <row r="1026">
          <cell r="B1026">
            <v>42256</v>
          </cell>
          <cell r="C1026" t="str">
            <v>Ponte provisoria para movimentação de equipamentos de execução de fundação composta de passadiço de madeira sobre estacas de madeira</v>
          </cell>
          <cell r="D1026" t="str">
            <v>M2</v>
          </cell>
          <cell r="E1026" t="str">
            <v>2.857,78</v>
          </cell>
          <cell r="F1026">
            <v>2116.8740740740741</v>
          </cell>
        </row>
        <row r="1027">
          <cell r="B1027">
            <v>40400</v>
          </cell>
          <cell r="C1027" t="str">
            <v>Preparo e colocação de 12 cordoalhas de 1/2" (Aço CP-190 RB) nas formas, inclusive injeção de nata de cimento</v>
          </cell>
          <cell r="D1027" t="str">
            <v>kg</v>
          </cell>
          <cell r="E1027" t="str">
            <v>11,70</v>
          </cell>
          <cell r="F1027">
            <v>8.6666666666666661</v>
          </cell>
        </row>
        <row r="1028">
          <cell r="B1028">
            <v>41201</v>
          </cell>
          <cell r="C1028" t="str">
            <v>Recuperação estrutural com uso de argamassa polimérica (espessura média-&gt;3,5cm)</v>
          </cell>
          <cell r="D1028" t="str">
            <v>M2</v>
          </cell>
          <cell r="E1028" t="str">
            <v>409,14</v>
          </cell>
          <cell r="F1028">
            <v>303.06666666666666</v>
          </cell>
        </row>
        <row r="1029">
          <cell r="B1029">
            <v>41035</v>
          </cell>
          <cell r="C1029" t="str">
            <v>Tirante de Aço CA-50, diâmetro de 25mm (1"), para comprimentos até 6m</v>
          </cell>
          <cell r="D1029" t="str">
            <v>M</v>
          </cell>
          <cell r="E1029" t="str">
            <v>108,89</v>
          </cell>
          <cell r="F1029">
            <v>80.659259259259258</v>
          </cell>
        </row>
        <row r="1030">
          <cell r="B1030">
            <v>41263</v>
          </cell>
          <cell r="C1030" t="str">
            <v>Tirante de aço Rocsolo ou similar, diâmetro 29,3mm, incluindo fornecimento da barra e da bainha proteção anticorrosiva, preparo e colocação no furo</v>
          </cell>
          <cell r="D1030" t="str">
            <v>M</v>
          </cell>
          <cell r="E1030" t="str">
            <v>145,28</v>
          </cell>
          <cell r="F1030">
            <v>107.61481481481481</v>
          </cell>
        </row>
        <row r="1031">
          <cell r="B1031">
            <v>41089</v>
          </cell>
          <cell r="C1031" t="str">
            <v>Tirante de aço ST 50/55, para carga trab. até 22 t, diam.32mm, incluindo fornecimento da bainha proteção anticorrosiva, preparo e colocação no furo.</v>
          </cell>
          <cell r="D1031" t="str">
            <v>M</v>
          </cell>
          <cell r="E1031" t="str">
            <v>142,29</v>
          </cell>
          <cell r="F1031">
            <v>105.39999999999999</v>
          </cell>
        </row>
        <row r="1032">
          <cell r="B1032">
            <v>41039</v>
          </cell>
          <cell r="C1032" t="str">
            <v>Tirante de aço ST 85/105, incluindo fornecimento da barr e da bainha proteção anticorrosiva, preparo e colocação no furo</v>
          </cell>
          <cell r="D1032" t="str">
            <v>M</v>
          </cell>
          <cell r="E1032" t="str">
            <v>194,75</v>
          </cell>
          <cell r="F1032">
            <v>144.25925925925924</v>
          </cell>
        </row>
        <row r="1033">
          <cell r="B1033">
            <v>41030</v>
          </cell>
          <cell r="C1033" t="str">
            <v>Tirante protendido em Aço GEWI 50/55 ou similar, diâmetro de 32mm</v>
          </cell>
          <cell r="D1033" t="str">
            <v>M</v>
          </cell>
          <cell r="E1033" t="str">
            <v>116,45</v>
          </cell>
          <cell r="F1033">
            <v>86.259259259259252</v>
          </cell>
        </row>
        <row r="1034">
          <cell r="B1034">
            <v>42509</v>
          </cell>
          <cell r="C1034" t="str">
            <v>Adensamento de material em bota-fora em Vias Urbanas</v>
          </cell>
          <cell r="D1034" t="str">
            <v>M3</v>
          </cell>
          <cell r="E1034" t="str">
            <v>2,55</v>
          </cell>
          <cell r="F1034">
            <v>1.8888888888888886</v>
          </cell>
        </row>
        <row r="1035">
          <cell r="B1035">
            <v>42510</v>
          </cell>
          <cell r="C1035" t="str">
            <v>Aquisição de solo de jazida em Vias Urbanas</v>
          </cell>
          <cell r="D1035" t="str">
            <v>M3</v>
          </cell>
          <cell r="E1035" t="str">
            <v>2,11</v>
          </cell>
          <cell r="F1035">
            <v>1.5629629629629627</v>
          </cell>
        </row>
        <row r="1036">
          <cell r="B1036">
            <v>41073</v>
          </cell>
          <cell r="C1036" t="str">
            <v>Aquisição, escavação e carga de argila (barreiras comerciais urbanas)</v>
          </cell>
          <cell r="D1036" t="str">
            <v>M3</v>
          </cell>
          <cell r="E1036" t="str">
            <v>5,75</v>
          </cell>
          <cell r="F1036">
            <v>4.2592592592592586</v>
          </cell>
        </row>
        <row r="1037">
          <cell r="B1037">
            <v>42512</v>
          </cell>
          <cell r="C1037" t="str">
            <v>Carga de material de 1ª categoria em Vias Urbanas</v>
          </cell>
          <cell r="D1037" t="str">
            <v>M3</v>
          </cell>
          <cell r="E1037" t="str">
            <v>2,91</v>
          </cell>
          <cell r="F1037">
            <v>2.1555555555555554</v>
          </cell>
        </row>
        <row r="1038">
          <cell r="B1038">
            <v>42513</v>
          </cell>
          <cell r="C1038" t="str">
            <v>Carga de material de 2ª categoria (solo, areia, brita, excl. rocha escavada)
em Vias Urbanas</v>
          </cell>
          <cell r="D1038" t="str">
            <v>M3</v>
          </cell>
          <cell r="E1038" t="str">
            <v>3,79</v>
          </cell>
          <cell r="F1038">
            <v>2.8074074074074074</v>
          </cell>
        </row>
        <row r="1039">
          <cell r="B1039">
            <v>42514</v>
          </cell>
          <cell r="C1039" t="str">
            <v>Carga de material de 3ª categoria (rocha) em Vias Urbanas</v>
          </cell>
          <cell r="D1039" t="str">
            <v>M3</v>
          </cell>
          <cell r="E1039" t="str">
            <v>5,73</v>
          </cell>
          <cell r="F1039">
            <v>4.2444444444444445</v>
          </cell>
        </row>
        <row r="1040">
          <cell r="B1040">
            <v>42516</v>
          </cell>
          <cell r="C1040" t="str">
            <v>Compactação de aterros 95% PN em Vias Urbanas</v>
          </cell>
          <cell r="D1040" t="str">
            <v>M3</v>
          </cell>
          <cell r="E1040" t="str">
            <v>3,83</v>
          </cell>
          <cell r="F1040">
            <v>2.837037037037037</v>
          </cell>
        </row>
        <row r="1041">
          <cell r="B1041">
            <v>42515</v>
          </cell>
          <cell r="C1041" t="str">
            <v>Compactação de aterros 100% PN em Vias Urbanas</v>
          </cell>
          <cell r="D1041" t="str">
            <v>M3</v>
          </cell>
          <cell r="E1041" t="str">
            <v>4,67</v>
          </cell>
          <cell r="F1041">
            <v>3.4592592592592588</v>
          </cell>
        </row>
        <row r="1042">
          <cell r="B1042">
            <v>42520</v>
          </cell>
          <cell r="C1042" t="str">
            <v>Desmonte de rocha em Vias Urbanas</v>
          </cell>
          <cell r="D1042" t="str">
            <v>M3</v>
          </cell>
          <cell r="E1042" t="str">
            <v>40,31</v>
          </cell>
          <cell r="F1042">
            <v>29.859259259259257</v>
          </cell>
        </row>
        <row r="1043">
          <cell r="B1043">
            <v>42523</v>
          </cell>
          <cell r="C1043" t="str">
            <v>Escalonamento de taludes com escavadeira em Vias Urbanas</v>
          </cell>
          <cell r="D1043" t="str">
            <v>M3</v>
          </cell>
          <cell r="E1043" t="str">
            <v>7,58</v>
          </cell>
          <cell r="F1043">
            <v>5.6148148148148147</v>
          </cell>
        </row>
        <row r="1044">
          <cell r="B1044">
            <v>42525</v>
          </cell>
          <cell r="C1044" t="str">
            <v>Escavação a fogo em material de 3ª categoria, rocha viva, a céu aberto, perfuração a ar comprimido em Vias Urbanas</v>
          </cell>
          <cell r="D1044" t="str">
            <v>M3</v>
          </cell>
          <cell r="E1044" t="str">
            <v>57,25</v>
          </cell>
          <cell r="F1044">
            <v>42.407407407407405</v>
          </cell>
        </row>
        <row r="1045">
          <cell r="B1045">
            <v>42576</v>
          </cell>
          <cell r="C1045" t="str">
            <v>Escavação, carga e transporte de material de 3ª categoria (fogo controlado)
em Vias Urbanas</v>
          </cell>
          <cell r="D1045" t="str">
            <v>M3</v>
          </cell>
          <cell r="E1045" t="str">
            <v>107,56</v>
          </cell>
          <cell r="F1045">
            <v>79.67407407407407</v>
          </cell>
        </row>
        <row r="1046">
          <cell r="B1046">
            <v>42577</v>
          </cell>
          <cell r="C1046" t="str">
            <v>Escavação e carga de material de barreira (remoção) em Vias Urbanas</v>
          </cell>
          <cell r="D1046" t="str">
            <v>M3</v>
          </cell>
          <cell r="E1046" t="str">
            <v>7,43</v>
          </cell>
          <cell r="F1046">
            <v>5.5037037037037031</v>
          </cell>
        </row>
        <row r="1047">
          <cell r="B1047">
            <v>42578</v>
          </cell>
          <cell r="C1047" t="str">
            <v>Escavação e carga de material de 1ª categoria com escavadeira em Vias
Urbanas</v>
          </cell>
          <cell r="D1047" t="str">
            <v>M3</v>
          </cell>
          <cell r="E1047" t="str">
            <v>2,26</v>
          </cell>
          <cell r="F1047">
            <v>1.6740740740740738</v>
          </cell>
        </row>
        <row r="1048">
          <cell r="B1048">
            <v>42580</v>
          </cell>
          <cell r="C1048" t="str">
            <v>Escavação e carga de material de 2ª categoria com escavadeira em Vias
Urbanas</v>
          </cell>
          <cell r="D1048" t="str">
            <v>M3</v>
          </cell>
          <cell r="E1048" t="str">
            <v>3,34</v>
          </cell>
          <cell r="F1048">
            <v>2.4740740740740739</v>
          </cell>
        </row>
        <row r="1049">
          <cell r="B1049">
            <v>42582</v>
          </cell>
          <cell r="C1049" t="str">
            <v>Escavação e carga de material de 3ª categoria (H bancada &gt;1,0 m) em Vias
Urbanas</v>
          </cell>
          <cell r="D1049" t="str">
            <v>M3</v>
          </cell>
          <cell r="E1049" t="str">
            <v>40,02</v>
          </cell>
          <cell r="F1049">
            <v>29.644444444444446</v>
          </cell>
        </row>
        <row r="1050">
          <cell r="B1050">
            <v>42586</v>
          </cell>
          <cell r="C1050" t="str">
            <v>Fragmentação de rocha (fogacheamento) em Vias Urbanas</v>
          </cell>
          <cell r="D1050" t="str">
            <v>M3</v>
          </cell>
          <cell r="E1050" t="str">
            <v>70,94</v>
          </cell>
          <cell r="F1050">
            <v>52.548148148148144</v>
          </cell>
        </row>
        <row r="1051">
          <cell r="B1051">
            <v>42587</v>
          </cell>
          <cell r="C1051" t="str">
            <v>Limpeza de acostamento em Vias Urbanas</v>
          </cell>
          <cell r="D1051" t="str">
            <v>M2</v>
          </cell>
          <cell r="E1051" t="str">
            <v>0,67</v>
          </cell>
          <cell r="F1051">
            <v>0.49629629629629629</v>
          </cell>
        </row>
        <row r="1052">
          <cell r="B1052">
            <v>42590</v>
          </cell>
          <cell r="C1052" t="str">
            <v>Limpeza e desmatamento em área alagada (pântano) com ferr. man., incl. moto serra em Vias Urbanas</v>
          </cell>
          <cell r="D1052" t="str">
            <v>M2</v>
          </cell>
          <cell r="E1052" t="str">
            <v>8,54</v>
          </cell>
          <cell r="F1052">
            <v>6.3259259259259251</v>
          </cell>
        </row>
        <row r="1053">
          <cell r="B1053">
            <v>42591</v>
          </cell>
          <cell r="C1053" t="str">
            <v>Pré-fissuramento de taludes de rocha em Vias Urbanas</v>
          </cell>
          <cell r="D1053" t="str">
            <v>M2</v>
          </cell>
          <cell r="E1053" t="str">
            <v>30,10</v>
          </cell>
          <cell r="F1053">
            <v>22.296296296296298</v>
          </cell>
        </row>
        <row r="1054">
          <cell r="B1054">
            <v>42592</v>
          </cell>
          <cell r="C1054" t="str">
            <v>Recomposição vegetal de jazidas, empréstimos e bota-fora em Vias Urbanas</v>
          </cell>
          <cell r="D1054" t="str">
            <v>M2</v>
          </cell>
          <cell r="E1054" t="str">
            <v>13,41</v>
          </cell>
          <cell r="F1054">
            <v>9.9333333333333336</v>
          </cell>
        </row>
        <row r="1055">
          <cell r="B1055">
            <v>42593</v>
          </cell>
          <cell r="C1055" t="str">
            <v>Remoção de solos moles, incluindo carregamento mecânico com escavadeira hidráulica em Vias Urbanas</v>
          </cell>
          <cell r="D1055" t="str">
            <v>M3</v>
          </cell>
          <cell r="E1055" t="str">
            <v>25,32</v>
          </cell>
          <cell r="F1055">
            <v>18.755555555555553</v>
          </cell>
        </row>
        <row r="1056">
          <cell r="B1056">
            <v>42596</v>
          </cell>
          <cell r="C1056" t="str">
            <v>Transporte horizontal com trator de lâmina de material de 1ª cat. DMTaté
50m em Vias Urbanas</v>
          </cell>
          <cell r="D1056" t="str">
            <v>M3</v>
          </cell>
          <cell r="E1056" t="str">
            <v>5,22</v>
          </cell>
          <cell r="F1056">
            <v>3.8666666666666663</v>
          </cell>
        </row>
        <row r="1057">
          <cell r="B1057">
            <v>42483</v>
          </cell>
          <cell r="C1057" t="str">
            <v>Base de brita graduada, inclusive fornecimento, exclusive transporte da brita em Vias Urbanas</v>
          </cell>
          <cell r="D1057" t="str">
            <v>M3</v>
          </cell>
          <cell r="E1057" t="str">
            <v>85,79</v>
          </cell>
          <cell r="F1057">
            <v>63.548148148148151</v>
          </cell>
        </row>
        <row r="1058">
          <cell r="B1058">
            <v>42695</v>
          </cell>
          <cell r="C1058" t="str">
            <v>Base de brita 1, inclusive fornecimento, exclusive transporte da brita em Vias
Urbanas</v>
          </cell>
          <cell r="D1058" t="str">
            <v>M3</v>
          </cell>
          <cell r="E1058" t="str">
            <v>103,42</v>
          </cell>
          <cell r="F1058">
            <v>76.607407407407408</v>
          </cell>
        </row>
        <row r="1059">
          <cell r="B1059">
            <v>42481</v>
          </cell>
          <cell r="C1059" t="str">
            <v>Base de solo brita, 50% em peso, inclusive fornecimento, exclusive transporte da brita em Vias Urbanas</v>
          </cell>
          <cell r="D1059" t="str">
            <v>M3</v>
          </cell>
          <cell r="E1059" t="str">
            <v>61,61</v>
          </cell>
          <cell r="F1059">
            <v>45.637037037037032</v>
          </cell>
        </row>
        <row r="1060">
          <cell r="B1060">
            <v>42491</v>
          </cell>
          <cell r="C1060" t="str">
            <v>CBUQ (camada pronta - binder) inclusive fornecimento e transporte comercial do CAP, exclusive transporte da massa em Vias Urbanas</v>
          </cell>
          <cell r="D1060" t="str">
            <v>t</v>
          </cell>
          <cell r="E1060" t="str">
            <v>214,79</v>
          </cell>
          <cell r="F1060">
            <v>159.1037037037037</v>
          </cell>
        </row>
        <row r="1061">
          <cell r="B1061">
            <v>42492</v>
          </cell>
          <cell r="C1061" t="str">
            <v>CBUQ (camada pronta - capa) inclusive fornecimento e transporte comercial do CAP, exclusive transporte da massa em Vias Urbanas</v>
          </cell>
          <cell r="D1061" t="str">
            <v>t</v>
          </cell>
          <cell r="E1061" t="str">
            <v>227,50</v>
          </cell>
          <cell r="F1061">
            <v>168.5185185185185</v>
          </cell>
        </row>
        <row r="1062">
          <cell r="B1062">
            <v>42508</v>
          </cell>
          <cell r="C1062" t="str">
            <v>CBUQ (massa asfáltica) inclusive fornecimento e transporte comercial do
CAP, em Vias Urbanas</v>
          </cell>
          <cell r="D1062" t="str">
            <v>t</v>
          </cell>
          <cell r="E1062" t="str">
            <v>207,19</v>
          </cell>
          <cell r="F1062">
            <v>153.47407407407405</v>
          </cell>
        </row>
        <row r="1063">
          <cell r="B1063">
            <v>42496</v>
          </cell>
          <cell r="C1063" t="str">
            <v>Demolição e remoção de pavimento asfáltico em Vias Urbanas</v>
          </cell>
          <cell r="D1063" t="str">
            <v>M2</v>
          </cell>
          <cell r="E1063" t="str">
            <v>2,98</v>
          </cell>
          <cell r="F1063">
            <v>2.2074074074074073</v>
          </cell>
        </row>
        <row r="1064">
          <cell r="B1064">
            <v>41133</v>
          </cell>
          <cell r="C1064" t="str">
            <v>Fresagem de pavimento asfáltico a frio, esp. até 15cm, exclusive transporte de materiais, em Vias Urbanas</v>
          </cell>
          <cell r="D1064" t="str">
            <v>M2</v>
          </cell>
          <cell r="E1064" t="str">
            <v>9,36</v>
          </cell>
          <cell r="F1064">
            <v>6.9333333333333327</v>
          </cell>
        </row>
        <row r="1065">
          <cell r="B1065">
            <v>42479</v>
          </cell>
          <cell r="C1065" t="str">
            <v>Fresagem de pavimento asfáltico a frio, esp-&gt;5cm, exclusive transporte de materiais em Vias Urbanas</v>
          </cell>
          <cell r="D1065" t="str">
            <v>M2</v>
          </cell>
          <cell r="E1065" t="str">
            <v>6,64</v>
          </cell>
          <cell r="F1065">
            <v>4.9185185185185176</v>
          </cell>
        </row>
        <row r="1066">
          <cell r="B1066">
            <v>42484</v>
          </cell>
          <cell r="C1066" t="str">
            <v>Imprimação inclusive fornecimento e transporte comercial do material betuminoso em Vias Urbanas</v>
          </cell>
          <cell r="D1066" t="str">
            <v>M2</v>
          </cell>
          <cell r="E1066" t="str">
            <v>3,98</v>
          </cell>
          <cell r="F1066">
            <v>2.9481481481481477</v>
          </cell>
        </row>
        <row r="1067">
          <cell r="B1067">
            <v>42497</v>
          </cell>
          <cell r="C1067" t="str">
            <v>Micro revestimento asfáltico à frio inclusive fornecimento e transporte comercial do material betuminoso, em Vias Urbanas</v>
          </cell>
          <cell r="D1067" t="str">
            <v>M2</v>
          </cell>
          <cell r="E1067" t="str">
            <v>9,70</v>
          </cell>
          <cell r="F1067">
            <v>7.1851851851851842</v>
          </cell>
        </row>
        <row r="1068">
          <cell r="B1068">
            <v>42493</v>
          </cell>
          <cell r="C1068" t="str">
            <v>Obturação de buracos c/ CBUQ inclusive fornecimento e transporte comercial dos materiais betuminosos em  Vias Urbanas</v>
          </cell>
          <cell r="D1068" t="str">
            <v>M2</v>
          </cell>
          <cell r="E1068" t="str">
            <v>61,29</v>
          </cell>
          <cell r="F1068">
            <v>45.4</v>
          </cell>
        </row>
        <row r="1069">
          <cell r="B1069">
            <v>42494</v>
          </cell>
          <cell r="C1069" t="str">
            <v>Obturação de buracos c/ CBUQ inclusive fornecimento e transporte dos materiais betuminosos em Vias Urbanas</v>
          </cell>
          <cell r="D1069" t="str">
            <v>t</v>
          </cell>
          <cell r="E1069" t="str">
            <v>319,01</v>
          </cell>
          <cell r="F1069">
            <v>236.30370370370369</v>
          </cell>
        </row>
        <row r="1070">
          <cell r="B1070">
            <v>42498</v>
          </cell>
          <cell r="C1070" t="str">
            <v>Pavimentação com blocos de concreto (35 MPa), esp.-&gt;06cm, sobre colchão areia esp.-&gt;5cm, inclusive fornecim. e transporte  blocos e areia,  Vias Urbanas</v>
          </cell>
          <cell r="D1070" t="str">
            <v>M2</v>
          </cell>
          <cell r="E1070" t="str">
            <v>80,86</v>
          </cell>
          <cell r="F1070">
            <v>59.896296296296292</v>
          </cell>
        </row>
        <row r="1071">
          <cell r="B1071">
            <v>42499</v>
          </cell>
          <cell r="C1071" t="str">
            <v>Pavimentação com blocos de concreto (35 MPa), esp.-&gt;08cm, sobre colchão de areia 5cm, inclusive fornecim. e transporte blocos e areia, em Vias Urbanas</v>
          </cell>
          <cell r="D1071" t="str">
            <v>M2</v>
          </cell>
          <cell r="E1071" t="str">
            <v>89,32</v>
          </cell>
          <cell r="F1071">
            <v>66.162962962962951</v>
          </cell>
        </row>
        <row r="1072">
          <cell r="B1072">
            <v>42500</v>
          </cell>
          <cell r="C1072" t="str">
            <v>Pavimentação com blocos de concreto (35 MPa), esp.-&gt;10cm, sobre colchão de areia esp.-&gt;5cm, inclusive fornecim.e transporte  blocos e areia,Vias Urbanas</v>
          </cell>
          <cell r="D1072" t="str">
            <v>M2</v>
          </cell>
          <cell r="E1072" t="str">
            <v>105,03</v>
          </cell>
          <cell r="F1072">
            <v>77.8</v>
          </cell>
        </row>
        <row r="1073">
          <cell r="B1073">
            <v>42501</v>
          </cell>
          <cell r="C1073" t="str">
            <v>Pavimentação com paralelepípedo, colchão areia 5cm, inclusive fornecimento e transporte do paralelepípedo e areia, em Vias Urbanas</v>
          </cell>
          <cell r="D1073" t="str">
            <v>M2</v>
          </cell>
          <cell r="E1073" t="str">
            <v>72,26</v>
          </cell>
          <cell r="F1073">
            <v>53.525925925925925</v>
          </cell>
        </row>
        <row r="1074">
          <cell r="B1074">
            <v>42502</v>
          </cell>
          <cell r="C1074" t="str">
            <v>Pavimentação com paralelepípedo sobre colchão pó de pedra esp.-&gt;5cm, inclusive fornecimento e transporte do paralelepípedo e pó de pedra,  Vias Urbanas</v>
          </cell>
          <cell r="D1074" t="str">
            <v>M2</v>
          </cell>
          <cell r="E1074" t="str">
            <v>71,42</v>
          </cell>
          <cell r="F1074">
            <v>52.903703703703698</v>
          </cell>
        </row>
        <row r="1075">
          <cell r="B1075">
            <v>42503</v>
          </cell>
          <cell r="C1075" t="str">
            <v>Pavimentação com pedra portuguesa, inclusive fornecimento e transporte do cimento, areia e pedra portuguesa em Vias Urbanas</v>
          </cell>
          <cell r="D1075" t="str">
            <v>M2</v>
          </cell>
          <cell r="E1075" t="str">
            <v>114,92</v>
          </cell>
          <cell r="F1075">
            <v>85.125925925925927</v>
          </cell>
        </row>
        <row r="1076">
          <cell r="B1076">
            <v>42485</v>
          </cell>
          <cell r="C1076" t="str">
            <v>Pintura de ligação inclusive fornecimento e transporte comercial do material betuminoso em Vias Urbanas</v>
          </cell>
          <cell r="D1076" t="str">
            <v>M2</v>
          </cell>
          <cell r="E1076" t="str">
            <v>1,80</v>
          </cell>
          <cell r="F1076">
            <v>1.3333333333333333</v>
          </cell>
        </row>
        <row r="1077">
          <cell r="B1077">
            <v>42478</v>
          </cell>
          <cell r="C1077" t="str">
            <v>Regularização e compactação do sub-leito (100% P.N.) H-&gt;0,15m em Vias
Urbanas</v>
          </cell>
          <cell r="D1077" t="str">
            <v>M2</v>
          </cell>
          <cell r="E1077" t="str">
            <v>2,87</v>
          </cell>
          <cell r="F1077">
            <v>2.1259259259259258</v>
          </cell>
        </row>
        <row r="1078">
          <cell r="B1078">
            <v>42477</v>
          </cell>
          <cell r="C1078" t="str">
            <v>Regularização e compactação do sub-leito (100% P.N.) H-&gt;0,20m Vias
Urbanas</v>
          </cell>
          <cell r="D1078" t="str">
            <v>M2</v>
          </cell>
          <cell r="E1078" t="str">
            <v>3,80</v>
          </cell>
          <cell r="F1078">
            <v>2.8148148148148144</v>
          </cell>
        </row>
        <row r="1079">
          <cell r="B1079">
            <v>42495</v>
          </cell>
          <cell r="C1079" t="str">
            <v>Remoção de capa asfáltica em TSS, TSD, ou TST exclusive transporte em
Vias Urbanas</v>
          </cell>
          <cell r="D1079" t="str">
            <v>M2</v>
          </cell>
          <cell r="E1079" t="str">
            <v>0,98</v>
          </cell>
          <cell r="F1079">
            <v>0.72592592592592586</v>
          </cell>
        </row>
        <row r="1080">
          <cell r="B1080">
            <v>42507</v>
          </cell>
          <cell r="C1080" t="str">
            <v>Remoção de meio fio em Vias Urbanas</v>
          </cell>
          <cell r="D1080" t="str">
            <v>M</v>
          </cell>
          <cell r="E1080" t="str">
            <v>21,91</v>
          </cell>
          <cell r="F1080">
            <v>16.229629629629628</v>
          </cell>
        </row>
        <row r="1081">
          <cell r="B1081">
            <v>42505</v>
          </cell>
          <cell r="C1081" t="str">
            <v>Remoção de pavimentação poliédrica em Vias Urbanas</v>
          </cell>
          <cell r="D1081" t="str">
            <v>M2</v>
          </cell>
          <cell r="E1081" t="str">
            <v>17,46</v>
          </cell>
          <cell r="F1081">
            <v>12.933333333333334</v>
          </cell>
        </row>
        <row r="1082">
          <cell r="B1082">
            <v>42504</v>
          </cell>
          <cell r="C1082" t="str">
            <v>Remoção e reassentamento de blocos de concreto, inclusive perdas em Vias
Urbanas</v>
          </cell>
          <cell r="D1082" t="str">
            <v>M2</v>
          </cell>
          <cell r="E1082" t="str">
            <v>61,88</v>
          </cell>
          <cell r="F1082">
            <v>45.837037037037035</v>
          </cell>
        </row>
        <row r="1083">
          <cell r="B1083">
            <v>42506</v>
          </cell>
          <cell r="C1083" t="str">
            <v>Remoção e reassentamento de paralelepípedos, inclusive perdas em Vias
Urbanas</v>
          </cell>
          <cell r="D1083" t="str">
            <v>M2</v>
          </cell>
          <cell r="E1083" t="str">
            <v>58,61</v>
          </cell>
          <cell r="F1083">
            <v>43.414814814814811</v>
          </cell>
        </row>
        <row r="1084">
          <cell r="B1084">
            <v>42482</v>
          </cell>
          <cell r="C1084" t="str">
            <v>Sub-base de brita graduada, inclusive fornecimento e transporte da brita em
Vias Urbanas</v>
          </cell>
          <cell r="D1084" t="str">
            <v>M3</v>
          </cell>
          <cell r="E1084" t="str">
            <v>81,13</v>
          </cell>
          <cell r="F1084">
            <v>60.096296296296288</v>
          </cell>
        </row>
        <row r="1085">
          <cell r="B1085">
            <v>42702</v>
          </cell>
          <cell r="C1085" t="str">
            <v>Sub-base de brita 1, inclusive fornecimento, exclusive transporte da brita em
Vias Urbanas</v>
          </cell>
          <cell r="D1085" t="str">
            <v>M3</v>
          </cell>
          <cell r="E1085" t="str">
            <v>103,42</v>
          </cell>
          <cell r="F1085">
            <v>76.607407407407408</v>
          </cell>
        </row>
        <row r="1086">
          <cell r="B1086">
            <v>42480</v>
          </cell>
          <cell r="C1086" t="str">
            <v>Sub-base solo brita, 50% em peso, inclusive fornecimento e transporte da brita em Vias Urbanas</v>
          </cell>
          <cell r="D1086" t="str">
            <v>M3</v>
          </cell>
          <cell r="E1086" t="str">
            <v>61,61</v>
          </cell>
          <cell r="F1086">
            <v>45.637037037037032</v>
          </cell>
        </row>
        <row r="1087">
          <cell r="B1087">
            <v>42489</v>
          </cell>
          <cell r="C1087" t="str">
            <v>T.S.B.D. com capa selante, executado com Multidistribuidor inclusive fornecimento e transporte da emulsão, areia, brita e lavagem da brita -V. Urbanas</v>
          </cell>
          <cell r="D1087" t="str">
            <v>M2</v>
          </cell>
          <cell r="E1087" t="str">
            <v>10,26</v>
          </cell>
          <cell r="F1087">
            <v>7.6</v>
          </cell>
        </row>
        <row r="1088">
          <cell r="B1088">
            <v>42487</v>
          </cell>
          <cell r="C1088" t="str">
            <v>T.S.B.D. com capa selante inclusive fornec. areia/brita/emulsão, transporte comerc. emulsão e lavagem brita, exclus. transp. areia e brita - V.Urbana</v>
          </cell>
          <cell r="D1088" t="str">
            <v>M2</v>
          </cell>
          <cell r="E1088" t="str">
            <v>13,79</v>
          </cell>
          <cell r="F1088">
            <v>10.214814814814813</v>
          </cell>
        </row>
        <row r="1089">
          <cell r="B1089">
            <v>42847</v>
          </cell>
          <cell r="C1089" t="str">
            <v>T.S.B.D. com capa selante inclusive fornec.areia/brita/emulsão, transp.comercial emulsão e lavagem brita, exclus. transp. areia e brita- Vias Urbanas</v>
          </cell>
          <cell r="D1089" t="str">
            <v>M2</v>
          </cell>
          <cell r="E1089" t="str">
            <v>14,75</v>
          </cell>
          <cell r="F1089">
            <v>10.925925925925926</v>
          </cell>
        </row>
        <row r="1090">
          <cell r="B1090">
            <v>42486</v>
          </cell>
          <cell r="C1090" t="str">
            <v>T.S.B.D. sem capa selante,  inclusive fornecimento e transporte comercial do material betuminoso e lavagem da brita em Vias Urbanas</v>
          </cell>
          <cell r="D1090" t="str">
            <v>M2</v>
          </cell>
          <cell r="E1090" t="str">
            <v>9,31</v>
          </cell>
          <cell r="F1090">
            <v>6.8962962962962964</v>
          </cell>
        </row>
        <row r="1091">
          <cell r="B1091">
            <v>42488</v>
          </cell>
          <cell r="C1091" t="str">
            <v>T.S.B.D. sem capa selante executado com Multidistribuidor excl. forn.e transp. com. da emulsão, inclus. fornecim., transp.e lavagem brita, V.Urbanas</v>
          </cell>
          <cell r="D1091" t="str">
            <v>M2</v>
          </cell>
          <cell r="E1091" t="str">
            <v>7,46</v>
          </cell>
          <cell r="F1091">
            <v>5.5259259259259252</v>
          </cell>
        </row>
        <row r="1092">
          <cell r="B1092">
            <v>42601</v>
          </cell>
          <cell r="C1092" t="str">
            <v>Alvenaria de bloco (39 x 19 x 09) cm espessura 09 cm em Vias Urbanas, inclusive transporte, areia, cimento e bloco</v>
          </cell>
          <cell r="D1092" t="str">
            <v>M2</v>
          </cell>
          <cell r="E1092" t="str">
            <v>49,38</v>
          </cell>
          <cell r="F1092">
            <v>36.577777777777776</v>
          </cell>
        </row>
        <row r="1093">
          <cell r="B1093">
            <v>43602</v>
          </cell>
          <cell r="C1093" t="str">
            <v>Alvenaria de bloco (39 x 19 x 19) cm espessura 19 cm em Vias Urbanas</v>
          </cell>
          <cell r="D1093" t="str">
            <v>M2</v>
          </cell>
          <cell r="E1093" t="str">
            <v>70,84</v>
          </cell>
          <cell r="F1093">
            <v>52.474074074074075</v>
          </cell>
        </row>
        <row r="1094">
          <cell r="B1094">
            <v>42602</v>
          </cell>
          <cell r="C1094" t="str">
            <v>Alvenaria de bloco (39 x 19 x 19) cm espessura 19 cm, inclusive transporte de areia, cimento e bloco em Vias Urbanas</v>
          </cell>
          <cell r="D1094" t="str">
            <v>M2</v>
          </cell>
          <cell r="E1094" t="str">
            <v>77,70</v>
          </cell>
          <cell r="F1094">
            <v>57.555555555555557</v>
          </cell>
        </row>
        <row r="1095">
          <cell r="B1095">
            <v>42603</v>
          </cell>
          <cell r="C1095" t="str">
            <v>Alvenaria de lajota (20 x 20 x 10) cm espessura 10 cm , inclusive transporte de areia, lajota e cimento, em Vias Urbanas</v>
          </cell>
          <cell r="D1095" t="str">
            <v>M2</v>
          </cell>
          <cell r="E1095" t="str">
            <v>59,88</v>
          </cell>
          <cell r="F1095">
            <v>44.355555555555554</v>
          </cell>
        </row>
        <row r="1096">
          <cell r="B1096">
            <v>42604</v>
          </cell>
          <cell r="C1096" t="str">
            <v>Alvenaria de pedra de mão (junta seca), inclusive transporte da pedra em
Vias Urbanas</v>
          </cell>
          <cell r="D1096" t="str">
            <v>M3</v>
          </cell>
          <cell r="E1096" t="str">
            <v>234,65</v>
          </cell>
          <cell r="F1096">
            <v>173.81481481481481</v>
          </cell>
        </row>
        <row r="1097">
          <cell r="B1097">
            <v>42605</v>
          </cell>
          <cell r="C1097" t="str">
            <v>Alvenaria de pedra de mão argamassada (argamassa cimento areia 1:4)
inclusive transporte da pedra de mão, em Vias Urbanas</v>
          </cell>
          <cell r="D1097" t="str">
            <v>M3</v>
          </cell>
          <cell r="E1097" t="str">
            <v>338,91</v>
          </cell>
          <cell r="F1097">
            <v>251.04444444444445</v>
          </cell>
        </row>
        <row r="1098">
          <cell r="B1098">
            <v>42606</v>
          </cell>
          <cell r="C1098" t="str">
            <v>Andaime de madeira para altura até 7 m, compreendendo montagem e desmontagem em Vias Urbanas</v>
          </cell>
          <cell r="D1098" t="str">
            <v>M3</v>
          </cell>
          <cell r="E1098" t="str">
            <v>25,19</v>
          </cell>
          <cell r="F1098">
            <v>18.659259259259258</v>
          </cell>
        </row>
        <row r="1099">
          <cell r="B1099">
            <v>42607</v>
          </cell>
          <cell r="C1099" t="str">
            <v>Andaime suspenso em madeira, inclusive montagem e desmontagem em
Vias Urbanas</v>
          </cell>
          <cell r="D1099" t="str">
            <v>M2</v>
          </cell>
          <cell r="E1099" t="str">
            <v>77,74</v>
          </cell>
          <cell r="F1099">
            <v>57.585185185185175</v>
          </cell>
        </row>
        <row r="1100">
          <cell r="B1100">
            <v>42608</v>
          </cell>
          <cell r="C1100" t="str">
            <v>Apicoamento manual de superfície de concreto em Vias Urbanas</v>
          </cell>
          <cell r="D1100" t="str">
            <v>M2</v>
          </cell>
          <cell r="E1100" t="str">
            <v>23,47</v>
          </cell>
          <cell r="F1100">
            <v>17.385185185185183</v>
          </cell>
        </row>
        <row r="1101">
          <cell r="B1101">
            <v>42609</v>
          </cell>
          <cell r="C1101" t="str">
            <v>Apiloamento manual em Vias Urbanas</v>
          </cell>
          <cell r="D1101" t="str">
            <v>M3</v>
          </cell>
          <cell r="E1101" t="str">
            <v>44,79</v>
          </cell>
          <cell r="F1101">
            <v>33.177777777777777</v>
          </cell>
        </row>
        <row r="1102">
          <cell r="B1102">
            <v>42611</v>
          </cell>
          <cell r="C1102" t="str">
            <v>Argamassa cimento e areia traço 1:4 em Vias Urbanas</v>
          </cell>
          <cell r="D1102" t="str">
            <v>M3</v>
          </cell>
          <cell r="E1102" t="str">
            <v>485,40</v>
          </cell>
          <cell r="F1102">
            <v>359.55555555555554</v>
          </cell>
        </row>
        <row r="1103">
          <cell r="B1103">
            <v>42612</v>
          </cell>
          <cell r="C1103" t="str">
            <v>Argamassa cimento (nata) em Vias Urbanas</v>
          </cell>
          <cell r="D1103" t="str">
            <v>M3</v>
          </cell>
          <cell r="E1103" t="str">
            <v>1.001,32</v>
          </cell>
          <cell r="F1103">
            <v>741.71851851851852</v>
          </cell>
        </row>
        <row r="1104">
          <cell r="B1104">
            <v>42613</v>
          </cell>
          <cell r="C1104" t="str">
            <v>Argamassa de cimento e areia, traço 1:4, consumo de cimento 400 kg/m³
em Vias Urbanas</v>
          </cell>
          <cell r="D1104" t="str">
            <v>M3</v>
          </cell>
          <cell r="E1104" t="str">
            <v>506,03</v>
          </cell>
          <cell r="F1104">
            <v>374.83703703703696</v>
          </cell>
        </row>
        <row r="1105">
          <cell r="B1105">
            <v>42615</v>
          </cell>
          <cell r="C1105" t="str">
            <v>Berço de concreto ciclópico para BDTC diâmetro 0,60 m em Via Urbanas</v>
          </cell>
          <cell r="D1105" t="str">
            <v>M</v>
          </cell>
          <cell r="E1105" t="str">
            <v>243,10</v>
          </cell>
          <cell r="F1105">
            <v>180.07407407407405</v>
          </cell>
        </row>
        <row r="1106">
          <cell r="B1106">
            <v>41173</v>
          </cell>
          <cell r="C1106" t="str">
            <v>Berço em brita para BSTC diâm. -&gt; 0,30 m em Vias Urbanas</v>
          </cell>
          <cell r="D1106" t="str">
            <v>M</v>
          </cell>
          <cell r="E1106" t="str">
            <v>15,39</v>
          </cell>
          <cell r="F1106">
            <v>11.4</v>
          </cell>
        </row>
        <row r="1107">
          <cell r="B1107">
            <v>41174</v>
          </cell>
          <cell r="C1107" t="str">
            <v>Berço em brita para BSTC diâm. -&gt; 0,40 m em Vias Urbanas</v>
          </cell>
          <cell r="D1107" t="str">
            <v>M</v>
          </cell>
          <cell r="E1107" t="str">
            <v>16,37</v>
          </cell>
          <cell r="F1107">
            <v>12.125925925925927</v>
          </cell>
        </row>
        <row r="1108">
          <cell r="B1108">
            <v>41175</v>
          </cell>
          <cell r="C1108" t="str">
            <v>Berço em brita para BSTC diâm. -&gt; 0,60 m em Vias Urbanas</v>
          </cell>
          <cell r="D1108" t="str">
            <v>M</v>
          </cell>
          <cell r="E1108" t="str">
            <v>20,31</v>
          </cell>
          <cell r="F1108">
            <v>15.044444444444443</v>
          </cell>
        </row>
        <row r="1109">
          <cell r="B1109">
            <v>41176</v>
          </cell>
          <cell r="C1109" t="str">
            <v>Berço em brita para BSTC diam. -&gt; 0,80 m em Vias Urbanas</v>
          </cell>
          <cell r="D1109" t="str">
            <v>M</v>
          </cell>
          <cell r="E1109" t="str">
            <v>30,18</v>
          </cell>
          <cell r="F1109">
            <v>22.355555555555554</v>
          </cell>
        </row>
        <row r="1110">
          <cell r="B1110">
            <v>42635</v>
          </cell>
          <cell r="C1110" t="str">
            <v>Boca de BDCC 2,00 x 1,20m conforme projeto em Vias Urbanas</v>
          </cell>
          <cell r="D1110" t="str">
            <v>Ud</v>
          </cell>
          <cell r="E1110" t="str">
            <v>12.107,82</v>
          </cell>
          <cell r="F1110">
            <v>8968.7555555555555</v>
          </cell>
        </row>
        <row r="1111">
          <cell r="B1111">
            <v>40628</v>
          </cell>
          <cell r="C1111" t="str">
            <v>Boca de BDCC 2,00 x 2,50 m em Vias Urbanas</v>
          </cell>
          <cell r="D1111" t="str">
            <v>Ud</v>
          </cell>
          <cell r="E1111" t="str">
            <v>24.598,75</v>
          </cell>
          <cell r="F1111">
            <v>18221.296296296296</v>
          </cell>
        </row>
        <row r="1112">
          <cell r="B1112">
            <v>40619</v>
          </cell>
          <cell r="C1112" t="str">
            <v>Boca de BSCC 2,50 x 2,50 m, projeto DNIT em Vias Urbanas</v>
          </cell>
          <cell r="D1112" t="str">
            <v>Ud</v>
          </cell>
          <cell r="E1112" t="str">
            <v>21.653,63</v>
          </cell>
          <cell r="F1112">
            <v>16039.725925925926</v>
          </cell>
        </row>
        <row r="1113">
          <cell r="B1113">
            <v>41087</v>
          </cell>
          <cell r="C1113" t="str">
            <v>Boca de lobo simples em blocos pré-moldados CR(0,40 x 0,80 m) em Vias
Urbanas</v>
          </cell>
          <cell r="D1113" t="str">
            <v>Ud</v>
          </cell>
          <cell r="E1113" t="str">
            <v>1.160,78</v>
          </cell>
          <cell r="F1113">
            <v>859.83703703703691</v>
          </cell>
        </row>
        <row r="1114">
          <cell r="B1114">
            <v>42676</v>
          </cell>
          <cell r="C1114" t="str">
            <v>Bueiro Metálico BSTM - D-&gt; 3,00 m - T.L. com tratamento epóxi e-&gt;2,7 mm - método não destrutivo em Vias Urbanas</v>
          </cell>
          <cell r="D1114" t="str">
            <v>M</v>
          </cell>
          <cell r="E1114" t="str">
            <v>10.029,96</v>
          </cell>
          <cell r="F1114">
            <v>7429.5999999999985</v>
          </cell>
        </row>
        <row r="1115">
          <cell r="B1115">
            <v>42677</v>
          </cell>
          <cell r="C1115" t="str">
            <v>Bueiro Metálico BSTM - D-&gt;3,05m - MP-152 com tratamento epóxi
e-&gt;2,7mm - método destrutivo, inclusive lastro de brita em Vias Urbanas</v>
          </cell>
          <cell r="D1115" t="str">
            <v>M</v>
          </cell>
          <cell r="E1115" t="str">
            <v>6.468,33</v>
          </cell>
          <cell r="F1115">
            <v>4791.3555555555549</v>
          </cell>
        </row>
        <row r="1116">
          <cell r="B1116">
            <v>42678</v>
          </cell>
          <cell r="C1116" t="str">
            <v>Caiação de meio fios, sarjetas, etc. em Vias Urbanas</v>
          </cell>
          <cell r="D1116" t="str">
            <v>M2</v>
          </cell>
          <cell r="E1116" t="str">
            <v>5,73</v>
          </cell>
          <cell r="F1116">
            <v>4.2444444444444445</v>
          </cell>
        </row>
        <row r="1117">
          <cell r="B1117">
            <v>41159</v>
          </cell>
          <cell r="C1117" t="str">
            <v>Caixa Boca de Lobo em bloco pré-moldado de concreto para diâm.-&gt;1,00m
(1,30 x 1,30m) em Vias Urbanas</v>
          </cell>
          <cell r="D1117" t="str">
            <v>Ud</v>
          </cell>
          <cell r="E1117" t="str">
            <v>2.730,86</v>
          </cell>
          <cell r="F1117">
            <v>2022.8592592592593</v>
          </cell>
        </row>
        <row r="1118">
          <cell r="B1118">
            <v>41144</v>
          </cell>
          <cell r="C1118" t="str">
            <v>Caixa Boca de Lobo em bloco pré-moldado para diâm. -&gt; 0,60m (1,00 x
1,00m) CBL2 (Vias Urbanas)</v>
          </cell>
          <cell r="D1118" t="str">
            <v>Ud</v>
          </cell>
          <cell r="E1118" t="str">
            <v>1.998,66</v>
          </cell>
          <cell r="F1118">
            <v>1480.4888888888888</v>
          </cell>
        </row>
        <row r="1119">
          <cell r="B1119">
            <v>41158</v>
          </cell>
          <cell r="C1119" t="str">
            <v>Caixa Boca de Lobo em bloco pré-moldado para diâm. -&gt; 0,80m (1,20 x
1,20m) (Vias Urbanas)</v>
          </cell>
          <cell r="D1119" t="str">
            <v>Ud</v>
          </cell>
          <cell r="E1119" t="str">
            <v>2.337,70</v>
          </cell>
          <cell r="F1119">
            <v>1731.6296296296293</v>
          </cell>
        </row>
        <row r="1120">
          <cell r="B1120">
            <v>41160</v>
          </cell>
          <cell r="C1120" t="str">
            <v>Caixa Boca de Lobo em bloco pré-moldado para diâm. -&gt; 1,20m(1,50 x
1,50m) (Vias Urbanas)</v>
          </cell>
          <cell r="D1120" t="str">
            <v>Ud</v>
          </cell>
          <cell r="E1120" t="str">
            <v>3.485,01</v>
          </cell>
          <cell r="F1120">
            <v>2581.4888888888891</v>
          </cell>
        </row>
        <row r="1121">
          <cell r="B1121">
            <v>41101</v>
          </cell>
          <cell r="C1121" t="str">
            <v>Caixa Boca de Lobo em bloco pré-moldado para diâm.-&gt; 0,30m e 0,40m
(0,80 x 0,80m) (Vias Urbanas)</v>
          </cell>
          <cell r="D1121" t="str">
            <v>Ud</v>
          </cell>
          <cell r="E1121" t="str">
            <v>1.671,39</v>
          </cell>
          <cell r="F1121">
            <v>1238.0666666666666</v>
          </cell>
        </row>
        <row r="1122">
          <cell r="B1122">
            <v>42679</v>
          </cell>
          <cell r="C1122" t="str">
            <v>Caixa Boca de Lobo em bloco pré-moldado 1,20 x 1,20m em Vias Urbanas</v>
          </cell>
          <cell r="D1122" t="str">
            <v>Ud</v>
          </cell>
          <cell r="E1122" t="str">
            <v>3.771,14</v>
          </cell>
          <cell r="F1122">
            <v>2793.4370370370366</v>
          </cell>
        </row>
        <row r="1123">
          <cell r="B1123">
            <v>42680</v>
          </cell>
          <cell r="C1123" t="str">
            <v>Caixa coletora concreto armado H-&gt; 2,00m, inclusive escavação em Vias
Urbanas</v>
          </cell>
          <cell r="D1123" t="str">
            <v>Ud</v>
          </cell>
          <cell r="E1123" t="str">
            <v>4.037,22</v>
          </cell>
          <cell r="F1123">
            <v>2990.5333333333328</v>
          </cell>
        </row>
        <row r="1124">
          <cell r="B1124">
            <v>42681</v>
          </cell>
          <cell r="C1124" t="str">
            <v>Caixa coletora concreto armado H-&gt; 2,50m, inclusive escavação em Vias
Urbanas</v>
          </cell>
          <cell r="D1124" t="str">
            <v>Ud</v>
          </cell>
          <cell r="E1124" t="str">
            <v>4.956,49</v>
          </cell>
          <cell r="F1124">
            <v>3671.4740740740735</v>
          </cell>
        </row>
        <row r="1125">
          <cell r="B1125">
            <v>42682</v>
          </cell>
          <cell r="C1125" t="str">
            <v>Caixa coletora em bloco pré-moldado para d-&gt;0,60m (1,00 x 1,00m) em Vias
Urbanas</v>
          </cell>
          <cell r="D1125" t="str">
            <v>Ud</v>
          </cell>
          <cell r="E1125" t="str">
            <v>1.922,71</v>
          </cell>
          <cell r="F1125">
            <v>1424.2296296296295</v>
          </cell>
        </row>
        <row r="1126">
          <cell r="B1126">
            <v>41334</v>
          </cell>
          <cell r="C1126" t="str">
            <v>Caixa coletora em bloco pré-moldado para d-&gt;0,80m (1,20 x 1,20m) em Vias
Urbanas</v>
          </cell>
          <cell r="D1126" t="str">
            <v>Ud</v>
          </cell>
          <cell r="E1126" t="str">
            <v>2.423,97</v>
          </cell>
          <cell r="F1126">
            <v>1795.5333333333331</v>
          </cell>
        </row>
        <row r="1127">
          <cell r="B1127">
            <v>42683</v>
          </cell>
          <cell r="C1127" t="str">
            <v>Caixa de concreto para BSTC diâmetro 0,40 m H-&gt;1,60 m em Vias Urbanas</v>
          </cell>
          <cell r="D1127" t="str">
            <v>Ud</v>
          </cell>
          <cell r="E1127" t="str">
            <v>1.873,94</v>
          </cell>
          <cell r="F1127">
            <v>1388.1037037037036</v>
          </cell>
        </row>
        <row r="1128">
          <cell r="B1128">
            <v>42684</v>
          </cell>
          <cell r="C1128" t="str">
            <v>Caixa de concreto para BSTC diâmetro 0,60m H-&gt;2,00m em Vias Urbanas</v>
          </cell>
          <cell r="D1128" t="str">
            <v>Ud</v>
          </cell>
          <cell r="E1128" t="str">
            <v>2.903,62</v>
          </cell>
          <cell r="F1128">
            <v>2150.8296296296294</v>
          </cell>
        </row>
        <row r="1129">
          <cell r="B1129">
            <v>42685</v>
          </cell>
          <cell r="C1129" t="str">
            <v>Caixa de concreto para BSTC diâmetro 0,80m H-&gt;2,50m em Vias Urbanas</v>
          </cell>
          <cell r="D1129" t="str">
            <v>Ud</v>
          </cell>
          <cell r="E1129" t="str">
            <v>3.601,97</v>
          </cell>
          <cell r="F1129">
            <v>2668.1259259259255</v>
          </cell>
        </row>
        <row r="1130">
          <cell r="B1130">
            <v>42686</v>
          </cell>
          <cell r="C1130" t="str">
            <v>Caixa de concreto para BSTC diâmetro 1,00m H-&gt;3,00m em Vias Urbanas</v>
          </cell>
          <cell r="D1130" t="str">
            <v>Ud</v>
          </cell>
          <cell r="E1130" t="str">
            <v>4.274,74</v>
          </cell>
          <cell r="F1130">
            <v>3166.4740740740735</v>
          </cell>
        </row>
        <row r="1131">
          <cell r="B1131">
            <v>41162</v>
          </cell>
          <cell r="C1131" t="str">
            <v>Caixa de passagem em bloco pré-moldado para d-&gt;0,30 e 0,40m
(0,80x0,80m) em Vias Urbanas</v>
          </cell>
          <cell r="D1131" t="str">
            <v>Ud</v>
          </cell>
          <cell r="E1131" t="str">
            <v>1.787,52</v>
          </cell>
          <cell r="F1131">
            <v>1324.0888888888887</v>
          </cell>
        </row>
        <row r="1132">
          <cell r="B1132">
            <v>41163</v>
          </cell>
          <cell r="C1132" t="str">
            <v>Caixa de passagem em bloco pré-moldado para d-&gt;0,60m (1,00x1,00m) em
Vias Urbanas</v>
          </cell>
          <cell r="D1132" t="str">
            <v>Ud</v>
          </cell>
          <cell r="E1132" t="str">
            <v>2.141,76</v>
          </cell>
          <cell r="F1132">
            <v>1586.4888888888891</v>
          </cell>
        </row>
        <row r="1133">
          <cell r="B1133">
            <v>41164</v>
          </cell>
          <cell r="C1133" t="str">
            <v>Caixa de passagem em bloco pré-moldado para d-&gt;0,80m (1,20 x 1,20m) em
Vias Urbanas</v>
          </cell>
          <cell r="D1133" t="str">
            <v>Ud</v>
          </cell>
          <cell r="E1133" t="str">
            <v>2.610,76</v>
          </cell>
          <cell r="F1133">
            <v>1933.8962962962964</v>
          </cell>
        </row>
        <row r="1134">
          <cell r="B1134">
            <v>41165</v>
          </cell>
          <cell r="C1134" t="str">
            <v>Caixa de passagem em bloco pré-moldado para d-&gt;1,00m (1,30 x 1,30m) em
Vias Urbanas</v>
          </cell>
          <cell r="D1134" t="str">
            <v>Ud</v>
          </cell>
          <cell r="E1134" t="str">
            <v>2.914,77</v>
          </cell>
          <cell r="F1134">
            <v>2159.088888888889</v>
          </cell>
        </row>
        <row r="1135">
          <cell r="B1135">
            <v>41166</v>
          </cell>
          <cell r="C1135" t="str">
            <v>Caixa de passagem em bloco pré-moldado para d-&gt;1,20m (1,50 x 1,50m) em
Vias Urbanas</v>
          </cell>
          <cell r="D1135" t="str">
            <v>Ud</v>
          </cell>
          <cell r="E1135" t="str">
            <v>3.573,00</v>
          </cell>
          <cell r="F1135">
            <v>2646.6666666666665</v>
          </cell>
        </row>
        <row r="1136">
          <cell r="B1136">
            <v>42687</v>
          </cell>
          <cell r="C1136" t="str">
            <v>Caixa de passagem para tubos de D-&gt;0,40m H-&gt;1,10m em Vias Urbanas</v>
          </cell>
          <cell r="D1136" t="str">
            <v>Ud</v>
          </cell>
          <cell r="E1136" t="str">
            <v>1.245,18</v>
          </cell>
          <cell r="F1136">
            <v>922.3555555555555</v>
          </cell>
        </row>
        <row r="1137">
          <cell r="B1137">
            <v>42688</v>
          </cell>
          <cell r="C1137" t="str">
            <v>Caixa de passagem para tubos de D-&gt;0,60m H-&gt;1,30m em Vias Urbanas</v>
          </cell>
          <cell r="D1137" t="str">
            <v>Ud</v>
          </cell>
          <cell r="E1137" t="str">
            <v>1.571,08</v>
          </cell>
          <cell r="F1137">
            <v>1163.7629629629628</v>
          </cell>
        </row>
        <row r="1138">
          <cell r="B1138">
            <v>42689</v>
          </cell>
          <cell r="C1138" t="str">
            <v>Caixa de passagem para tubos de D-&gt;0,80m H-&gt;1,50m em Vias Urbanas</v>
          </cell>
          <cell r="D1138" t="str">
            <v>Ud</v>
          </cell>
          <cell r="E1138" t="str">
            <v>1.974,80</v>
          </cell>
          <cell r="F1138">
            <v>1462.8148148148148</v>
          </cell>
        </row>
        <row r="1139">
          <cell r="B1139">
            <v>42690</v>
          </cell>
          <cell r="C1139" t="str">
            <v>Caixa de passagem para tubos de D-&gt;1,00m H-&gt;1,80m em Vias Urbanas</v>
          </cell>
          <cell r="D1139" t="str">
            <v>Ud</v>
          </cell>
          <cell r="E1139" t="str">
            <v>3.134,52</v>
          </cell>
          <cell r="F1139">
            <v>2321.8666666666663</v>
          </cell>
        </row>
        <row r="1140">
          <cell r="B1140">
            <v>42691</v>
          </cell>
          <cell r="C1140" t="str">
            <v>Caixa de passagem (2,50 x 2,50m) em Vias Urbanas</v>
          </cell>
          <cell r="D1140" t="str">
            <v>Ud</v>
          </cell>
          <cell r="E1140" t="str">
            <v>7.003,73</v>
          </cell>
          <cell r="F1140">
            <v>5187.9481481481471</v>
          </cell>
        </row>
        <row r="1141">
          <cell r="B1141">
            <v>42693</v>
          </cell>
          <cell r="C1141" t="str">
            <v>Caixa para rede de dutos dimensões 100 x100 x100 cm, em Vias Urbanas</v>
          </cell>
          <cell r="D1141" t="str">
            <v>M</v>
          </cell>
          <cell r="E1141" t="str">
            <v>3.432,32</v>
          </cell>
          <cell r="F1141">
            <v>2542.4592592592594</v>
          </cell>
        </row>
        <row r="1142">
          <cell r="B1142">
            <v>42692</v>
          </cell>
          <cell r="C1142" t="str">
            <v>Caixa para rede de dutos dimensões 60 x 60 x 60 cm, em Vias Urbanas</v>
          </cell>
          <cell r="D1142" t="str">
            <v>Ud</v>
          </cell>
          <cell r="E1142" t="str">
            <v>548,69</v>
          </cell>
          <cell r="F1142">
            <v>406.43703703703704</v>
          </cell>
        </row>
        <row r="1143">
          <cell r="B1143">
            <v>41085</v>
          </cell>
          <cell r="C1143" t="str">
            <v>Caixa ralo com grelha de concreto em blocos pré-moldados - CRG - Vias
Urbanas</v>
          </cell>
          <cell r="D1143" t="str">
            <v>Ud</v>
          </cell>
          <cell r="E1143" t="str">
            <v>1.219,27</v>
          </cell>
          <cell r="F1143">
            <v>903.16296296296287</v>
          </cell>
        </row>
        <row r="1144">
          <cell r="B1144">
            <v>42694</v>
          </cell>
          <cell r="C1144" t="str">
            <v>Caixa ralo de elementos pré-moldados em concreto (tudo incluído) em Vias
Urbanas</v>
          </cell>
          <cell r="D1144" t="str">
            <v>Ud</v>
          </cell>
          <cell r="E1144" t="str">
            <v>686,12</v>
          </cell>
          <cell r="F1144">
            <v>508.237037037037</v>
          </cell>
        </row>
        <row r="1145">
          <cell r="B1145">
            <v>41241</v>
          </cell>
          <cell r="C1145" t="str">
            <v>Caixa ralo em blocos pré-moldados e grelha articulada em FFA em Vias
Urbanas</v>
          </cell>
          <cell r="D1145" t="str">
            <v>Ud</v>
          </cell>
          <cell r="E1145" t="str">
            <v>1.350,71</v>
          </cell>
          <cell r="F1145">
            <v>1000.5259259259259</v>
          </cell>
        </row>
        <row r="1146">
          <cell r="B1146">
            <v>42697</v>
          </cell>
          <cell r="C1146" t="str">
            <v>Canaleta com grelha DP-1, inclusive transporte da grelha em Vias Urbanas</v>
          </cell>
          <cell r="D1146" t="str">
            <v>M</v>
          </cell>
          <cell r="E1146" t="str">
            <v>541,48</v>
          </cell>
          <cell r="F1146">
            <v>401.09629629629626</v>
          </cell>
        </row>
        <row r="1147">
          <cell r="B1147">
            <v>42698</v>
          </cell>
          <cell r="C1147" t="str">
            <v>Canaleta de concreto, com forma retangular inclusive caiação - parede 12 cm em Vias Urbanas</v>
          </cell>
          <cell r="D1147" t="str">
            <v>M</v>
          </cell>
          <cell r="E1147" t="str">
            <v>183,96</v>
          </cell>
          <cell r="F1147">
            <v>136.26666666666665</v>
          </cell>
        </row>
        <row r="1148">
          <cell r="B1148">
            <v>42699</v>
          </cell>
          <cell r="C1148" t="str">
            <v>Canaleta de concreto retangular (0,130m³/m) inclusive caiação em Vias
Urbanas</v>
          </cell>
          <cell r="D1148" t="str">
            <v>M</v>
          </cell>
          <cell r="E1148" t="str">
            <v>228,91</v>
          </cell>
          <cell r="F1148">
            <v>169.56296296296296</v>
          </cell>
        </row>
        <row r="1149">
          <cell r="B1149">
            <v>42700</v>
          </cell>
          <cell r="C1149" t="str">
            <v>Canaleta de concreto (0,130m³/m) forma trapezoidal inclusive caiação em
Vias Urbanas</v>
          </cell>
          <cell r="D1149" t="str">
            <v>M</v>
          </cell>
          <cell r="E1149" t="str">
            <v>160,78</v>
          </cell>
          <cell r="F1149">
            <v>119.09629629629629</v>
          </cell>
        </row>
        <row r="1150">
          <cell r="B1150">
            <v>42701</v>
          </cell>
          <cell r="C1150" t="str">
            <v>Cerca de tela de arame galvanizado h-&gt;1,20m em Vias Urbanas</v>
          </cell>
          <cell r="D1150" t="str">
            <v>M2</v>
          </cell>
          <cell r="E1150" t="str">
            <v>26,29</v>
          </cell>
          <cell r="F1150">
            <v>19.474074074074071</v>
          </cell>
        </row>
        <row r="1151">
          <cell r="B1151">
            <v>42703</v>
          </cell>
          <cell r="C1151" t="str">
            <v>Cerca em tela revestida em PVC com mourões de concreto, fornecimento e execução em Vias Urbanas</v>
          </cell>
          <cell r="D1151" t="str">
            <v>M2</v>
          </cell>
          <cell r="E1151" t="str">
            <v>67,97</v>
          </cell>
          <cell r="F1151">
            <v>50.348148148148141</v>
          </cell>
        </row>
        <row r="1152">
          <cell r="B1152">
            <v>42704</v>
          </cell>
          <cell r="C1152" t="str">
            <v>Chapisco com argamassa de cimento e areia 1:3 em Vias Urbanas</v>
          </cell>
          <cell r="D1152" t="str">
            <v>M2</v>
          </cell>
          <cell r="E1152" t="str">
            <v>6,04</v>
          </cell>
          <cell r="F1152">
            <v>4.4740740740740739</v>
          </cell>
        </row>
        <row r="1153">
          <cell r="B1153">
            <v>42705</v>
          </cell>
          <cell r="C1153" t="str">
            <v>Chapisco com argamassa de cimento e pedrisco 1:4 em Vias Urbanas</v>
          </cell>
          <cell r="D1153" t="str">
            <v>M2</v>
          </cell>
          <cell r="E1153" t="str">
            <v>9,72</v>
          </cell>
          <cell r="F1153">
            <v>7.2</v>
          </cell>
        </row>
        <row r="1154">
          <cell r="B1154">
            <v>42706</v>
          </cell>
          <cell r="C1154" t="str">
            <v>Colchão drenante de areia para fundação de aterros, exclusive o fornecimento de areia em Vias Urbanas</v>
          </cell>
          <cell r="D1154" t="str">
            <v>M3</v>
          </cell>
          <cell r="E1154" t="str">
            <v>4,88</v>
          </cell>
          <cell r="F1154">
            <v>3.6148148148148147</v>
          </cell>
        </row>
        <row r="1155">
          <cell r="B1155">
            <v>42707</v>
          </cell>
          <cell r="C1155" t="str">
            <v>Colchão drenante de areia para fundação de aterros, inclusive fornecimento e transporte da areia em Vias Urbanas</v>
          </cell>
          <cell r="D1155" t="str">
            <v>M3</v>
          </cell>
          <cell r="E1155" t="str">
            <v>67,66</v>
          </cell>
          <cell r="F1155">
            <v>50.118518518518513</v>
          </cell>
        </row>
        <row r="1156">
          <cell r="B1156">
            <v>42708</v>
          </cell>
          <cell r="C1156" t="str">
            <v>Colchão drenante de brita 1 inclusive fornecimento, espalhamento, compactação e transporte da brita em Vias Urbanas</v>
          </cell>
          <cell r="D1156" t="str">
            <v>M3</v>
          </cell>
          <cell r="E1156" t="str">
            <v>93,47</v>
          </cell>
          <cell r="F1156">
            <v>69.237037037037027</v>
          </cell>
        </row>
        <row r="1157">
          <cell r="B1157">
            <v>42709</v>
          </cell>
          <cell r="C1157" t="str">
            <v>Colchão drenante de brita 2 inclusive fornecimento, espalhamento, compactação e transporte da brita em Vias Urbanas</v>
          </cell>
          <cell r="D1157" t="str">
            <v>M3</v>
          </cell>
          <cell r="E1157" t="str">
            <v>93,19</v>
          </cell>
          <cell r="F1157">
            <v>69.029629629629625</v>
          </cell>
        </row>
        <row r="1158">
          <cell r="B1158">
            <v>42710</v>
          </cell>
          <cell r="C1158" t="str">
            <v>Colchão drenante de brita 3 inclusive fornecimento, espalhamento, compactação e transporte da brita em Vias Urbanas</v>
          </cell>
          <cell r="D1158" t="str">
            <v>M3</v>
          </cell>
          <cell r="E1158" t="str">
            <v>93,36</v>
          </cell>
          <cell r="F1158">
            <v>69.155555555555551</v>
          </cell>
        </row>
        <row r="1159">
          <cell r="B1159">
            <v>42711</v>
          </cell>
          <cell r="C1159" t="str">
            <v>Coleta drenante (1,00x1,00) m c/ geotêxtil não tecido RT 16kn/m, inclusive transporte da brita em Vias Urbanas</v>
          </cell>
          <cell r="D1159" t="str">
            <v>M</v>
          </cell>
          <cell r="E1159" t="str">
            <v>355,87</v>
          </cell>
          <cell r="F1159">
            <v>263.60740740740738</v>
          </cell>
        </row>
        <row r="1160">
          <cell r="B1160">
            <v>42712</v>
          </cell>
          <cell r="C1160" t="str">
            <v>Concreto armado, dosado para resist. 20 Mpa,  incluindo 60 kg aço CA-50 A, mão de obra p/ corte, dobragem e montagem, exclusive forma em Vias Urbanas</v>
          </cell>
          <cell r="D1160" t="str">
            <v>M3</v>
          </cell>
          <cell r="E1160" t="str">
            <v>765,67</v>
          </cell>
          <cell r="F1160">
            <v>567.16296296296287</v>
          </cell>
        </row>
        <row r="1161">
          <cell r="B1161">
            <v>42714</v>
          </cell>
          <cell r="C1161" t="str">
            <v>Concreto de regularização em Vias Urbanas</v>
          </cell>
          <cell r="D1161" t="str">
            <v>M3</v>
          </cell>
          <cell r="E1161" t="str">
            <v>442,63</v>
          </cell>
          <cell r="F1161">
            <v>327.87407407407403</v>
          </cell>
        </row>
        <row r="1162">
          <cell r="B1162">
            <v>42717</v>
          </cell>
          <cell r="C1162" t="str">
            <v>Concreto estrutural fck -&gt; 20,0 MPa com plastificante em Vias Urbanas</v>
          </cell>
          <cell r="D1162" t="str">
            <v>M3</v>
          </cell>
          <cell r="E1162" t="str">
            <v>631,96</v>
          </cell>
          <cell r="F1162">
            <v>468.1185185185185</v>
          </cell>
        </row>
        <row r="1163">
          <cell r="B1163">
            <v>42716</v>
          </cell>
          <cell r="C1163" t="str">
            <v>Concreto estrutural fck -&gt; 20,0 MPa em Vias Urbanas</v>
          </cell>
          <cell r="D1163" t="str">
            <v>M3</v>
          </cell>
          <cell r="E1163" t="str">
            <v>629,58</v>
          </cell>
          <cell r="F1163">
            <v>466.35555555555555</v>
          </cell>
        </row>
        <row r="1164">
          <cell r="B1164">
            <v>42719</v>
          </cell>
          <cell r="C1164" t="str">
            <v>Concreto estrutural fck -&gt; 25,0 MPa com plastificante em Vias Urbanas</v>
          </cell>
          <cell r="D1164" t="str">
            <v>M3</v>
          </cell>
          <cell r="E1164" t="str">
            <v>662,59</v>
          </cell>
          <cell r="F1164">
            <v>490.80740740740742</v>
          </cell>
        </row>
        <row r="1165">
          <cell r="B1165">
            <v>42718</v>
          </cell>
          <cell r="C1165" t="str">
            <v>Concreto estrutural fck -&gt; 25,0 MPa em Vias Urbanas</v>
          </cell>
          <cell r="D1165" t="str">
            <v>M3</v>
          </cell>
          <cell r="E1165" t="str">
            <v>659,92</v>
          </cell>
          <cell r="F1165">
            <v>488.82962962962955</v>
          </cell>
        </row>
        <row r="1166">
          <cell r="B1166">
            <v>42722</v>
          </cell>
          <cell r="C1166" t="str">
            <v>Concreto estrutural fck -&gt; 30,0 MPa com micro-silica e sikament em Vias
Urbanas</v>
          </cell>
          <cell r="D1166" t="str">
            <v>M3</v>
          </cell>
          <cell r="E1166" t="str">
            <v>734,77</v>
          </cell>
          <cell r="F1166">
            <v>544.27407407407406</v>
          </cell>
        </row>
        <row r="1167">
          <cell r="B1167">
            <v>42721</v>
          </cell>
          <cell r="C1167" t="str">
            <v>Concreto estrutural fck -&gt; 30,0 MPa com plastificante em Vias Urbanas</v>
          </cell>
          <cell r="D1167" t="str">
            <v>M3</v>
          </cell>
          <cell r="E1167" t="str">
            <v>690,80</v>
          </cell>
          <cell r="F1167">
            <v>511.70370370370364</v>
          </cell>
        </row>
        <row r="1168">
          <cell r="B1168">
            <v>42720</v>
          </cell>
          <cell r="C1168" t="str">
            <v>Concreto estrutural fck -&gt; 30,0 MPa em Vias Urbanas</v>
          </cell>
          <cell r="D1168" t="str">
            <v>M3</v>
          </cell>
          <cell r="E1168" t="str">
            <v>639,36</v>
          </cell>
          <cell r="F1168">
            <v>473.59999999999997</v>
          </cell>
        </row>
        <row r="1169">
          <cell r="B1169">
            <v>42723</v>
          </cell>
          <cell r="C1169" t="str">
            <v>Concreto estrutural fck -&gt; 35,0 MPa com micro-silica e sikament em Vias
Urbanas</v>
          </cell>
          <cell r="D1169" t="str">
            <v>M3</v>
          </cell>
          <cell r="E1169" t="str">
            <v>823,82</v>
          </cell>
          <cell r="F1169">
            <v>610.237037037037</v>
          </cell>
        </row>
        <row r="1170">
          <cell r="B1170">
            <v>42724</v>
          </cell>
          <cell r="C1170" t="str">
            <v>Concreto submerso fck -&gt; 20,0 MPa em Vias Urbanas</v>
          </cell>
          <cell r="D1170" t="str">
            <v>M3</v>
          </cell>
          <cell r="E1170" t="str">
            <v>1.259,61</v>
          </cell>
          <cell r="F1170">
            <v>933.04444444444425</v>
          </cell>
        </row>
        <row r="1171">
          <cell r="B1171">
            <v>42725</v>
          </cell>
          <cell r="C1171" t="str">
            <v>Conjunto Moto-bomba submersível de 15CV, fornecimento e assentamento em Vias Urbanas</v>
          </cell>
          <cell r="D1171" t="str">
            <v>Ud</v>
          </cell>
          <cell r="E1171" t="str">
            <v>35.116,49</v>
          </cell>
          <cell r="F1171">
            <v>26012.214814814812</v>
          </cell>
        </row>
        <row r="1172">
          <cell r="B1172">
            <v>42726</v>
          </cell>
          <cell r="C1172" t="str">
            <v>Corpo BDTC (grota) diâmetro 0,60 m CA-1 MF exclusive escavação e reaterro, inclusive transporte do tubo em Vias Urbanas</v>
          </cell>
          <cell r="D1172" t="str">
            <v>M</v>
          </cell>
          <cell r="E1172" t="str">
            <v>308,25</v>
          </cell>
          <cell r="F1172">
            <v>228.33333333333331</v>
          </cell>
        </row>
        <row r="1173">
          <cell r="B1173">
            <v>42727</v>
          </cell>
          <cell r="C1173" t="str">
            <v>Corpo BDTC (grota) diâmetro 0,60 m CA-1 PB exclusive escavação e reaterro, inclusive transporte do tubo em Vias Urbanas</v>
          </cell>
          <cell r="D1173" t="str">
            <v>M</v>
          </cell>
          <cell r="E1173" t="str">
            <v>313,60</v>
          </cell>
          <cell r="F1173">
            <v>232.2962962962963</v>
          </cell>
        </row>
        <row r="1174">
          <cell r="B1174">
            <v>42728</v>
          </cell>
          <cell r="C1174" t="str">
            <v>Corpo BDTC (grota) diâmetro 0,60 m CA-2 MF exclusive escavação e reaterro, inclusive transporte do tubo em Vias Urbanas</v>
          </cell>
          <cell r="D1174" t="str">
            <v>M</v>
          </cell>
          <cell r="E1174" t="str">
            <v>321,62</v>
          </cell>
          <cell r="F1174">
            <v>238.23703703703703</v>
          </cell>
        </row>
        <row r="1175">
          <cell r="B1175">
            <v>42729</v>
          </cell>
          <cell r="C1175" t="str">
            <v>Corpo BDTC (grota) diâmetro 0,60 m CA-2 PB exclusive escavação e reaterro, inclusive transporte do tubo em Vias Urbanas</v>
          </cell>
          <cell r="D1175" t="str">
            <v>M</v>
          </cell>
          <cell r="E1175" t="str">
            <v>326,97</v>
          </cell>
          <cell r="F1175">
            <v>242.20000000000002</v>
          </cell>
        </row>
        <row r="1176">
          <cell r="B1176">
            <v>42730</v>
          </cell>
          <cell r="C1176" t="str">
            <v>Corpo BDTC (grota) diâmetro 0,80 m CA-1 MF exclusive escavação e reaterro, inclusive transporte do tubo em Vias Urbanas</v>
          </cell>
          <cell r="D1176" t="str">
            <v>M</v>
          </cell>
          <cell r="E1176" t="str">
            <v>634,23</v>
          </cell>
          <cell r="F1176">
            <v>469.79999999999995</v>
          </cell>
        </row>
        <row r="1177">
          <cell r="B1177">
            <v>42731</v>
          </cell>
          <cell r="C1177" t="str">
            <v>Corpo BDTC (grota) diâmetro 0,80 m CA-1 PB exclusive escavação e reaterro, inclusive transporte do tubo em Vias Urbanas</v>
          </cell>
          <cell r="D1177" t="str">
            <v>M</v>
          </cell>
          <cell r="E1177" t="str">
            <v>647,62</v>
          </cell>
          <cell r="F1177">
            <v>479.71851851851847</v>
          </cell>
        </row>
        <row r="1178">
          <cell r="B1178">
            <v>42732</v>
          </cell>
          <cell r="C1178" t="str">
            <v>Corpo BDTC (grota) diâmetro 0,80 m CA-2 MF exclusive escavação e reaterro, inclusive transporte do tubo em Vias Urbanas</v>
          </cell>
          <cell r="D1178" t="str">
            <v>M</v>
          </cell>
          <cell r="E1178" t="str">
            <v>660,98</v>
          </cell>
          <cell r="F1178">
            <v>489.61481481481479</v>
          </cell>
        </row>
        <row r="1179">
          <cell r="B1179">
            <v>42733</v>
          </cell>
          <cell r="C1179" t="str">
            <v>Corpo BDTC (grota) diâmetro 0,80 m CA-2 PB exclusive escavação e reaterro, inclusive transporte do tubo em Vias Urbanas</v>
          </cell>
          <cell r="D1179" t="str">
            <v>M</v>
          </cell>
          <cell r="E1179" t="str">
            <v>687,71</v>
          </cell>
          <cell r="F1179">
            <v>509.4148148148148</v>
          </cell>
        </row>
        <row r="1180">
          <cell r="B1180">
            <v>42734</v>
          </cell>
          <cell r="C1180" t="str">
            <v>Corpo BDTC (grota) diâmetro 1,00 m CA-1 MF exclusive escavação e reaterro, inclusive transporte do tubo em Vias Urbanas</v>
          </cell>
          <cell r="D1180" t="str">
            <v>M</v>
          </cell>
          <cell r="E1180" t="str">
            <v>813,10</v>
          </cell>
          <cell r="F1180">
            <v>602.2962962962963</v>
          </cell>
        </row>
        <row r="1181">
          <cell r="B1181">
            <v>42735</v>
          </cell>
          <cell r="C1181" t="str">
            <v>Corpo BDTC (grota) diâmetro 1,00 m CA-1 PB exclusive escavação e reaterro, inclusive transporte do tubo em Vias Urbanas</v>
          </cell>
          <cell r="D1181" t="str">
            <v>M</v>
          </cell>
          <cell r="E1181" t="str">
            <v>768,21</v>
          </cell>
          <cell r="F1181">
            <v>569.04444444444448</v>
          </cell>
        </row>
        <row r="1182">
          <cell r="B1182">
            <v>42736</v>
          </cell>
          <cell r="C1182" t="str">
            <v>Corpo BDTC (grota) diâmetro 1,00 m CA-2 MF exclusive escavação e reaterro, inclusive transporte do tubo em Vias Urbanas</v>
          </cell>
          <cell r="D1182" t="str">
            <v>M</v>
          </cell>
          <cell r="E1182" t="str">
            <v>839,86</v>
          </cell>
          <cell r="F1182">
            <v>622.1185185185185</v>
          </cell>
        </row>
        <row r="1183">
          <cell r="B1183">
            <v>42737</v>
          </cell>
          <cell r="C1183" t="str">
            <v>Corpo BDTC (grota) diâmetro 1,00 m CA-2 PB exclusive escavação e reaterro, inclusive transporte do tubo em Vias Urbanas</v>
          </cell>
          <cell r="D1183" t="str">
            <v>M</v>
          </cell>
          <cell r="E1183" t="str">
            <v>853,22</v>
          </cell>
          <cell r="F1183">
            <v>632.01481481481483</v>
          </cell>
        </row>
        <row r="1184">
          <cell r="B1184">
            <v>42738</v>
          </cell>
          <cell r="C1184" t="str">
            <v>Corpo BDTC (grota) diâmetro 1,00 m CA-3 MF exclusive escavação e reaterro, inclusive transporte do tubo em Vias Urbanas</v>
          </cell>
          <cell r="D1184" t="str">
            <v>M</v>
          </cell>
          <cell r="E1184" t="str">
            <v>986,95</v>
          </cell>
          <cell r="F1184">
            <v>731.07407407407402</v>
          </cell>
        </row>
        <row r="1185">
          <cell r="B1185">
            <v>42739</v>
          </cell>
          <cell r="C1185" t="str">
            <v>Corpo BDTC (grota) diâmetro 1,20 m CA-1 MF exclusive escavação e reaterro, inclusive transporte do tubo em Vias Urbanas</v>
          </cell>
          <cell r="D1185" t="str">
            <v>M</v>
          </cell>
          <cell r="E1185" t="str">
            <v>1.296,22</v>
          </cell>
          <cell r="F1185">
            <v>960.16296296296287</v>
          </cell>
        </row>
        <row r="1186">
          <cell r="B1186">
            <v>42740</v>
          </cell>
          <cell r="C1186" t="str">
            <v>Corpo BDTC (grota) diâmetro 1,20 m CA-2 MF exclusive escavação e reaterro, inclusive transporte do tubo em Vias Urbanas</v>
          </cell>
          <cell r="D1186" t="str">
            <v>M</v>
          </cell>
          <cell r="E1186" t="str">
            <v>1.322,98</v>
          </cell>
          <cell r="F1186">
            <v>979.98518518518517</v>
          </cell>
        </row>
        <row r="1187">
          <cell r="B1187">
            <v>42741</v>
          </cell>
          <cell r="C1187" t="str">
            <v>Corpo BDTC (grota) diâmetro 1,20 m CA-2 PB exclusive escavação e reaterro, inclusive transporte do tubo em Vias Urbanas</v>
          </cell>
          <cell r="D1187" t="str">
            <v>M</v>
          </cell>
          <cell r="E1187" t="str">
            <v>1.349,71</v>
          </cell>
          <cell r="F1187">
            <v>999.78518518518513</v>
          </cell>
        </row>
        <row r="1188">
          <cell r="B1188">
            <v>42742</v>
          </cell>
          <cell r="C1188" t="str">
            <v>Corpo BDTC (grota) diâmetro 1,20 m CA-3 MF exclusive escavação e reaterro, inclusive transporte do tubo em Vias Urbanas</v>
          </cell>
          <cell r="D1188" t="str">
            <v>M</v>
          </cell>
          <cell r="E1188" t="str">
            <v>1.510,20</v>
          </cell>
          <cell r="F1188">
            <v>1118.6666666666665</v>
          </cell>
        </row>
        <row r="1189">
          <cell r="B1189">
            <v>42743</v>
          </cell>
          <cell r="C1189" t="str">
            <v>Corpo BDTC (grota) diâmetro 1,50 m CA-1 MF exclusive escavação e reaterro, inclusive transporte do tubo em Vias Urbanas</v>
          </cell>
          <cell r="D1189" t="str">
            <v>M</v>
          </cell>
          <cell r="E1189" t="str">
            <v>1.706,37</v>
          </cell>
          <cell r="F1189">
            <v>1263.9777777777776</v>
          </cell>
        </row>
        <row r="1190">
          <cell r="B1190">
            <v>42744</v>
          </cell>
          <cell r="C1190" t="str">
            <v>Corpo BDTC (grota) diâmetro 1,50 m CA-1 PB exclusive escavação e reaterro, inclusive transporte do tubo em Vias Urbanas</v>
          </cell>
          <cell r="D1190" t="str">
            <v>M</v>
          </cell>
          <cell r="E1190" t="str">
            <v>1.733,13</v>
          </cell>
          <cell r="F1190">
            <v>1283.8</v>
          </cell>
        </row>
        <row r="1191">
          <cell r="B1191">
            <v>42745</v>
          </cell>
          <cell r="C1191" t="str">
            <v>Corpo BDTC (grota) diâmetro 1,50 m CA-2 MF exclusive escavação e reaterro, inclusive transporte do tubo em Vias Urbanas</v>
          </cell>
          <cell r="D1191" t="str">
            <v>M</v>
          </cell>
          <cell r="E1191" t="str">
            <v>1.759,86</v>
          </cell>
          <cell r="F1191">
            <v>1303.5999999999999</v>
          </cell>
        </row>
        <row r="1192">
          <cell r="B1192">
            <v>42746</v>
          </cell>
          <cell r="C1192" t="str">
            <v>Corpo BDTC (grota) diâmetro 1,50 m CA-2 PB exclusive escavação e reaterro, inclusive transporte do tubo em Vias Urbanas</v>
          </cell>
          <cell r="D1192" t="str">
            <v>M</v>
          </cell>
          <cell r="E1192" t="str">
            <v>1.813,37</v>
          </cell>
          <cell r="F1192">
            <v>1343.2370370370368</v>
          </cell>
        </row>
        <row r="1193">
          <cell r="B1193">
            <v>42747</v>
          </cell>
          <cell r="C1193" t="str">
            <v>Corpo BDTC (grota) diâmetro 1,50 m CA-3 MF exclusive escavação e reaterro, inclusive transporte do tubo em Vias Urbanas</v>
          </cell>
          <cell r="D1193" t="str">
            <v>M</v>
          </cell>
          <cell r="E1193" t="str">
            <v>2.161,05</v>
          </cell>
          <cell r="F1193">
            <v>1600.7777777777778</v>
          </cell>
        </row>
        <row r="1194">
          <cell r="B1194">
            <v>42748</v>
          </cell>
          <cell r="C1194" t="str">
            <v>Corpo BSTC diâmetro 0,20 m C.S. MF inclusive escavação, reaterro e transporte do tubo em Vias Urbanas</v>
          </cell>
          <cell r="D1194" t="str">
            <v>M</v>
          </cell>
          <cell r="E1194" t="str">
            <v>87,18</v>
          </cell>
          <cell r="F1194">
            <v>64.577777777777783</v>
          </cell>
        </row>
        <row r="1195">
          <cell r="B1195">
            <v>42749</v>
          </cell>
          <cell r="C1195" t="str">
            <v>Corpo BSTC diâmetro 0,20 m C.S. PB inclusive escavação, reaterro e transporte do tubo em Vias Urbanas</v>
          </cell>
          <cell r="D1195" t="str">
            <v>M</v>
          </cell>
          <cell r="E1195" t="str">
            <v>88,51</v>
          </cell>
          <cell r="F1195">
            <v>65.562962962962956</v>
          </cell>
        </row>
        <row r="1196">
          <cell r="B1196">
            <v>42750</v>
          </cell>
          <cell r="C1196" t="str">
            <v>Corpo BSTC diâmetro 0,30 m C.S. MF inclusive escavação, reaterro e transporte do tubo em Vias Urbanas</v>
          </cell>
          <cell r="D1196" t="str">
            <v>M</v>
          </cell>
          <cell r="E1196" t="str">
            <v>112,09</v>
          </cell>
          <cell r="F1196">
            <v>83.029629629629625</v>
          </cell>
        </row>
        <row r="1197">
          <cell r="B1197">
            <v>42751</v>
          </cell>
          <cell r="C1197" t="str">
            <v>Corpo BSTC diâmetro 0,30 m C.S. PB inclusive escavação, reaterro e transporte do tubo em Vias Urbanas</v>
          </cell>
          <cell r="D1197" t="str">
            <v>M</v>
          </cell>
          <cell r="E1197" t="str">
            <v>114,76</v>
          </cell>
          <cell r="F1197">
            <v>85.007407407407399</v>
          </cell>
        </row>
        <row r="1198">
          <cell r="B1198">
            <v>42752</v>
          </cell>
          <cell r="C1198" t="str">
            <v>Corpo BSTC diâmetro 0,40 m C.S. MF inclusive escavação, reaterro e transporte do tubo em Vias Urbanas</v>
          </cell>
          <cell r="D1198" t="str">
            <v>M</v>
          </cell>
          <cell r="E1198" t="str">
            <v>155,39</v>
          </cell>
          <cell r="F1198">
            <v>115.10370370370369</v>
          </cell>
        </row>
        <row r="1199">
          <cell r="B1199">
            <v>42753</v>
          </cell>
          <cell r="C1199" t="str">
            <v>Corpo BSTC diâmetro 0,40 m C.S. PB inclusive escavação, reaterro e transporte do tubo em Vias Urbanas</v>
          </cell>
          <cell r="D1199" t="str">
            <v>M</v>
          </cell>
          <cell r="E1199" t="str">
            <v>158,07</v>
          </cell>
          <cell r="F1199">
            <v>117.08888888888887</v>
          </cell>
        </row>
        <row r="1200">
          <cell r="B1200">
            <v>42754</v>
          </cell>
          <cell r="C1200" t="str">
            <v>Corpo BSTC diâmetro 0,60 m C.S. MF inclusive escavação, reaterro e transporte do tubo em Vias Urbanas</v>
          </cell>
          <cell r="D1200" t="str">
            <v>M</v>
          </cell>
          <cell r="E1200" t="str">
            <v>237,49</v>
          </cell>
          <cell r="F1200">
            <v>175.91851851851851</v>
          </cell>
        </row>
        <row r="1201">
          <cell r="B1201">
            <v>42755</v>
          </cell>
          <cell r="C1201" t="str">
            <v>Corpo BSTC diâmetro 0,60 m C.S. PB inclusive escavação, reaterro e transporte do tubo em Vias Urbanas</v>
          </cell>
          <cell r="D1201" t="str">
            <v>M</v>
          </cell>
          <cell r="E1201" t="str">
            <v>241,50</v>
          </cell>
          <cell r="F1201">
            <v>178.88888888888889</v>
          </cell>
        </row>
        <row r="1202">
          <cell r="B1202">
            <v>42756</v>
          </cell>
          <cell r="C1202" t="str">
            <v>Corpo BSTC (greide) diâmetro 0,30 m CA-1 MF inclusive escavação, reaterro e transporte do tubo em Vias Urbanas</v>
          </cell>
          <cell r="D1202" t="str">
            <v>M</v>
          </cell>
          <cell r="E1202" t="str">
            <v>112,09</v>
          </cell>
          <cell r="F1202">
            <v>83.029629629629625</v>
          </cell>
        </row>
        <row r="1203">
          <cell r="B1203">
            <v>42757</v>
          </cell>
          <cell r="C1203" t="str">
            <v>Corpo BSTC (greide) diâmetro 0,40 m CA-1 MF inclusive escavação, reaterro e transporte do tubo em Vias Urbanas</v>
          </cell>
          <cell r="D1203" t="str">
            <v>M</v>
          </cell>
          <cell r="E1203" t="str">
            <v>158,07</v>
          </cell>
          <cell r="F1203">
            <v>117.08888888888887</v>
          </cell>
        </row>
        <row r="1204">
          <cell r="B1204">
            <v>42759</v>
          </cell>
          <cell r="C1204" t="str">
            <v>Corpo BSTC (greide) diâmetro 0,40 m CA-2 MF inclusive escavação, reaterro e transporte do tubo em Vias Urbanas</v>
          </cell>
          <cell r="D1204" t="str">
            <v>M</v>
          </cell>
          <cell r="E1204" t="str">
            <v>160,74</v>
          </cell>
          <cell r="F1204">
            <v>119.06666666666666</v>
          </cell>
        </row>
        <row r="1205">
          <cell r="B1205">
            <v>42760</v>
          </cell>
          <cell r="C1205" t="str">
            <v>Corpo BSTC (greide) diâmetro 0,60 m CA-1 MF inclusive escavação, reaterro e transporte do tubo em Vias Urbanas</v>
          </cell>
          <cell r="D1205" t="str">
            <v>M</v>
          </cell>
          <cell r="E1205" t="str">
            <v>244,18</v>
          </cell>
          <cell r="F1205">
            <v>180.87407407407406</v>
          </cell>
        </row>
        <row r="1206">
          <cell r="B1206">
            <v>42761</v>
          </cell>
          <cell r="C1206" t="str">
            <v>Corpo BSTC (greide) diâmetro 0,60 m CA-1 PB inclusive escavação, reaterro e transporte do tubo em Vias Urbanas</v>
          </cell>
          <cell r="D1206" t="str">
            <v>M</v>
          </cell>
          <cell r="E1206" t="str">
            <v>246,86</v>
          </cell>
          <cell r="F1206">
            <v>182.85925925925926</v>
          </cell>
        </row>
        <row r="1207">
          <cell r="B1207">
            <v>42762</v>
          </cell>
          <cell r="C1207" t="str">
            <v>Corpo BSTC (greide) diâmetro 0,60 m CA-2 MF inclusive escavação, reaterro e transporte do tubo em Vias Urbanas</v>
          </cell>
          <cell r="D1207" t="str">
            <v>M</v>
          </cell>
          <cell r="E1207" t="str">
            <v>250,87</v>
          </cell>
          <cell r="F1207">
            <v>185.82962962962961</v>
          </cell>
        </row>
        <row r="1208">
          <cell r="B1208">
            <v>42763</v>
          </cell>
          <cell r="C1208" t="str">
            <v>Corpo BSTC (greide) diâmetro 0,60 m CA-2 PB inclusive escavação, reaterro e transporte do tubo em Vias Urbanas</v>
          </cell>
          <cell r="D1208" t="str">
            <v>M</v>
          </cell>
          <cell r="E1208" t="str">
            <v>253,54</v>
          </cell>
          <cell r="F1208">
            <v>187.8074074074074</v>
          </cell>
        </row>
        <row r="1209">
          <cell r="B1209">
            <v>42764</v>
          </cell>
          <cell r="C1209" t="str">
            <v>Corpo BSTC (greide) diâmetro 0,80 m CA-1 MF inclusive escavação, reaterro e transporte do tubo em Vias Urbanas</v>
          </cell>
          <cell r="D1209" t="str">
            <v>M</v>
          </cell>
          <cell r="E1209" t="str">
            <v>486,28</v>
          </cell>
          <cell r="F1209">
            <v>360.20740740740735</v>
          </cell>
        </row>
        <row r="1210">
          <cell r="B1210">
            <v>42765</v>
          </cell>
          <cell r="C1210" t="str">
            <v>Corpo BSTC (greide) diâmetro 0,80 m CA-1 PB inclusive escavação, reaterro e transporte do tubo em Vias Urbanas</v>
          </cell>
          <cell r="D1210" t="str">
            <v>M</v>
          </cell>
          <cell r="E1210" t="str">
            <v>492,97</v>
          </cell>
          <cell r="F1210">
            <v>365.16296296296298</v>
          </cell>
        </row>
        <row r="1211">
          <cell r="B1211">
            <v>42766</v>
          </cell>
          <cell r="C1211" t="str">
            <v>Corpo BSTC (greide) diâmetro 0,80 m CA-2 MF inclusive escavação, reaterro e transporte do tubo em Vias Urbanas</v>
          </cell>
          <cell r="D1211" t="str">
            <v>M</v>
          </cell>
          <cell r="E1211" t="str">
            <v>499,66</v>
          </cell>
          <cell r="F1211">
            <v>370.1185185185185</v>
          </cell>
        </row>
        <row r="1212">
          <cell r="B1212">
            <v>42767</v>
          </cell>
          <cell r="C1212" t="str">
            <v>Corpo BSTC (greide) diâmetro 0,80 m CA-2 PB inclusive escavação, reaterro e transporte do tubo em Vias Urbanas</v>
          </cell>
          <cell r="D1212" t="str">
            <v>M</v>
          </cell>
          <cell r="E1212" t="str">
            <v>513,02</v>
          </cell>
          <cell r="F1212">
            <v>380.01481481481477</v>
          </cell>
        </row>
        <row r="1213">
          <cell r="B1213">
            <v>42768</v>
          </cell>
          <cell r="C1213" t="str">
            <v>Corpo BSTC (greide) diâmetro 1,00 m CA-1 MF inclusive escavação, reaterro e transporte do tubo em Vias Urbanas</v>
          </cell>
          <cell r="D1213" t="str">
            <v>M</v>
          </cell>
          <cell r="E1213" t="str">
            <v>651,33</v>
          </cell>
          <cell r="F1213">
            <v>482.46666666666664</v>
          </cell>
        </row>
        <row r="1214">
          <cell r="B1214">
            <v>42769</v>
          </cell>
          <cell r="C1214" t="str">
            <v>Corpo BSTC (greide) diâmetro 1,00 m CA-1 PB inclusive escavação, reaterro e transporte do tubo em Vias Urbanas</v>
          </cell>
          <cell r="D1214" t="str">
            <v>M</v>
          </cell>
          <cell r="E1214" t="str">
            <v>658,01</v>
          </cell>
          <cell r="F1214">
            <v>487.4148148148148</v>
          </cell>
        </row>
        <row r="1215">
          <cell r="B1215">
            <v>42770</v>
          </cell>
          <cell r="C1215" t="str">
            <v>Corpo BSTC (greide) diâmetro 1,00 m CA-2 MF inclusive escavação, reaterro e transporte do tubo em Vias Urbanas</v>
          </cell>
          <cell r="D1215" t="str">
            <v>M</v>
          </cell>
          <cell r="E1215" t="str">
            <v>664,71</v>
          </cell>
          <cell r="F1215">
            <v>492.37777777777779</v>
          </cell>
        </row>
        <row r="1216">
          <cell r="B1216">
            <v>42771</v>
          </cell>
          <cell r="C1216" t="str">
            <v>Corpo BSTC (greide) diâmetro 1,00 m CA-2 PB inclusive escavação, reaterro e transporte do tubo em Vias Urbanas</v>
          </cell>
          <cell r="D1216" t="str">
            <v>M</v>
          </cell>
          <cell r="E1216" t="str">
            <v>671,39</v>
          </cell>
          <cell r="F1216">
            <v>497.3259259259259</v>
          </cell>
        </row>
        <row r="1217">
          <cell r="B1217">
            <v>42772</v>
          </cell>
          <cell r="C1217" t="str">
            <v>Corpo BSTC (greide) diâmetro 1,20 m CA-1 MF inclusive escavação, reaterro e transporte do tubo em Vias Urbanas</v>
          </cell>
          <cell r="D1217" t="str">
            <v>M</v>
          </cell>
          <cell r="E1217" t="str">
            <v>953,93</v>
          </cell>
          <cell r="F1217">
            <v>706.61481481481474</v>
          </cell>
        </row>
        <row r="1218">
          <cell r="B1218">
            <v>42773</v>
          </cell>
          <cell r="C1218" t="str">
            <v>Corpo BSTC (greide) diâmetro 1,20 m CA-1 PB inclusive escavação, reaterro e transporte do tubo em Vias Urbanas</v>
          </cell>
          <cell r="D1218" t="str">
            <v>M</v>
          </cell>
          <cell r="E1218" t="str">
            <v>967,30</v>
          </cell>
          <cell r="F1218">
            <v>716.51851851851848</v>
          </cell>
        </row>
        <row r="1219">
          <cell r="B1219">
            <v>42774</v>
          </cell>
          <cell r="C1219" t="str">
            <v>Corpo BSTC (greide) diâmetro 1,20 m CA-2 MF inclusive escavação, reaterro e transporte do tubo, em Vias Urbanas</v>
          </cell>
          <cell r="D1219" t="str">
            <v>M</v>
          </cell>
          <cell r="E1219" t="str">
            <v>980,68</v>
          </cell>
          <cell r="F1219">
            <v>726.42962962962952</v>
          </cell>
        </row>
        <row r="1220">
          <cell r="B1220">
            <v>42775</v>
          </cell>
          <cell r="C1220" t="str">
            <v>Corpo BSTC (greide) diâmetro 1,20 m CA-2 PB inclusive escavação, reaterro e transporte do tubo em Vias Urbanas</v>
          </cell>
          <cell r="D1220" t="str">
            <v>M</v>
          </cell>
          <cell r="E1220" t="str">
            <v>994,04</v>
          </cell>
          <cell r="F1220">
            <v>736.32592592592584</v>
          </cell>
        </row>
        <row r="1221">
          <cell r="B1221">
            <v>42776</v>
          </cell>
          <cell r="C1221" t="str">
            <v>Corpo BSTC (grota) diâmetro 0,60 m CA-1 MF exclusive escavação e reaterro, inclusive transporte do tubo em Vias Urbanas</v>
          </cell>
          <cell r="D1221" t="str">
            <v>M</v>
          </cell>
          <cell r="E1221" t="str">
            <v>155,68</v>
          </cell>
          <cell r="F1221">
            <v>115.31851851851852</v>
          </cell>
        </row>
        <row r="1222">
          <cell r="B1222">
            <v>42777</v>
          </cell>
          <cell r="C1222" t="str">
            <v>Corpo BSTC (grota) diâmetro 0,60 m CA-1 PB exclusive escavação e reaterro, inclusive transporte do tubo em Vias Urbanas</v>
          </cell>
          <cell r="D1222" t="str">
            <v>M</v>
          </cell>
          <cell r="E1222" t="str">
            <v>158,35</v>
          </cell>
          <cell r="F1222">
            <v>117.29629629629629</v>
          </cell>
        </row>
        <row r="1223">
          <cell r="B1223">
            <v>42778</v>
          </cell>
          <cell r="C1223" t="str">
            <v>Corpo BSTC (grota) diâmetro 0,60 m CA-2 MF exclusive escavação e reaterro, inclusive transporte do tubo em Vias Urbanas</v>
          </cell>
          <cell r="D1223" t="str">
            <v>M</v>
          </cell>
          <cell r="E1223" t="str">
            <v>162,36</v>
          </cell>
          <cell r="F1223">
            <v>120.26666666666667</v>
          </cell>
        </row>
        <row r="1224">
          <cell r="B1224">
            <v>42779</v>
          </cell>
          <cell r="C1224" t="str">
            <v>Corpo BSTC (grota) diâmetro 0,60 m CA-2 PB exclusive escavação e reaterro, inclusive transporte do tubo em Vias Urbanas</v>
          </cell>
          <cell r="D1224" t="str">
            <v>M</v>
          </cell>
          <cell r="E1224" t="str">
            <v>165,03</v>
          </cell>
          <cell r="F1224">
            <v>122.24444444444444</v>
          </cell>
        </row>
        <row r="1225">
          <cell r="B1225">
            <v>42780</v>
          </cell>
          <cell r="C1225" t="str">
            <v>Corpo BSTC (grota) diâmetro 0,80 m CA-1 MF exclusive escavação e reaterro, inclusive transporte do tubo em Vias Urbanas</v>
          </cell>
          <cell r="D1225" t="str">
            <v>M</v>
          </cell>
          <cell r="E1225" t="str">
            <v>361,32</v>
          </cell>
          <cell r="F1225">
            <v>267.64444444444445</v>
          </cell>
        </row>
        <row r="1226">
          <cell r="B1226">
            <v>42781</v>
          </cell>
          <cell r="C1226" t="str">
            <v>Corpo BSTC (grota) diâmetro 0,80 m CA-1 PB exclusive escavação e reaterro, inclusive transporte do tubo em Vias Urbanas</v>
          </cell>
          <cell r="D1226" t="str">
            <v>M</v>
          </cell>
          <cell r="E1226" t="str">
            <v>368,02</v>
          </cell>
          <cell r="F1226">
            <v>272.60740740740738</v>
          </cell>
        </row>
        <row r="1227">
          <cell r="B1227">
            <v>42782</v>
          </cell>
          <cell r="C1227" t="str">
            <v>Corpo BSTC (grota) diâmetro 0,80 m CA-2 MF exclusive escavação e reaterro, inclusive transporte do tubo em Vias Urbanas</v>
          </cell>
          <cell r="D1227" t="str">
            <v>M</v>
          </cell>
          <cell r="E1227" t="str">
            <v>374,70</v>
          </cell>
          <cell r="F1227">
            <v>277.55555555555554</v>
          </cell>
        </row>
        <row r="1228">
          <cell r="B1228">
            <v>42783</v>
          </cell>
          <cell r="C1228" t="str">
            <v>Corpo BSTC (grota) diâmetro 0,80 m CA-2 PB exclusive escavação e reaterro, inclusive transporte do tubo em Vias Urbanas</v>
          </cell>
          <cell r="D1228" t="str">
            <v>M</v>
          </cell>
          <cell r="E1228" t="str">
            <v>388,07</v>
          </cell>
          <cell r="F1228">
            <v>287.45925925925923</v>
          </cell>
        </row>
        <row r="1229">
          <cell r="B1229">
            <v>42784</v>
          </cell>
          <cell r="C1229" t="str">
            <v>Corpo BSTC (grota) diâmetro 1,00 m CA-1 MF exclusive escavação e reaterro, inclusive transporte do tubo em Vias Urbanas</v>
          </cell>
          <cell r="D1229" t="str">
            <v>M</v>
          </cell>
          <cell r="E1229" t="str">
            <v>449,79</v>
          </cell>
          <cell r="F1229">
            <v>333.17777777777775</v>
          </cell>
        </row>
        <row r="1230">
          <cell r="B1230">
            <v>42785</v>
          </cell>
          <cell r="C1230" t="str">
            <v>Corpo BSTC (grota) diâmetro 1,00 m CA-1 PB exclusive escavação e reaterro, inclusive transporte do tubo em Vias Urbanas</v>
          </cell>
          <cell r="D1230" t="str">
            <v>M</v>
          </cell>
          <cell r="E1230" t="str">
            <v>456,47</v>
          </cell>
          <cell r="F1230">
            <v>338.12592592592591</v>
          </cell>
        </row>
        <row r="1231">
          <cell r="B1231">
            <v>42786</v>
          </cell>
          <cell r="C1231" t="str">
            <v>Corpo BSTC (grota) diâmetro 1,00 m CA-2 MF exclusive escavação e reaterro, inclusive transporte do tubo em Vias Urbanas</v>
          </cell>
          <cell r="D1231" t="str">
            <v>M</v>
          </cell>
          <cell r="E1231" t="str">
            <v>463,17</v>
          </cell>
          <cell r="F1231">
            <v>343.0888888888889</v>
          </cell>
        </row>
        <row r="1232">
          <cell r="B1232">
            <v>42787</v>
          </cell>
          <cell r="C1232" t="str">
            <v>Corpo BSTC (grota) diâmetro 1,00 m CA-2 PB exclusive escavação e reaterro, inclusive transporte do tubo em Vias Urbanas</v>
          </cell>
          <cell r="D1232" t="str">
            <v>M</v>
          </cell>
          <cell r="E1232" t="str">
            <v>469,85</v>
          </cell>
          <cell r="F1232">
            <v>348.03703703703701</v>
          </cell>
        </row>
        <row r="1233">
          <cell r="B1233">
            <v>42788</v>
          </cell>
          <cell r="C1233" t="str">
            <v>Corpo BSTC (grota) diâmetro 1,00 m CA-3 MF exclusive escavação e reaterro, inclusive transporte do tubo em Vias Urbanas</v>
          </cell>
          <cell r="D1233" t="str">
            <v>M</v>
          </cell>
          <cell r="E1233" t="str">
            <v>536,71</v>
          </cell>
          <cell r="F1233">
            <v>397.56296296296296</v>
          </cell>
        </row>
        <row r="1234">
          <cell r="B1234">
            <v>42789</v>
          </cell>
          <cell r="C1234" t="str">
            <v>Corpo BSTC (grota) diâmetro 1,20 m CA-1 MF exclusive escavação e reaterro, inclusive transporte do tubo em Vias Urbanas</v>
          </cell>
          <cell r="D1234" t="str">
            <v>M</v>
          </cell>
          <cell r="E1234" t="str">
            <v>681,12</v>
          </cell>
          <cell r="F1234">
            <v>504.5333333333333</v>
          </cell>
        </row>
        <row r="1235">
          <cell r="B1235">
            <v>42790</v>
          </cell>
          <cell r="C1235" t="str">
            <v>Corpo BSTC (grota) diâmetro 1,20 m CA-1 PB exclusive escavação e reaterro, inclusive transporte do tubo em Vias Urbanas</v>
          </cell>
          <cell r="D1235" t="str">
            <v>M</v>
          </cell>
          <cell r="E1235" t="str">
            <v>694,49</v>
          </cell>
          <cell r="F1235">
            <v>514.43703703703704</v>
          </cell>
        </row>
        <row r="1236">
          <cell r="B1236">
            <v>42791</v>
          </cell>
          <cell r="C1236" t="str">
            <v>Corpo BSTC (grota) diâmetro 1,20 m CA-2 MF exclusive escavação e reaterro, inclusive transporte do tubo em Vias Urbanas</v>
          </cell>
          <cell r="D1236" t="str">
            <v>M</v>
          </cell>
          <cell r="E1236" t="str">
            <v>707,87</v>
          </cell>
          <cell r="F1236">
            <v>524.34814814814808</v>
          </cell>
        </row>
        <row r="1237">
          <cell r="B1237">
            <v>42792</v>
          </cell>
          <cell r="C1237" t="str">
            <v>Corpo BSTC (grota) diâmetro 1,20 m CA-2 PB exclusive escavação e reaterro, inclusive transporte do tubo em Vias Urbanas</v>
          </cell>
          <cell r="D1237" t="str">
            <v>M</v>
          </cell>
          <cell r="E1237" t="str">
            <v>721,23</v>
          </cell>
          <cell r="F1237">
            <v>534.24444444444441</v>
          </cell>
        </row>
        <row r="1238">
          <cell r="B1238">
            <v>42793</v>
          </cell>
          <cell r="C1238" t="str">
            <v>Corpo BSTC (grota) diâmetro 1,20 m CA-3 MF exclusive escavação e reaterro, inclusive transporte do tubo em Vias Urbanas</v>
          </cell>
          <cell r="D1238" t="str">
            <v>M</v>
          </cell>
          <cell r="E1238" t="str">
            <v>801,48</v>
          </cell>
          <cell r="F1238">
            <v>593.68888888888887</v>
          </cell>
        </row>
        <row r="1239">
          <cell r="B1239">
            <v>42794</v>
          </cell>
          <cell r="C1239" t="str">
            <v>Corpo BSTC (grota) diâmetro 1,50 m CA-1 MF exclusive escavação e reaterro, inclusive transporte do tubo em Vias Urbanas</v>
          </cell>
          <cell r="D1239" t="str">
            <v>M</v>
          </cell>
          <cell r="E1239" t="str">
            <v>896,42</v>
          </cell>
          <cell r="F1239">
            <v>664.01481481481471</v>
          </cell>
        </row>
        <row r="1240">
          <cell r="B1240">
            <v>42758</v>
          </cell>
          <cell r="C1240" t="str">
            <v>Corpo BSTC (grota) diâmetro 1,50 m CA-1 PB exclusive escavação e reaterro, inclusive transporte do tubo em Vias Urbanas</v>
          </cell>
          <cell r="D1240" t="str">
            <v>M</v>
          </cell>
          <cell r="E1240" t="str">
            <v>909,80</v>
          </cell>
          <cell r="F1240">
            <v>673.92592592592587</v>
          </cell>
        </row>
        <row r="1241">
          <cell r="B1241">
            <v>42795</v>
          </cell>
          <cell r="C1241" t="str">
            <v>Corpo BSTC (grota) diâmetro 1,50 m CA-2 MF exclusive escavação e reaterro, inclusive transporte do tubo em Vias Urbanas</v>
          </cell>
          <cell r="D1241" t="str">
            <v>M</v>
          </cell>
          <cell r="E1241" t="str">
            <v>923,17</v>
          </cell>
          <cell r="F1241">
            <v>683.82962962962961</v>
          </cell>
        </row>
        <row r="1242">
          <cell r="B1242">
            <v>42796</v>
          </cell>
          <cell r="C1242" t="str">
            <v>Corpo BSTC (grota) diâmetro 1,50 m CA-2 PB exclusive escavação e reaterro, inclusive transporte do tubo em Vias Urbanas</v>
          </cell>
          <cell r="D1242" t="str">
            <v>M</v>
          </cell>
          <cell r="E1242" t="str">
            <v>949,92</v>
          </cell>
          <cell r="F1242">
            <v>703.64444444444439</v>
          </cell>
        </row>
        <row r="1243">
          <cell r="B1243">
            <v>42797</v>
          </cell>
          <cell r="C1243" t="str">
            <v>Corpo BSTC (grota) diâmetro 1,50 m CA-3 MF exclusive escavação e reaterro, inclusive transporte do tubo em Vias Urbanas</v>
          </cell>
          <cell r="D1243" t="str">
            <v>M</v>
          </cell>
          <cell r="E1243" t="str">
            <v>1.123,76</v>
          </cell>
          <cell r="F1243">
            <v>832.4148148148148</v>
          </cell>
        </row>
        <row r="1244">
          <cell r="B1244">
            <v>42798</v>
          </cell>
          <cell r="C1244" t="str">
            <v>Corpo BTTC (grota) diâmetro 0,60 m CA-1 MF exclusive escavação e reaterro, inclusive transporte do tubo em Vias Urbanas</v>
          </cell>
          <cell r="D1244" t="str">
            <v>M</v>
          </cell>
          <cell r="E1244" t="str">
            <v>464,00</v>
          </cell>
          <cell r="F1244">
            <v>343.7037037037037</v>
          </cell>
        </row>
        <row r="1245">
          <cell r="B1245">
            <v>42799</v>
          </cell>
          <cell r="C1245" t="str">
            <v>Corpo BTTC (grota) diâmetro 0,60 m CA-1 PB exclusive escavação e reaterro, inclusive transporte do tubo em Vias Urbanas</v>
          </cell>
          <cell r="D1245" t="str">
            <v>M</v>
          </cell>
          <cell r="E1245" t="str">
            <v>472,02</v>
          </cell>
          <cell r="F1245">
            <v>349.64444444444439</v>
          </cell>
        </row>
        <row r="1246">
          <cell r="B1246">
            <v>42800</v>
          </cell>
          <cell r="C1246" t="str">
            <v>Corpo BTTC (grota) diâmetro 0,60 m CA-2 MF exclusive escavação e reaterro, inclusive transporte do tubo em Vias Urbanas</v>
          </cell>
          <cell r="D1246" t="str">
            <v>M</v>
          </cell>
          <cell r="E1246" t="str">
            <v>484,05</v>
          </cell>
          <cell r="F1246">
            <v>358.55555555555554</v>
          </cell>
        </row>
        <row r="1247">
          <cell r="B1247">
            <v>42801</v>
          </cell>
          <cell r="C1247" t="str">
            <v>Corpo BTTC (grota) diâmetro 0,60 m CA-2 PB exclusive escavação e reaterro, inclusive transporte do tubo em Vias Urbanas</v>
          </cell>
          <cell r="D1247" t="str">
            <v>M</v>
          </cell>
          <cell r="E1247" t="str">
            <v>492,07</v>
          </cell>
          <cell r="F1247">
            <v>364.49629629629629</v>
          </cell>
        </row>
        <row r="1248">
          <cell r="B1248">
            <v>42802</v>
          </cell>
          <cell r="C1248" t="str">
            <v>Corpo BTTC (grota) diâmetro 0,80 m CA-1 MF exclusive escavação e reaterro, inclusive transporte do tubo em Vias Urbanas</v>
          </cell>
          <cell r="D1248" t="str">
            <v>M</v>
          </cell>
          <cell r="E1248" t="str">
            <v>911,06</v>
          </cell>
          <cell r="F1248">
            <v>674.85925925925915</v>
          </cell>
        </row>
        <row r="1249">
          <cell r="B1249">
            <v>42803</v>
          </cell>
          <cell r="C1249" t="str">
            <v>Corpo BTTC (grota) diâmetro 0,80 m CA-1 PB exclusive escavação e reaterro, inclusive transporte do tubo em Vias Urbanas</v>
          </cell>
          <cell r="D1249" t="str">
            <v>M</v>
          </cell>
          <cell r="E1249" t="str">
            <v>931,14</v>
          </cell>
          <cell r="F1249">
            <v>689.73333333333323</v>
          </cell>
        </row>
        <row r="1250">
          <cell r="B1250">
            <v>42804</v>
          </cell>
          <cell r="C1250" t="str">
            <v>Corpo BTTC (grota) diâmetro 0,80 m CA-2 MF exclusive escavação e reaterro, inclusive transporte do tubo em Vias Urbanas</v>
          </cell>
          <cell r="D1250" t="str">
            <v>M</v>
          </cell>
          <cell r="E1250" t="str">
            <v>951,19</v>
          </cell>
          <cell r="F1250">
            <v>704.5851851851852</v>
          </cell>
        </row>
        <row r="1251">
          <cell r="B1251">
            <v>42805</v>
          </cell>
          <cell r="C1251" t="str">
            <v>Corpo BTTC (grota) diâmetro 0,80 m CA-2 PB exclusive escavação e reaterro, inclusive transporte do tubo em Vias Urbanas</v>
          </cell>
          <cell r="D1251" t="str">
            <v>M</v>
          </cell>
          <cell r="E1251" t="str">
            <v>991,29</v>
          </cell>
          <cell r="F1251">
            <v>734.28888888888878</v>
          </cell>
        </row>
        <row r="1252">
          <cell r="B1252">
            <v>42806</v>
          </cell>
          <cell r="C1252" t="str">
            <v>Corpo BTTC (grota) diâmetro 1,00 m CA-1 MF exclusive escavação e reaterro, inclusive transporte do tubo em Vias Urbanas</v>
          </cell>
          <cell r="D1252" t="str">
            <v>M</v>
          </cell>
          <cell r="E1252" t="str">
            <v>1.176,41</v>
          </cell>
          <cell r="F1252">
            <v>871.4148148148148</v>
          </cell>
        </row>
        <row r="1253">
          <cell r="B1253">
            <v>42807</v>
          </cell>
          <cell r="C1253" t="str">
            <v>Corpo BTTC (grota) diâmetro 1,00 m CA-1 PB exclusive escavação e reaterro, inclusive transporte do tubo em Vias Urbanas</v>
          </cell>
          <cell r="D1253" t="str">
            <v>M</v>
          </cell>
          <cell r="E1253" t="str">
            <v>1.196,46</v>
          </cell>
          <cell r="F1253">
            <v>886.26666666666665</v>
          </cell>
        </row>
        <row r="1254">
          <cell r="B1254">
            <v>42808</v>
          </cell>
          <cell r="C1254" t="str">
            <v>Corpo BTTC (grota) diâmetro 1,00 m CA-2 MF exclusive escavação e reaterro, inclusive transporte do tubo em Vias Urbanas</v>
          </cell>
          <cell r="D1254" t="str">
            <v>M</v>
          </cell>
          <cell r="E1254" t="str">
            <v>1.216,55</v>
          </cell>
          <cell r="F1254">
            <v>901.14814814814804</v>
          </cell>
        </row>
        <row r="1255">
          <cell r="B1255">
            <v>42809</v>
          </cell>
          <cell r="C1255" t="str">
            <v>Corpo BTTC (grota) diâmetro 1,00 m CA-2 PB exclusive escavação e reaterro, inclusive transporte do tubo em Vias Urbanas</v>
          </cell>
          <cell r="D1255" t="str">
            <v>M</v>
          </cell>
          <cell r="E1255" t="str">
            <v>1.236,60</v>
          </cell>
          <cell r="F1255">
            <v>915.99999999999989</v>
          </cell>
        </row>
        <row r="1256">
          <cell r="B1256">
            <v>42810</v>
          </cell>
          <cell r="C1256" t="str">
            <v>Corpo BTTC (grota) diâmetro 1,00 m CA-3 MF exclusive escavação e reaterro, inclusive transporte do tubo em Vias Urbanas</v>
          </cell>
          <cell r="D1256" t="str">
            <v>M</v>
          </cell>
          <cell r="E1256" t="str">
            <v>1.437,19</v>
          </cell>
          <cell r="F1256">
            <v>1064.5851851851851</v>
          </cell>
        </row>
        <row r="1257">
          <cell r="B1257">
            <v>42811</v>
          </cell>
          <cell r="C1257" t="str">
            <v>Corpo BTTC (grota) diâmetro 1,20 m CA-1 MF exclusive escavação e reaterro, inclusive transporte do tubo em Vias Urbanas</v>
          </cell>
          <cell r="D1257" t="str">
            <v>M</v>
          </cell>
          <cell r="E1257" t="str">
            <v>1.870,41</v>
          </cell>
          <cell r="F1257">
            <v>1385.4888888888888</v>
          </cell>
        </row>
        <row r="1258">
          <cell r="B1258">
            <v>42812</v>
          </cell>
          <cell r="C1258" t="str">
            <v>Corpo BTTC (grota) diâmetro 1,20 m CA-1 PB exclusive escavação e reaterro, inclusive transporte do tubo em Vias Urbanas</v>
          </cell>
          <cell r="D1258" t="str">
            <v>M</v>
          </cell>
          <cell r="E1258" t="str">
            <v>1.910,50</v>
          </cell>
          <cell r="F1258">
            <v>1415.185185185185</v>
          </cell>
        </row>
        <row r="1259">
          <cell r="B1259">
            <v>42813</v>
          </cell>
          <cell r="C1259" t="str">
            <v>Corpo BTTC (grota) diâmetro 1,20 m CA-2 MF exclusive escavação e reaterro, inclusive transporte do tubo em Vias Urbanas</v>
          </cell>
          <cell r="D1259" t="str">
            <v>M</v>
          </cell>
          <cell r="E1259" t="str">
            <v>1.950,64</v>
          </cell>
          <cell r="F1259">
            <v>1444.9185185185186</v>
          </cell>
        </row>
        <row r="1260">
          <cell r="B1260">
            <v>42814</v>
          </cell>
          <cell r="C1260" t="str">
            <v>Corpo BTTC (grota) diâmetro 1,20 m CA-2 PB exclusive escavação e reaterro, inclusive transporte do tubo em Vias Urbanas</v>
          </cell>
          <cell r="D1260" t="str">
            <v>M</v>
          </cell>
          <cell r="E1260" t="str">
            <v>1.990,73</v>
          </cell>
          <cell r="F1260">
            <v>1474.6148148148147</v>
          </cell>
        </row>
        <row r="1261">
          <cell r="B1261">
            <v>42815</v>
          </cell>
          <cell r="C1261" t="str">
            <v>Corpo BTTC (grota) diâmetro 1,20 m CA-3 MF exclusive escavação e reaterro, inclusive transporte do tubo em Vias Urbanas</v>
          </cell>
          <cell r="D1261" t="str">
            <v>M</v>
          </cell>
          <cell r="E1261" t="str">
            <v>2.231,46</v>
          </cell>
          <cell r="F1261">
            <v>1652.9333333333332</v>
          </cell>
        </row>
        <row r="1262">
          <cell r="B1262">
            <v>42816</v>
          </cell>
          <cell r="C1262" t="str">
            <v>Corpo BTTC (grota) diâmetro 1,50 m CA-1 MF exclusive escavação e reaterro, inclusive transporte do tubo em Vias Urbanas</v>
          </cell>
          <cell r="D1262" t="str">
            <v>M</v>
          </cell>
          <cell r="E1262" t="str">
            <v>2.516,31</v>
          </cell>
          <cell r="F1262">
            <v>1863.9333333333332</v>
          </cell>
        </row>
        <row r="1263">
          <cell r="B1263">
            <v>42817</v>
          </cell>
          <cell r="C1263" t="str">
            <v>Corpo BTTC (grota) diâmetro 1,50 m CA-1 PB exclusive escavação e reaterro, inclusive transporte do tubo em Vias Urbanas</v>
          </cell>
          <cell r="D1263" t="str">
            <v>M</v>
          </cell>
          <cell r="E1263" t="str">
            <v>2.556,45</v>
          </cell>
          <cell r="F1263">
            <v>1893.6666666666665</v>
          </cell>
        </row>
        <row r="1264">
          <cell r="B1264">
            <v>42818</v>
          </cell>
          <cell r="C1264" t="str">
            <v>Corpo BTTC (grota) diâmetro 1,50 m CA-2 MF exclusive escavação e reaterro, inclusive transporte do tubo em Vias Urbanas</v>
          </cell>
          <cell r="D1264" t="str">
            <v>M</v>
          </cell>
          <cell r="E1264" t="str">
            <v>2.596,54</v>
          </cell>
          <cell r="F1264">
            <v>1923.3629629629629</v>
          </cell>
        </row>
        <row r="1265">
          <cell r="B1265">
            <v>42819</v>
          </cell>
          <cell r="C1265" t="str">
            <v>Corpo BTTC (grota) diâmetro 1,50 m CA-2 PB exclusive escavação e reaterro, inclusive transporte do tubo em Vias Urbanas</v>
          </cell>
          <cell r="D1265" t="str">
            <v>M</v>
          </cell>
          <cell r="E1265" t="str">
            <v>2.676,82</v>
          </cell>
          <cell r="F1265">
            <v>1982.8296296296296</v>
          </cell>
        </row>
        <row r="1266">
          <cell r="B1266">
            <v>42820</v>
          </cell>
          <cell r="C1266" t="str">
            <v>Corpo BTTC (grota) diâmetro 1,50 m CA-3 MF exclusive escavação e reaterro, inclusive transporte do tubo em Vias Urbanas</v>
          </cell>
          <cell r="D1266" t="str">
            <v>M</v>
          </cell>
          <cell r="E1266" t="str">
            <v>3.198,33</v>
          </cell>
          <cell r="F1266">
            <v>2369.1333333333332</v>
          </cell>
        </row>
        <row r="1267">
          <cell r="B1267">
            <v>41321</v>
          </cell>
          <cell r="C1267" t="str">
            <v>Corpo de BDCC 1,00 x 1,00 m em Vias Urbanas</v>
          </cell>
          <cell r="D1267" t="str">
            <v>M</v>
          </cell>
          <cell r="E1267" t="str">
            <v>4.949,70</v>
          </cell>
          <cell r="F1267">
            <v>3666.4444444444439</v>
          </cell>
        </row>
        <row r="1268">
          <cell r="B1268">
            <v>42821</v>
          </cell>
          <cell r="C1268" t="str">
            <v>Corpo de BDCC 1,50 x 1,50 m projeto DNIT para H &lt; -&gt; 2,50 m em Vias
Urbanas</v>
          </cell>
          <cell r="D1268" t="str">
            <v>M</v>
          </cell>
          <cell r="E1268" t="str">
            <v>3.703,65</v>
          </cell>
          <cell r="F1268">
            <v>2743.4444444444443</v>
          </cell>
        </row>
        <row r="1269">
          <cell r="B1269">
            <v>42822</v>
          </cell>
          <cell r="C1269" t="str">
            <v>Corpo de BDCC 1,50 x 1,50 m projeto DNIT para 2,50 &lt; H &lt; 5,00 m em Vias
Urbanas</v>
          </cell>
          <cell r="D1269" t="str">
            <v>M</v>
          </cell>
          <cell r="E1269" t="str">
            <v>3.859,98</v>
          </cell>
          <cell r="F1269">
            <v>2859.2444444444441</v>
          </cell>
        </row>
        <row r="1270">
          <cell r="B1270">
            <v>42823</v>
          </cell>
          <cell r="C1270" t="str">
            <v>Corpo de BDCC 2,00 x 1,20 m - tudo incluido conforme projeto em Vias
Urbanas</v>
          </cell>
          <cell r="D1270" t="str">
            <v>M</v>
          </cell>
          <cell r="E1270" t="str">
            <v>5.387,06</v>
          </cell>
          <cell r="F1270">
            <v>3990.4148148148147</v>
          </cell>
        </row>
        <row r="1271">
          <cell r="B1271">
            <v>42824</v>
          </cell>
          <cell r="C1271" t="str">
            <v>Corpo de BDCC 2,00 x 2,00 m projeto DNIT para H &lt; -&gt; 2,50 m em Vias
Urbanas</v>
          </cell>
          <cell r="D1271" t="str">
            <v>M</v>
          </cell>
          <cell r="E1271" t="str">
            <v>5.338,06</v>
          </cell>
          <cell r="F1271">
            <v>3954.1185185185186</v>
          </cell>
        </row>
        <row r="1272">
          <cell r="B1272">
            <v>42825</v>
          </cell>
          <cell r="C1272" t="str">
            <v>Corpo de BDCC 2,00 x 2,00 m projeto DNIT para 2,50 &lt; H &lt; 5,00 m em Vias
Urbanas</v>
          </cell>
          <cell r="D1272" t="str">
            <v>M</v>
          </cell>
          <cell r="E1272" t="str">
            <v>5.888,72</v>
          </cell>
          <cell r="F1272">
            <v>4362.0148148148146</v>
          </cell>
        </row>
        <row r="1273">
          <cell r="B1273">
            <v>40600</v>
          </cell>
          <cell r="C1273" t="str">
            <v>Corpo de BDCC 2,00 x 2,50 m em Vias Urbanas</v>
          </cell>
          <cell r="D1273" t="str">
            <v>M</v>
          </cell>
          <cell r="E1273" t="str">
            <v>7.968,46</v>
          </cell>
          <cell r="F1273">
            <v>5902.562962962963</v>
          </cell>
        </row>
        <row r="1274">
          <cell r="B1274">
            <v>42827</v>
          </cell>
          <cell r="C1274" t="str">
            <v>Corpo de BDCC 2,00 x 3,00 m projeto DNIT p/ 2,50 &lt; H &lt; 5,00 m em Vias
Urbanas</v>
          </cell>
          <cell r="D1274" t="str">
            <v>M</v>
          </cell>
          <cell r="E1274" t="str">
            <v>8.868,83</v>
          </cell>
          <cell r="F1274">
            <v>6569.5037037037036</v>
          </cell>
        </row>
        <row r="1275">
          <cell r="B1275">
            <v>42826</v>
          </cell>
          <cell r="C1275" t="str">
            <v>Corpo de BDCC 2,00 x 3,00 m projeto DNIT para H &lt; -&gt; 2,50 m em Vias
Urbanas</v>
          </cell>
          <cell r="D1275" t="str">
            <v>M</v>
          </cell>
          <cell r="E1275" t="str">
            <v>7.629,17</v>
          </cell>
          <cell r="F1275">
            <v>5651.2370370370363</v>
          </cell>
        </row>
        <row r="1276">
          <cell r="B1276">
            <v>42828</v>
          </cell>
          <cell r="C1276" t="str">
            <v>Corpo de BDCC 2,50 x 2,00m - tudo incluído conforme projeto em Vias
Urbanas</v>
          </cell>
          <cell r="D1276" t="str">
            <v>M</v>
          </cell>
          <cell r="E1276" t="str">
            <v>7.815,51</v>
          </cell>
          <cell r="F1276">
            <v>5789.2666666666664</v>
          </cell>
        </row>
        <row r="1277">
          <cell r="B1277">
            <v>42830</v>
          </cell>
          <cell r="C1277" t="str">
            <v>Corpo de BDCC 2,50 x 2,50 m projeto DNIT p/ 2,50&lt; H &lt;5,00 m em Vias
Urbanas</v>
          </cell>
          <cell r="D1277" t="str">
            <v>M</v>
          </cell>
          <cell r="E1277" t="str">
            <v>8.040,01</v>
          </cell>
          <cell r="F1277">
            <v>5955.562962962963</v>
          </cell>
        </row>
        <row r="1278">
          <cell r="B1278">
            <v>42829</v>
          </cell>
          <cell r="C1278" t="str">
            <v>Corpo de BDCC 2,50 x 2,50 m projeto DNIT para H&lt;-&gt;2,50m em Vias
Urbanas</v>
          </cell>
          <cell r="D1278" t="str">
            <v>M</v>
          </cell>
          <cell r="E1278" t="str">
            <v>7.202,80</v>
          </cell>
          <cell r="F1278">
            <v>5335.4074074074069</v>
          </cell>
        </row>
        <row r="1279">
          <cell r="B1279">
            <v>42831</v>
          </cell>
          <cell r="C1279" t="str">
            <v>Corpo de BDCC 2,50 x 3,00 m projeto DNIT p/ H &lt;-&gt; 2,50 m em Vias
Urbanas</v>
          </cell>
          <cell r="D1279" t="str">
            <v>M</v>
          </cell>
          <cell r="E1279" t="str">
            <v>8.737,71</v>
          </cell>
          <cell r="F1279">
            <v>6472.3777777777768</v>
          </cell>
        </row>
        <row r="1280">
          <cell r="B1280">
            <v>42832</v>
          </cell>
          <cell r="C1280" t="str">
            <v>Corpo de BDCC 2,50 x 3,00 m projeto DNIT p/ 2,50 &lt; H &lt; 5,00 m em Vias
Urbanas</v>
          </cell>
          <cell r="D1280" t="str">
            <v>M</v>
          </cell>
          <cell r="E1280" t="str">
            <v>9.664,23</v>
          </cell>
          <cell r="F1280">
            <v>7158.688888888888</v>
          </cell>
        </row>
        <row r="1281">
          <cell r="B1281">
            <v>42834</v>
          </cell>
          <cell r="C1281" t="str">
            <v>Corpo de BDCC 3,00 x 3,00 m projeto DNIT p/ 2,50 &lt; H &lt; 5,00 m em Vias
Urbanas</v>
          </cell>
          <cell r="D1281" t="str">
            <v>M</v>
          </cell>
          <cell r="E1281" t="str">
            <v>10.380,79</v>
          </cell>
          <cell r="F1281">
            <v>7689.4740740740745</v>
          </cell>
        </row>
        <row r="1282">
          <cell r="B1282">
            <v>42833</v>
          </cell>
          <cell r="C1282" t="str">
            <v>Corpo de BDCC 3,00 x 3,00 m projeto DNIT para  H &lt;-&gt; 2,50 m em Vias
Urbanas</v>
          </cell>
          <cell r="D1282" t="str">
            <v>M</v>
          </cell>
          <cell r="E1282" t="str">
            <v>9.618,89</v>
          </cell>
          <cell r="F1282">
            <v>7125.1037037037031</v>
          </cell>
        </row>
        <row r="1283">
          <cell r="B1283">
            <v>42835</v>
          </cell>
          <cell r="C1283" t="str">
            <v>Corpo de BSCC 1,50 x 1,50 m projeto DNIT p/ H &lt;-&gt; 2,50 m em Vias
Urbanas</v>
          </cell>
          <cell r="D1283" t="str">
            <v>M</v>
          </cell>
          <cell r="E1283" t="str">
            <v>2.236,39</v>
          </cell>
          <cell r="F1283">
            <v>1656.5851851851851</v>
          </cell>
        </row>
        <row r="1284">
          <cell r="B1284">
            <v>42836</v>
          </cell>
          <cell r="C1284" t="str">
            <v>Corpo de BSCC 1,50x1,50m projeto DNIT p/ 2,50&lt; H &lt;5,00m em Vias
Urbanas</v>
          </cell>
          <cell r="D1284" t="str">
            <v>M</v>
          </cell>
          <cell r="E1284" t="str">
            <v>2.353,64</v>
          </cell>
          <cell r="F1284">
            <v>1743.4370370370368</v>
          </cell>
        </row>
        <row r="1285">
          <cell r="B1285">
            <v>42837</v>
          </cell>
          <cell r="C1285" t="str">
            <v>Corpo de BSCC 2,00 x 2,00m projeto DNIT para  5,00 &lt; H &lt; 7,50 m em Vias
Urbanas</v>
          </cell>
          <cell r="D1285" t="str">
            <v>M</v>
          </cell>
          <cell r="E1285" t="str">
            <v>3.851,11</v>
          </cell>
          <cell r="F1285">
            <v>2852.6740740740738</v>
          </cell>
        </row>
        <row r="1286">
          <cell r="B1286">
            <v>42838</v>
          </cell>
          <cell r="C1286" t="str">
            <v>Corpo de BSCC 2,00x2,00m projeto DNIT p/ H&lt;-&gt;2,50m em Vias Urbanas</v>
          </cell>
          <cell r="D1286" t="str">
            <v>M</v>
          </cell>
          <cell r="E1286" t="str">
            <v>3.177,46</v>
          </cell>
          <cell r="F1286">
            <v>2353.6740740740738</v>
          </cell>
        </row>
        <row r="1287">
          <cell r="B1287">
            <v>42839</v>
          </cell>
          <cell r="C1287" t="str">
            <v>Corpo de BSCC 2,00x2,00m projeto DNIT p/ 2,50&lt; H &lt;5,00m em Vias
Urbanas</v>
          </cell>
          <cell r="D1287" t="str">
            <v>M</v>
          </cell>
          <cell r="E1287" t="str">
            <v>3.577,54</v>
          </cell>
          <cell r="F1287">
            <v>2650.0296296296297</v>
          </cell>
        </row>
        <row r="1288">
          <cell r="B1288">
            <v>42840</v>
          </cell>
          <cell r="C1288" t="str">
            <v>Corpo de BSCC 2,00x3,00m projeto DNIT p/ H&lt;-&gt;2,50m em Vias Urbanas</v>
          </cell>
          <cell r="D1288" t="str">
            <v>M</v>
          </cell>
          <cell r="E1288" t="str">
            <v>4.617,00</v>
          </cell>
          <cell r="F1288">
            <v>3420</v>
          </cell>
        </row>
        <row r="1289">
          <cell r="B1289">
            <v>42841</v>
          </cell>
          <cell r="C1289" t="str">
            <v>Corpo de BSCC 2,00x3,00m projeto DNIT p/ 2,50&lt; H &lt;5,00m em Vias
Urbanas</v>
          </cell>
          <cell r="D1289" t="str">
            <v>M</v>
          </cell>
          <cell r="E1289" t="str">
            <v>5.803,16</v>
          </cell>
          <cell r="F1289">
            <v>4298.6370370370369</v>
          </cell>
        </row>
        <row r="1290">
          <cell r="B1290">
            <v>40585</v>
          </cell>
          <cell r="C1290" t="str">
            <v>Corpo de BSCC 2,50 x 2,50 m, para H &lt; -&gt; 2,50 m em Vias Urbanas</v>
          </cell>
          <cell r="D1290" t="str">
            <v>M</v>
          </cell>
          <cell r="E1290" t="str">
            <v>4.975,14</v>
          </cell>
          <cell r="F1290">
            <v>3685.2888888888888</v>
          </cell>
        </row>
        <row r="1291">
          <cell r="B1291">
            <v>42843</v>
          </cell>
          <cell r="C1291" t="str">
            <v>Corpo de BSCC 2,50x2,50m projeto DNIT para 2,50&lt; H &lt;5,00m em Vias
Urbanas</v>
          </cell>
          <cell r="D1291" t="str">
            <v>M</v>
          </cell>
          <cell r="E1291" t="str">
            <v>4.945,75</v>
          </cell>
          <cell r="F1291">
            <v>3663.5185185185182</v>
          </cell>
        </row>
        <row r="1292">
          <cell r="B1292">
            <v>42844</v>
          </cell>
          <cell r="C1292" t="str">
            <v>Corpo de BSCC 2,50x3,00m projeto DNIT para H&lt;-&gt;2,50m em Vias Urbanas</v>
          </cell>
          <cell r="D1292" t="str">
            <v>M</v>
          </cell>
          <cell r="E1292" t="str">
            <v>5.701,94</v>
          </cell>
          <cell r="F1292">
            <v>4223.6592592592588</v>
          </cell>
        </row>
        <row r="1293">
          <cell r="B1293">
            <v>42845</v>
          </cell>
          <cell r="C1293" t="str">
            <v>Corpo de BSCC 2,50x3,00m projeto DNIT para 2,50&lt; H &lt;5,00m em Vias
Urbanas</v>
          </cell>
          <cell r="D1293" t="str">
            <v>M</v>
          </cell>
          <cell r="E1293" t="str">
            <v>6.771,84</v>
          </cell>
          <cell r="F1293">
            <v>5016.1777777777779</v>
          </cell>
        </row>
        <row r="1294">
          <cell r="B1294">
            <v>41179</v>
          </cell>
          <cell r="C1294" t="str">
            <v>Corpo de BSCC 3,00x1,50 para 2,50m&lt; H &lt; 5,00m , em Vias Urbanas</v>
          </cell>
          <cell r="D1294" t="str">
            <v>M</v>
          </cell>
          <cell r="E1294" t="str">
            <v>6.033,75</v>
          </cell>
          <cell r="F1294">
            <v>4469.4444444444443</v>
          </cell>
        </row>
        <row r="1295">
          <cell r="B1295">
            <v>42846</v>
          </cell>
          <cell r="C1295" t="str">
            <v>Corpo de BSCC 3,00x3,00m projeto DNIT para H&lt;-&gt;2,50m em Vias
Urabanas</v>
          </cell>
          <cell r="D1295" t="str">
            <v>M</v>
          </cell>
          <cell r="E1295" t="str">
            <v>6.224,08</v>
          </cell>
          <cell r="F1295">
            <v>4610.4296296296288</v>
          </cell>
        </row>
        <row r="1296">
          <cell r="B1296">
            <v>42842</v>
          </cell>
          <cell r="C1296" t="str">
            <v>Corpo de BSCC 3,00x3,00m projeto DNIT para H&lt;-&gt;2,50m em Vias Urbanas</v>
          </cell>
          <cell r="D1296" t="str">
            <v>M</v>
          </cell>
          <cell r="E1296" t="str">
            <v>6.224,08</v>
          </cell>
          <cell r="F1296">
            <v>4610.4296296296288</v>
          </cell>
        </row>
        <row r="1297">
          <cell r="B1297">
            <v>42848</v>
          </cell>
          <cell r="C1297" t="str">
            <v>Corpo de BSCC 3,00x3,00m projeto DNIT para 2,50&lt; H &lt;5,00m em Vias
Urbanas</v>
          </cell>
          <cell r="D1297" t="str">
            <v>M</v>
          </cell>
          <cell r="E1297" t="str">
            <v>7.099,77</v>
          </cell>
          <cell r="F1297">
            <v>5259.0888888888885</v>
          </cell>
        </row>
        <row r="1298">
          <cell r="B1298">
            <v>42849</v>
          </cell>
          <cell r="C1298" t="str">
            <v>Corpo de BTCC 1,50 x 1,50 m projeto DNIT para H &lt;-&gt; 2,50 m em Vias
Urbanas</v>
          </cell>
          <cell r="D1298" t="str">
            <v>M</v>
          </cell>
          <cell r="E1298" t="str">
            <v>5.201,50</v>
          </cell>
          <cell r="F1298">
            <v>3852.9629629629626</v>
          </cell>
        </row>
        <row r="1299">
          <cell r="B1299">
            <v>42850</v>
          </cell>
          <cell r="C1299" t="str">
            <v>Corpo de BTCC 1,50 x 1,50 m projeto DNIT para 2,50 &lt; H &lt; 5,00 m em Vias
Urbanas</v>
          </cell>
          <cell r="D1299" t="str">
            <v>M</v>
          </cell>
          <cell r="E1299" t="str">
            <v>5.490,72</v>
          </cell>
          <cell r="F1299">
            <v>4067.2</v>
          </cell>
        </row>
        <row r="1300">
          <cell r="B1300">
            <v>42851</v>
          </cell>
          <cell r="C1300" t="str">
            <v>Corpo de BTCC 2,00 x 2,00 m projeto DNIT para H &lt;-&gt; 2,50 m em Vias
Urbanas</v>
          </cell>
          <cell r="D1300" t="str">
            <v>M</v>
          </cell>
          <cell r="E1300" t="str">
            <v>7.602,33</v>
          </cell>
          <cell r="F1300">
            <v>5631.3555555555549</v>
          </cell>
        </row>
        <row r="1301">
          <cell r="B1301">
            <v>42852</v>
          </cell>
          <cell r="C1301" t="str">
            <v>Corpo de BTCC 2,00 x 2,00 m projeto DNIT para 2,50 &lt; H &lt; 5,00 m em Vias
Urbanas</v>
          </cell>
          <cell r="D1301" t="str">
            <v>M</v>
          </cell>
          <cell r="E1301" t="str">
            <v>8.083,44</v>
          </cell>
          <cell r="F1301">
            <v>5987.7333333333327</v>
          </cell>
        </row>
        <row r="1302">
          <cell r="B1302">
            <v>42853</v>
          </cell>
          <cell r="C1302" t="str">
            <v>Corpo de BTCC 2,00 x 3,00 m projeto DNIT para H &lt; -&gt; 2,50 m em Vias
Urbanas</v>
          </cell>
          <cell r="D1302" t="str">
            <v>M</v>
          </cell>
          <cell r="E1302" t="str">
            <v>11.065,12</v>
          </cell>
          <cell r="F1302">
            <v>8196.385185185185</v>
          </cell>
        </row>
        <row r="1303">
          <cell r="B1303">
            <v>42854</v>
          </cell>
          <cell r="C1303" t="str">
            <v>Corpo de BTCC 2,00 x 3,00 m projeto DNIT para 2,50 &lt; H &lt; 5,00 m em Vias
Urbanas</v>
          </cell>
          <cell r="D1303" t="str">
            <v>M</v>
          </cell>
          <cell r="E1303" t="str">
            <v>12.502,36</v>
          </cell>
          <cell r="F1303">
            <v>9261.0074074074073</v>
          </cell>
        </row>
        <row r="1304">
          <cell r="B1304">
            <v>42855</v>
          </cell>
          <cell r="C1304" t="str">
            <v>Corpo de BTCC 2,50 x 2,50 m projeto DNIT para H &lt; -&gt; 2,50 m em Vias
Urbanas</v>
          </cell>
          <cell r="D1304" t="str">
            <v>M</v>
          </cell>
          <cell r="E1304" t="str">
            <v>10.000,66</v>
          </cell>
          <cell r="F1304">
            <v>7407.896296296296</v>
          </cell>
        </row>
        <row r="1305">
          <cell r="B1305">
            <v>42856</v>
          </cell>
          <cell r="C1305" t="str">
            <v>Corpo de BTCC 2,50 x 2,50 m projeto DNIT para 2,50 &lt; H &lt; 5,00 m em Vias
Urbanas</v>
          </cell>
          <cell r="D1305" t="str">
            <v>M</v>
          </cell>
          <cell r="E1305" t="str">
            <v>11.193,55</v>
          </cell>
          <cell r="F1305">
            <v>8291.5185185185182</v>
          </cell>
        </row>
        <row r="1306">
          <cell r="B1306">
            <v>42858</v>
          </cell>
          <cell r="C1306" t="str">
            <v>Corpo de BTCC 2,50 x 3,00 m projeto DNIT para H &lt; -&gt; 2,50 m em Vias
Urbanas</v>
          </cell>
          <cell r="D1306" t="str">
            <v>M</v>
          </cell>
          <cell r="E1306" t="str">
            <v>12.419,16</v>
          </cell>
          <cell r="F1306">
            <v>9199.3777777777777</v>
          </cell>
        </row>
        <row r="1307">
          <cell r="B1307">
            <v>42857</v>
          </cell>
          <cell r="C1307" t="str">
            <v>Corpo de BTCC 2,50 x 3,00 m projeto DNIT para H &lt; -&gt; 2,50 m em vias
Urbanas</v>
          </cell>
          <cell r="D1307" t="str">
            <v>M</v>
          </cell>
          <cell r="E1307" t="str">
            <v>12.419,16</v>
          </cell>
          <cell r="F1307">
            <v>9199.3777777777777</v>
          </cell>
        </row>
        <row r="1308">
          <cell r="B1308">
            <v>42859</v>
          </cell>
          <cell r="C1308" t="str">
            <v>Corpo de BTCC 2,50 x 3,00 m projeto DNIT para 2,50 &lt; H &lt; 5,00 m em Vias
Urbanas</v>
          </cell>
          <cell r="D1308" t="str">
            <v>M</v>
          </cell>
          <cell r="E1308" t="str">
            <v>14.025,52</v>
          </cell>
          <cell r="F1308">
            <v>10389.274074074074</v>
          </cell>
        </row>
        <row r="1309">
          <cell r="B1309">
            <v>42860</v>
          </cell>
          <cell r="C1309" t="str">
            <v>Corpo de BTCC 3,00 x 3,00 m projeto DNIT para H &lt; -&gt; 2,50 m em Vias
Urbanas</v>
          </cell>
          <cell r="D1309" t="str">
            <v>M</v>
          </cell>
          <cell r="E1309" t="str">
            <v>13.414,62</v>
          </cell>
          <cell r="F1309">
            <v>9936.7555555555555</v>
          </cell>
        </row>
        <row r="1310">
          <cell r="B1310">
            <v>42861</v>
          </cell>
          <cell r="C1310" t="str">
            <v>Corpo de BTCC 3,00 x 3,00 m projeto DNIT para 2,50 &lt; H &lt; 5,00 m em Vias
Urbanas</v>
          </cell>
          <cell r="D1310" t="str">
            <v>M</v>
          </cell>
          <cell r="E1310" t="str">
            <v>14.986,59</v>
          </cell>
          <cell r="F1310">
            <v>11101.177777777777</v>
          </cell>
        </row>
        <row r="1311">
          <cell r="B1311">
            <v>42862</v>
          </cell>
          <cell r="C1311" t="str">
            <v>Corta-rio (escavação mecânica em material de 1ª cat.) H-&gt;1,50 a 3,00 m em
Vias Urbanas</v>
          </cell>
          <cell r="D1311" t="str">
            <v>M3</v>
          </cell>
          <cell r="E1311" t="str">
            <v>14,04</v>
          </cell>
          <cell r="F1311">
            <v>10.399999999999999</v>
          </cell>
        </row>
        <row r="1312">
          <cell r="B1312">
            <v>42863</v>
          </cell>
          <cell r="C1312" t="str">
            <v>Corta-rio (escavação mecânica em material de 2ª cat.) H-&gt;1,50 a 3,00m em
Vias Urbanas</v>
          </cell>
          <cell r="D1312" t="str">
            <v>M3</v>
          </cell>
          <cell r="E1312" t="str">
            <v>28,08</v>
          </cell>
          <cell r="F1312">
            <v>20.799999999999997</v>
          </cell>
        </row>
        <row r="1313">
          <cell r="B1313">
            <v>42864</v>
          </cell>
          <cell r="C1313" t="str">
            <v>Corta-rio (escavação mecânica em material de 3º cat.) H-&gt;0,00 a 1,50m em
Vias Urbanas</v>
          </cell>
          <cell r="D1313" t="str">
            <v>M3</v>
          </cell>
          <cell r="E1313" t="str">
            <v>110,36</v>
          </cell>
          <cell r="F1313">
            <v>81.748148148148147</v>
          </cell>
        </row>
        <row r="1314">
          <cell r="B1314">
            <v>42865</v>
          </cell>
          <cell r="C1314" t="str">
            <v>Corte e esmerilhamento de pontas de tubo de ferro fundido DN 500 a
200mm em Vias Urbanas</v>
          </cell>
          <cell r="D1314" t="str">
            <v>M</v>
          </cell>
          <cell r="E1314" t="str">
            <v>23,22</v>
          </cell>
          <cell r="F1314">
            <v>17.2</v>
          </cell>
        </row>
        <row r="1315">
          <cell r="B1315">
            <v>42866</v>
          </cell>
          <cell r="C1315" t="str">
            <v>Curva 90° de PVC, junta elástica PBA, D-&gt;75mm, fornecimento e assentamento em Vias Urbanas</v>
          </cell>
          <cell r="D1315" t="str">
            <v>Ud</v>
          </cell>
          <cell r="E1315" t="str">
            <v>53,64</v>
          </cell>
          <cell r="F1315">
            <v>39.733333333333334</v>
          </cell>
        </row>
        <row r="1316">
          <cell r="B1316">
            <v>42867</v>
          </cell>
          <cell r="C1316" t="str">
            <v>Demolição manual alvenaria tijolo furado assentado com argamassa em Vias
Urbanas</v>
          </cell>
          <cell r="D1316" t="str">
            <v>M3</v>
          </cell>
          <cell r="E1316" t="str">
            <v>180,79</v>
          </cell>
          <cell r="F1316">
            <v>133.91851851851851</v>
          </cell>
        </row>
        <row r="1317">
          <cell r="B1317">
            <v>42868</v>
          </cell>
          <cell r="C1317" t="str">
            <v>Demolição manual de concreto armado em Vias Urbanas</v>
          </cell>
          <cell r="D1317" t="str">
            <v>M3</v>
          </cell>
          <cell r="E1317" t="str">
            <v>285,26</v>
          </cell>
          <cell r="F1317">
            <v>211.30370370370369</v>
          </cell>
        </row>
        <row r="1318">
          <cell r="B1318">
            <v>42869</v>
          </cell>
          <cell r="C1318" t="str">
            <v>Demolição manual de concreto simples ou ciclópico em Vias Urbanas</v>
          </cell>
          <cell r="D1318" t="str">
            <v>M3</v>
          </cell>
          <cell r="E1318" t="str">
            <v>251,70</v>
          </cell>
          <cell r="F1318">
            <v>186.44444444444443</v>
          </cell>
        </row>
        <row r="1319">
          <cell r="B1319">
            <v>42870</v>
          </cell>
          <cell r="C1319" t="str">
            <v>Demolição mecânica de concreto em Vias Urbanas</v>
          </cell>
          <cell r="D1319" t="str">
            <v>M3</v>
          </cell>
          <cell r="E1319" t="str">
            <v>153,75</v>
          </cell>
          <cell r="F1319">
            <v>113.88888888888889</v>
          </cell>
        </row>
        <row r="1320">
          <cell r="B1320">
            <v>42880</v>
          </cell>
          <cell r="C1320" t="str">
            <v>Descida d'água concreto simples (degraus) c/ caiação (DSA-03) apoio em
Vias Urbanas</v>
          </cell>
          <cell r="D1320" t="str">
            <v>Ud</v>
          </cell>
          <cell r="E1320" t="str">
            <v>670,49</v>
          </cell>
          <cell r="F1320">
            <v>496.65925925925922</v>
          </cell>
        </row>
        <row r="1321">
          <cell r="B1321">
            <v>42883</v>
          </cell>
          <cell r="C1321" t="str">
            <v>Deslocamento de cerca de tela galvanizada fio 12 malha 3" x 3", em Vias
Urbanas</v>
          </cell>
          <cell r="D1321" t="str">
            <v>M</v>
          </cell>
          <cell r="E1321" t="str">
            <v>35,57</v>
          </cell>
          <cell r="F1321">
            <v>26.348148148148148</v>
          </cell>
        </row>
        <row r="1322">
          <cell r="B1322">
            <v>42899</v>
          </cell>
          <cell r="C1322" t="str">
            <v>Dreno de alívio de pavimento (DP - DAP - 01), com tubo PVC d-&gt;50mm, geotêxtil não tecido RT 07 kN/m inclusive transporte da brita em Vias Urbanas</v>
          </cell>
          <cell r="D1322" t="str">
            <v>M</v>
          </cell>
          <cell r="E1322" t="str">
            <v>46,46</v>
          </cell>
          <cell r="F1322">
            <v>34.414814814814811</v>
          </cell>
        </row>
        <row r="1323">
          <cell r="B1323">
            <v>42901</v>
          </cell>
          <cell r="C1323" t="str">
            <v>Dreno de PVC  D -&gt; 100 mm em Vias Urbanas</v>
          </cell>
          <cell r="D1323" t="str">
            <v>M</v>
          </cell>
          <cell r="E1323" t="str">
            <v>33,91</v>
          </cell>
          <cell r="F1323">
            <v>25.118518518518513</v>
          </cell>
        </row>
        <row r="1324">
          <cell r="B1324">
            <v>42900</v>
          </cell>
          <cell r="C1324" t="str">
            <v>Dreno de PVC  D -&gt; 50 mm em Vias Urbanas</v>
          </cell>
          <cell r="D1324" t="str">
            <v>M</v>
          </cell>
          <cell r="E1324" t="str">
            <v>17,61</v>
          </cell>
          <cell r="F1324">
            <v>13.044444444444443</v>
          </cell>
        </row>
        <row r="1325">
          <cell r="B1325">
            <v>41185</v>
          </cell>
          <cell r="C1325" t="str">
            <v>Dreno em PVC perfurado diâm. -&gt; 100 mm, em Vias Urbanas</v>
          </cell>
          <cell r="D1325" t="str">
            <v>M</v>
          </cell>
          <cell r="E1325" t="str">
            <v>19,71</v>
          </cell>
          <cell r="F1325">
            <v>14.6</v>
          </cell>
        </row>
        <row r="1326">
          <cell r="B1326">
            <v>42903</v>
          </cell>
          <cell r="C1326" t="str">
            <v>Dreno Longitudinal tipo Trincheira Drenante, H -&gt; 0,90 m com tubo poroso tipo PEAD d -&gt;110 mm, incluindo esc. mat. 3ª cat. em Vias Urbanas</v>
          </cell>
          <cell r="D1326" t="str">
            <v>M</v>
          </cell>
          <cell r="E1326" t="str">
            <v>107,54</v>
          </cell>
          <cell r="F1326">
            <v>79.659259259259258</v>
          </cell>
        </row>
        <row r="1327">
          <cell r="B1327">
            <v>42904</v>
          </cell>
          <cell r="C1327" t="str">
            <v>Dreno Longitudinal tipo Trincheira Drenante, H -&gt; 0,90 m com tubo poroso tipo PEAD d-&gt;110 mm, inclusive esc. em mat. 1ª cat. em Vias Urbanas</v>
          </cell>
          <cell r="D1327" t="str">
            <v>M</v>
          </cell>
          <cell r="E1327" t="str">
            <v>92,86</v>
          </cell>
          <cell r="F1327">
            <v>68.785185185185185</v>
          </cell>
        </row>
        <row r="1328">
          <cell r="B1328">
            <v>42902</v>
          </cell>
          <cell r="C1328" t="str">
            <v>Dreno Longitudinal tipo Trincheira Drenante, H-&gt;0,40m c/tubo poroso PEAD d -&gt; 65 mm, incl. esc. mat. 1ª cat., geotêxtil não tecido RT 07kN/m, V. Urbanas</v>
          </cell>
          <cell r="D1328" t="str">
            <v>M</v>
          </cell>
          <cell r="E1328" t="str">
            <v>98,19</v>
          </cell>
          <cell r="F1328">
            <v>72.73333333333332</v>
          </cell>
        </row>
        <row r="1329">
          <cell r="B1329">
            <v>42905</v>
          </cell>
          <cell r="C1329" t="str">
            <v>Dreno ou Barbacã em tubo PVC, diâmetro de 2" em Vias Urbanas</v>
          </cell>
          <cell r="D1329" t="str">
            <v>M</v>
          </cell>
          <cell r="E1329" t="str">
            <v>14,02</v>
          </cell>
          <cell r="F1329">
            <v>10.385185185185184</v>
          </cell>
        </row>
        <row r="1330">
          <cell r="B1330">
            <v>43120</v>
          </cell>
          <cell r="C1330" t="str">
            <v>Dreno profundo com enchimento de areia, escavação em material 1ª
categoria, inclusive transporte da areia, em vias Urbanas</v>
          </cell>
          <cell r="D1330" t="str">
            <v>M</v>
          </cell>
          <cell r="E1330" t="str">
            <v>87,33</v>
          </cell>
          <cell r="F1330">
            <v>64.688888888888883</v>
          </cell>
        </row>
        <row r="1331">
          <cell r="B1331">
            <v>42906</v>
          </cell>
          <cell r="C1331" t="str">
            <v>Dreno profundo com enchimento de brita e areia (1:1) escavação em material 1ª categoria, inclusive transporte da areia e da brita em Vias Urbanas</v>
          </cell>
          <cell r="D1331" t="str">
            <v>M</v>
          </cell>
          <cell r="E1331" t="str">
            <v>90,51</v>
          </cell>
          <cell r="F1331">
            <v>67.044444444444437</v>
          </cell>
        </row>
        <row r="1332">
          <cell r="B1332">
            <v>42907</v>
          </cell>
          <cell r="C1332" t="str">
            <v>Dreno profundo com enchimento de brita e areia (1:1) escavação em material 2ª categoria, inclusive transporte da areia e da brita em Vias Urbanas</v>
          </cell>
          <cell r="D1332" t="str">
            <v>M</v>
          </cell>
          <cell r="E1332" t="str">
            <v>97,13</v>
          </cell>
          <cell r="F1332">
            <v>71.948148148148135</v>
          </cell>
        </row>
        <row r="1333">
          <cell r="B1333">
            <v>42908</v>
          </cell>
          <cell r="C1333" t="str">
            <v>Dreno profundo com enchimento de brita, escavação em material 1ª
categoria,  inclusive transporte da brita em Vias Urbanas</v>
          </cell>
          <cell r="D1333" t="str">
            <v>M</v>
          </cell>
          <cell r="E1333" t="str">
            <v>86,37</v>
          </cell>
          <cell r="F1333">
            <v>63.977777777777774</v>
          </cell>
        </row>
        <row r="1334">
          <cell r="B1334">
            <v>43122</v>
          </cell>
          <cell r="C1334" t="str">
            <v>Dreno profundo com tubo poroso, D-&gt;0,20 m com enchim. de brita, escav. material 3ª categoria (DPR-01),  inclus. transporte brita e  tubo,  Vias Urbanas</v>
          </cell>
          <cell r="D1334" t="str">
            <v>M</v>
          </cell>
          <cell r="E1334" t="str">
            <v>86,64</v>
          </cell>
          <cell r="F1334">
            <v>64.177777777777777</v>
          </cell>
        </row>
        <row r="1335">
          <cell r="B1335">
            <v>42913</v>
          </cell>
          <cell r="C1335" t="str">
            <v>Dreno profundo com tubo poroso, D-&gt;0,20m com enchim. de brita e areia, escav. material 2ª categoria, inclusi. transp. areia,brita e  tubo Vias Urbanas</v>
          </cell>
          <cell r="D1335" t="str">
            <v>M</v>
          </cell>
          <cell r="E1335" t="str">
            <v>108,90</v>
          </cell>
          <cell r="F1335">
            <v>80.666666666666671</v>
          </cell>
        </row>
        <row r="1336">
          <cell r="B1336">
            <v>42910</v>
          </cell>
          <cell r="C1336" t="str">
            <v>Dreno profundo D-&gt;0,10m c/ enchim.brita, areia (1:1) escav. em mat. 3ª categoria, incl.geotêxtil não tecido RT 16kn/m, e transp. brita, areia V.Urbanas</v>
          </cell>
          <cell r="D1336" t="str">
            <v>M</v>
          </cell>
          <cell r="E1336" t="str">
            <v>187,15</v>
          </cell>
          <cell r="F1336">
            <v>138.62962962962962</v>
          </cell>
        </row>
        <row r="1337">
          <cell r="B1337">
            <v>42909</v>
          </cell>
          <cell r="C1337" t="str">
            <v>Dreno profundo D-&gt;0,10m c/ enchim.brita,areia (1:1) escav.mat. 1ª categoria, incl. geotêxtil não tecido RT16 kn/m e transp. areia,brita- Vias Urbanas</v>
          </cell>
          <cell r="D1337" t="str">
            <v>M</v>
          </cell>
          <cell r="E1337" t="str">
            <v>124,53</v>
          </cell>
          <cell r="F1337">
            <v>92.24444444444444</v>
          </cell>
        </row>
        <row r="1338">
          <cell r="B1338">
            <v>42911</v>
          </cell>
          <cell r="C1338" t="str">
            <v>Dreno profundo D-&gt;0,20m com enchimento de areia, escavação em material
1ª categoria (DPS-01), inclusive transporte da areia e do tubo em Vias
Urbanas</v>
          </cell>
          <cell r="D1338" t="str">
            <v>M</v>
          </cell>
          <cell r="E1338" t="str">
            <v>105,69</v>
          </cell>
          <cell r="F1338">
            <v>78.288888888888877</v>
          </cell>
        </row>
        <row r="1339">
          <cell r="B1339">
            <v>42912</v>
          </cell>
          <cell r="C1339" t="str">
            <v>Dreno profundo D-&gt;0,20m com enchimento de brita e areia, escavação em material 1ª categoria, inclusive transporte da brita e da areia, em Vias Urbanas</v>
          </cell>
          <cell r="D1339" t="str">
            <v>M</v>
          </cell>
          <cell r="E1339" t="str">
            <v>102,28</v>
          </cell>
          <cell r="F1339">
            <v>75.762962962962959</v>
          </cell>
        </row>
        <row r="1340">
          <cell r="B1340">
            <v>42915</v>
          </cell>
          <cell r="C1340" t="str">
            <v>Dreno profundo para corte em solo, com enchimento em brita revestido com geotêxtil não tecido RT-16, inclusive transporte da brita em Vias Urbanas</v>
          </cell>
          <cell r="D1340" t="str">
            <v>M</v>
          </cell>
          <cell r="E1340" t="str">
            <v>113,10</v>
          </cell>
          <cell r="F1340">
            <v>83.777777777777771</v>
          </cell>
        </row>
        <row r="1341">
          <cell r="B1341">
            <v>42914</v>
          </cell>
          <cell r="C1341" t="str">
            <v>Dreno profundo solo c/tubo PVC perfur. D-&gt;0,10 m envolto geotêxtil não tecidoRT16kn/mpreench.c/brita, inclus.transp.dreno exclus transp.brita V Urbanas</v>
          </cell>
          <cell r="D1341" t="str">
            <v>M</v>
          </cell>
          <cell r="E1341" t="str">
            <v>94,68</v>
          </cell>
          <cell r="F1341">
            <v>70.13333333333334</v>
          </cell>
        </row>
        <row r="1342">
          <cell r="B1342">
            <v>42917</v>
          </cell>
          <cell r="C1342" t="str">
            <v>Dreno sub-horizontal D -&gt; 50 mm em PVC inclus. escavação em alteração de rocha, geotêxtil não tecido RT-16 exclusive transp. em Vias Urbanas</v>
          </cell>
          <cell r="D1342" t="str">
            <v>M</v>
          </cell>
          <cell r="E1342" t="str">
            <v>619,13</v>
          </cell>
          <cell r="F1342">
            <v>458.61481481481479</v>
          </cell>
        </row>
        <row r="1343">
          <cell r="B1343">
            <v>42918</v>
          </cell>
          <cell r="C1343" t="str">
            <v>Dreno sub-horizontal D -&gt; 50 mm em PVC inclus.escavação em rocha sã, geotêxtil não tecido RT-16, exclusive transportes em Vias Urbanas</v>
          </cell>
          <cell r="D1343" t="str">
            <v>M</v>
          </cell>
          <cell r="E1343" t="str">
            <v>798,44</v>
          </cell>
          <cell r="F1343">
            <v>591.43703703703704</v>
          </cell>
        </row>
        <row r="1344">
          <cell r="B1344">
            <v>42916</v>
          </cell>
          <cell r="C1344" t="str">
            <v>Dreno sub-horizontal D-&gt;50 mm inclusive geotêxtil não tecido RT 16 kn/m, em PVC, exclusive transportes em Vias Urbanas</v>
          </cell>
          <cell r="D1344" t="str">
            <v>M</v>
          </cell>
          <cell r="E1344" t="str">
            <v>421,06</v>
          </cell>
          <cell r="F1344">
            <v>311.89629629629627</v>
          </cell>
        </row>
        <row r="1345">
          <cell r="B1345">
            <v>42919</v>
          </cell>
          <cell r="C1345" t="str">
            <v>Dreno sub-superficial rocha (h-&gt;0,55m) c/tubo PVC perfur.d-&gt;0,10m, env. geotêxtil RT-16, preenc.c/ brita, incl. transp. dreno, excl. transp brita-V. Urb</v>
          </cell>
          <cell r="D1345" t="str">
            <v>M</v>
          </cell>
          <cell r="E1345" t="str">
            <v>75,47</v>
          </cell>
          <cell r="F1345">
            <v>55.903703703703698</v>
          </cell>
        </row>
        <row r="1346">
          <cell r="B1346">
            <v>42920</v>
          </cell>
          <cell r="C1346" t="str">
            <v>Dreno vertical D -&gt; 75 mm em PVC, inclusive geotêxtil não tecido RT-16, exclusive transportes, em Vias Urbanas</v>
          </cell>
          <cell r="D1346" t="str">
            <v>M</v>
          </cell>
          <cell r="E1346" t="str">
            <v>432,37</v>
          </cell>
          <cell r="F1346">
            <v>320.27407407407406</v>
          </cell>
        </row>
        <row r="1347">
          <cell r="B1347">
            <v>42921</v>
          </cell>
          <cell r="C1347" t="str">
            <v>Eletroduto de ferro galvanizado DN 4" exclusive escavação e reaterro, fornecimento e assentamento, em Vias Urbanas</v>
          </cell>
          <cell r="D1347" t="str">
            <v>M</v>
          </cell>
          <cell r="E1347" t="str">
            <v>103,14</v>
          </cell>
          <cell r="F1347">
            <v>76.399999999999991</v>
          </cell>
        </row>
        <row r="1348">
          <cell r="B1348">
            <v>42922</v>
          </cell>
          <cell r="C1348" t="str">
            <v>Eletroduto para rede de lógica, inclusive conexões, em Vias Urbanas</v>
          </cell>
          <cell r="D1348" t="str">
            <v>M</v>
          </cell>
          <cell r="E1348" t="str">
            <v>18,60</v>
          </cell>
          <cell r="F1348">
            <v>13.777777777777779</v>
          </cell>
        </row>
        <row r="1349">
          <cell r="B1349">
            <v>42923</v>
          </cell>
          <cell r="C1349" t="str">
            <v>Eletroduto PVC diâmetro 75mm, fornecimento e assentamento em Vias
Urbanas</v>
          </cell>
          <cell r="D1349" t="str">
            <v>M</v>
          </cell>
          <cell r="E1349" t="str">
            <v>20,73</v>
          </cell>
          <cell r="F1349">
            <v>15.355555555555554</v>
          </cell>
        </row>
        <row r="1350">
          <cell r="B1350">
            <v>42924</v>
          </cell>
          <cell r="C1350" t="str">
            <v>Eletroduto PVC rígido roscável diâm. 50 mm, fornecimento e assentamento em Vias Urbanas</v>
          </cell>
          <cell r="D1350" t="str">
            <v>M</v>
          </cell>
          <cell r="E1350" t="str">
            <v>10,00</v>
          </cell>
          <cell r="F1350">
            <v>7.4074074074074066</v>
          </cell>
        </row>
        <row r="1351">
          <cell r="B1351">
            <v>42925</v>
          </cell>
          <cell r="C1351" t="str">
            <v>Eletroduto tipo Kanaflex  diâmetro 1 1/4", fornecimento e assentamento em
Vias Urbanas</v>
          </cell>
          <cell r="D1351" t="str">
            <v>M</v>
          </cell>
          <cell r="E1351" t="str">
            <v>11,86</v>
          </cell>
          <cell r="F1351">
            <v>8.7851851851851848</v>
          </cell>
        </row>
        <row r="1352">
          <cell r="B1352">
            <v>42926</v>
          </cell>
          <cell r="C1352" t="str">
            <v>Eletroduto tipo Kanaflex diâmetro 1 1/2", fornecimento e assentamento em
Vias Urbanas</v>
          </cell>
          <cell r="D1352" t="str">
            <v>M</v>
          </cell>
          <cell r="E1352" t="str">
            <v>13,55</v>
          </cell>
          <cell r="F1352">
            <v>10.037037037037036</v>
          </cell>
        </row>
        <row r="1353">
          <cell r="B1353">
            <v>42927</v>
          </cell>
          <cell r="C1353" t="str">
            <v>Eletroduto tipo Kanaflex diâmetro 2", fornecimento e assentamento em Vias
Urbanas</v>
          </cell>
          <cell r="D1353" t="str">
            <v>M</v>
          </cell>
          <cell r="E1353" t="str">
            <v>18,45</v>
          </cell>
          <cell r="F1353">
            <v>13.666666666666666</v>
          </cell>
        </row>
        <row r="1354">
          <cell r="B1354">
            <v>42928</v>
          </cell>
          <cell r="C1354" t="str">
            <v>Eletroduto tipo Kanaflex diâmetro 4", fornecimento e assentamento em Vias
Urbanas</v>
          </cell>
          <cell r="D1354" t="str">
            <v>M</v>
          </cell>
          <cell r="E1354" t="str">
            <v>29,11</v>
          </cell>
          <cell r="F1354">
            <v>21.56296296296296</v>
          </cell>
        </row>
        <row r="1355">
          <cell r="B1355">
            <v>42937</v>
          </cell>
          <cell r="C1355" t="str">
            <v>Ensecadeira simples de madeira esp.-&gt; 5 cm com 1 reaproveitamento, em
Vias Urbanas</v>
          </cell>
          <cell r="D1355" t="str">
            <v>M2</v>
          </cell>
          <cell r="E1355" t="str">
            <v>258,13</v>
          </cell>
          <cell r="F1355">
            <v>191.2074074074074</v>
          </cell>
        </row>
        <row r="1356">
          <cell r="B1356">
            <v>42938</v>
          </cell>
          <cell r="C1356" t="str">
            <v>Ensecadeira simples de madeira esp.-&gt; 5 cm sem reaproveitamento, em
Vias Urbanas</v>
          </cell>
          <cell r="D1356" t="str">
            <v>M2</v>
          </cell>
          <cell r="E1356" t="str">
            <v>331,15</v>
          </cell>
          <cell r="F1356">
            <v>245.29629629629628</v>
          </cell>
        </row>
        <row r="1357">
          <cell r="B1357">
            <v>42942</v>
          </cell>
          <cell r="C1357" t="str">
            <v>Escada de madeira executada sobre terreno inclinado, com 80 cm de largura mínima em Vias Urbanas</v>
          </cell>
          <cell r="D1357" t="str">
            <v>M</v>
          </cell>
          <cell r="E1357" t="str">
            <v>62,92</v>
          </cell>
          <cell r="F1357">
            <v>46.607407407407408</v>
          </cell>
        </row>
        <row r="1358">
          <cell r="B1358">
            <v>42944</v>
          </cell>
          <cell r="C1358" t="str">
            <v>Escavação manual em mat. 1ª cat. H-&gt; 0,00 a 1,50 m c/ esgotamento em
Vias Urbanas</v>
          </cell>
          <cell r="D1358" t="str">
            <v>M3</v>
          </cell>
          <cell r="E1358" t="str">
            <v>60,45</v>
          </cell>
          <cell r="F1358">
            <v>44.777777777777779</v>
          </cell>
        </row>
        <row r="1359">
          <cell r="B1359">
            <v>42943</v>
          </cell>
          <cell r="C1359" t="str">
            <v>Escavação manual em mat. 1ª cat. H-&gt; 0,00 a 1,50 m em Vias Urbanas</v>
          </cell>
          <cell r="D1359" t="str">
            <v>M3</v>
          </cell>
          <cell r="E1359" t="str">
            <v>55,01</v>
          </cell>
          <cell r="F1359">
            <v>40.748148148148147</v>
          </cell>
        </row>
        <row r="1360">
          <cell r="B1360">
            <v>42946</v>
          </cell>
          <cell r="C1360" t="str">
            <v>Escavação manual em mat. 1ª cat. H-&gt; 1,50 a 3,00 m c/ esgotamento em
Vias Urbanas</v>
          </cell>
          <cell r="D1360" t="str">
            <v>M3</v>
          </cell>
          <cell r="E1360" t="str">
            <v>84,46</v>
          </cell>
          <cell r="F1360">
            <v>62.562962962962956</v>
          </cell>
        </row>
        <row r="1361">
          <cell r="B1361">
            <v>42945</v>
          </cell>
          <cell r="C1361" t="str">
            <v>Escavação manual em mat. 1ª cat. H-&gt; 1,50 a 3,00 m em Vias Urbanas</v>
          </cell>
          <cell r="D1361" t="str">
            <v>M3</v>
          </cell>
          <cell r="E1361" t="str">
            <v>81,10</v>
          </cell>
          <cell r="F1361">
            <v>60.074074074074069</v>
          </cell>
        </row>
        <row r="1362">
          <cell r="B1362">
            <v>42948</v>
          </cell>
          <cell r="C1362" t="str">
            <v>Escavação manual em mat. 1ª cat. H-&gt; 3,00 a 4,50 m c/ esgotamento, em
Vias Urbanas</v>
          </cell>
          <cell r="D1362" t="str">
            <v>M3</v>
          </cell>
          <cell r="E1362" t="str">
            <v>120,48</v>
          </cell>
          <cell r="F1362">
            <v>89.24444444444444</v>
          </cell>
        </row>
        <row r="1363">
          <cell r="B1363">
            <v>42947</v>
          </cell>
          <cell r="C1363" t="str">
            <v>Escavação manual em mat. 1ª cat. H-&gt; 3,00 a 4,50 m, em Vias Urbanas</v>
          </cell>
          <cell r="D1363" t="str">
            <v>M3</v>
          </cell>
          <cell r="E1363" t="str">
            <v>120,25</v>
          </cell>
          <cell r="F1363">
            <v>89.074074074074062</v>
          </cell>
        </row>
        <row r="1364">
          <cell r="B1364">
            <v>42949</v>
          </cell>
          <cell r="C1364" t="str">
            <v>Escavação manual em mat. 2ª cat. H-&gt; 0,00 a 1,50 m c/ esgotamento, em
Vias Urbanas</v>
          </cell>
          <cell r="D1364" t="str">
            <v>M3</v>
          </cell>
          <cell r="E1364" t="str">
            <v>134,41</v>
          </cell>
          <cell r="F1364">
            <v>99.562962962962956</v>
          </cell>
        </row>
        <row r="1365">
          <cell r="B1365">
            <v>42950</v>
          </cell>
          <cell r="C1365" t="str">
            <v>Escavação manual em mat. 2ª cat. H-&gt; 0,00 a 1,50 m s/ detonação, em Vias
Urbanas</v>
          </cell>
          <cell r="D1365" t="str">
            <v>M3</v>
          </cell>
          <cell r="E1365" t="str">
            <v>135,40</v>
          </cell>
          <cell r="F1365">
            <v>100.29629629629629</v>
          </cell>
        </row>
        <row r="1366">
          <cell r="B1366">
            <v>42951</v>
          </cell>
          <cell r="C1366" t="str">
            <v>Escavação manual em mat. 2ª cat. H-&gt; 1,50 a 3,00 m c/ esgotamento, em
Vias Urbanas</v>
          </cell>
          <cell r="D1366" t="str">
            <v>M3</v>
          </cell>
          <cell r="E1366" t="str">
            <v>164,06</v>
          </cell>
          <cell r="F1366">
            <v>121.52592592592592</v>
          </cell>
        </row>
        <row r="1367">
          <cell r="B1367">
            <v>42952</v>
          </cell>
          <cell r="C1367" t="str">
            <v>Escavação manual em mat. 2ª cat. H-&gt; 1,50 a 3,00 m s/ detonação, em Vias
Urbanas</v>
          </cell>
          <cell r="D1367" t="str">
            <v>M3</v>
          </cell>
          <cell r="E1367" t="str">
            <v>167,62</v>
          </cell>
          <cell r="F1367">
            <v>124.16296296296296</v>
          </cell>
        </row>
        <row r="1368">
          <cell r="B1368">
            <v>42953</v>
          </cell>
          <cell r="C1368" t="str">
            <v>Escavação manual em mat. 2ª cat. H-&gt; 3,00 a 4,50 m c/ esgotamento, em
Vias Urbanas</v>
          </cell>
          <cell r="D1368" t="str">
            <v>M3</v>
          </cell>
          <cell r="E1368" t="str">
            <v>283,02</v>
          </cell>
          <cell r="F1368">
            <v>209.64444444444442</v>
          </cell>
        </row>
        <row r="1369">
          <cell r="B1369">
            <v>42954</v>
          </cell>
          <cell r="C1369" t="str">
            <v>Escavação manual em mat. 2ª cat. H-&gt; 3,00 a 4,50 m s/ detonação, em Vias
Urbanas</v>
          </cell>
          <cell r="D1369" t="str">
            <v>M3</v>
          </cell>
          <cell r="E1369" t="str">
            <v>296,93</v>
          </cell>
          <cell r="F1369">
            <v>219.94814814814814</v>
          </cell>
        </row>
        <row r="1370">
          <cell r="B1370">
            <v>42955</v>
          </cell>
          <cell r="C1370" t="str">
            <v>Escavação manual em mat. 3ª cat. H-&gt; 0,00 a 1,50 m, a fogo, em Vias
Urbanas</v>
          </cell>
          <cell r="D1370" t="str">
            <v>M3</v>
          </cell>
          <cell r="E1370" t="str">
            <v>341,03</v>
          </cell>
          <cell r="F1370">
            <v>252.61481481481476</v>
          </cell>
        </row>
        <row r="1371">
          <cell r="B1371">
            <v>42956</v>
          </cell>
          <cell r="C1371" t="str">
            <v>Escavação manual furos, valetas mat. 1ª cat. H-&gt; 0,00 a 1,50 m (dim. reduz.), em Vias Urbanas</v>
          </cell>
          <cell r="D1371" t="str">
            <v>M3</v>
          </cell>
          <cell r="E1371" t="str">
            <v>81,10</v>
          </cell>
          <cell r="F1371">
            <v>60.074074074074069</v>
          </cell>
        </row>
        <row r="1372">
          <cell r="B1372">
            <v>42957</v>
          </cell>
          <cell r="C1372" t="str">
            <v>Escavação manual furos, valetas mat. 2ª cat. H-&gt; 0,00 a 1,50 m s/detonação
(dim. reduz.), em Vias Urbanas</v>
          </cell>
          <cell r="D1372" t="str">
            <v>M3</v>
          </cell>
          <cell r="E1372" t="str">
            <v>201,70</v>
          </cell>
          <cell r="F1372">
            <v>149.40740740740739</v>
          </cell>
        </row>
        <row r="1373">
          <cell r="B1373">
            <v>42958</v>
          </cell>
          <cell r="C1373" t="str">
            <v>Escavação mecânica de valas em material de 1ª categoria, 3,00 a 4,50 m, c/
esgotamento, carga do material, transp. material p/ bota-fora -Vias Urbanas</v>
          </cell>
          <cell r="D1373" t="str">
            <v>M3</v>
          </cell>
          <cell r="E1373" t="str">
            <v>198,99</v>
          </cell>
          <cell r="F1373">
            <v>147.4</v>
          </cell>
        </row>
        <row r="1374">
          <cell r="B1374">
            <v>42959</v>
          </cell>
          <cell r="C1374" t="str">
            <v>Escavação mecânica de valas em 1ª categoria, profundidade de 4,50 a 6,00 m com esgotamento, transp. DMT-&gt;20km, descarga e espalhamento, em Vias Urbanas</v>
          </cell>
          <cell r="D1374" t="str">
            <v>M3</v>
          </cell>
          <cell r="E1374" t="str">
            <v>201,44</v>
          </cell>
          <cell r="F1374">
            <v>149.21481481481482</v>
          </cell>
        </row>
        <row r="1375">
          <cell r="B1375">
            <v>42962</v>
          </cell>
          <cell r="C1375" t="str">
            <v>Escavação mecânica em material de 1ª cat. H-&gt; 0,00 a 1,50 m c/
esgotamento, em Vias Urbanas</v>
          </cell>
          <cell r="D1375" t="str">
            <v>M3</v>
          </cell>
          <cell r="E1375" t="str">
            <v>20,42</v>
          </cell>
          <cell r="F1375">
            <v>15.125925925925927</v>
          </cell>
        </row>
        <row r="1376">
          <cell r="B1376">
            <v>42961</v>
          </cell>
          <cell r="C1376" t="str">
            <v>Escavação mecânica em material de 1ª cat. H-&gt; 0,00 a 1,50 m c/
esgotamento, em Vias Urbanas</v>
          </cell>
          <cell r="D1376" t="str">
            <v>M3</v>
          </cell>
          <cell r="E1376" t="str">
            <v>20,42</v>
          </cell>
          <cell r="F1376">
            <v>15.125925925925927</v>
          </cell>
        </row>
        <row r="1377">
          <cell r="B1377">
            <v>42960</v>
          </cell>
          <cell r="C1377" t="str">
            <v>Escavação mecânica em material de 1ª cat. H-&gt; 0,00 a 1,50 m, em Vias
Urbanas</v>
          </cell>
          <cell r="D1377" t="str">
            <v>M3</v>
          </cell>
          <cell r="E1377" t="str">
            <v>11,65</v>
          </cell>
          <cell r="F1377">
            <v>8.6296296296296298</v>
          </cell>
        </row>
        <row r="1378">
          <cell r="B1378">
            <v>42964</v>
          </cell>
          <cell r="C1378" t="str">
            <v>Escavação mecânica em material de 1ª cat. H-&gt; 1,50 a 3,00 m c/
esgotamento, em Vias Urbanas</v>
          </cell>
          <cell r="D1378" t="str">
            <v>M3</v>
          </cell>
          <cell r="E1378" t="str">
            <v>21,49</v>
          </cell>
          <cell r="F1378">
            <v>15.918518518518516</v>
          </cell>
        </row>
        <row r="1379">
          <cell r="B1379">
            <v>42963</v>
          </cell>
          <cell r="C1379" t="str">
            <v>Escavação mecânica em material de 1ª cat. H-&gt; 1,50 a 3,00 m, em Vias
Urbanas</v>
          </cell>
          <cell r="D1379" t="str">
            <v>M3</v>
          </cell>
          <cell r="E1379" t="str">
            <v>12,66</v>
          </cell>
          <cell r="F1379">
            <v>9.3777777777777764</v>
          </cell>
        </row>
        <row r="1380">
          <cell r="B1380">
            <v>42966</v>
          </cell>
          <cell r="C1380" t="str">
            <v>Escavação mecânica em material de 1º cat. H-&gt; 3,00 a 4,50 m c/
esgotamento, em Vias Urbanas</v>
          </cell>
          <cell r="D1380" t="str">
            <v>M3</v>
          </cell>
          <cell r="E1380" t="str">
            <v>23,54</v>
          </cell>
          <cell r="F1380">
            <v>17.437037037037037</v>
          </cell>
        </row>
        <row r="1381">
          <cell r="B1381">
            <v>42965</v>
          </cell>
          <cell r="C1381" t="str">
            <v>Escavação mecânica em material de 1ª cat. H-&gt; 3,00 a 4,50 m, em Vias
Urbanas</v>
          </cell>
          <cell r="D1381" t="str">
            <v>M3</v>
          </cell>
          <cell r="E1381" t="str">
            <v>14,70</v>
          </cell>
          <cell r="F1381">
            <v>10.888888888888888</v>
          </cell>
        </row>
        <row r="1382">
          <cell r="B1382">
            <v>42968</v>
          </cell>
          <cell r="C1382" t="str">
            <v>Escavação mecânica em material de 2ª cat. H-&gt; 0,00 a 1,50 m c/
esgotamento, em Vias Urbanas</v>
          </cell>
          <cell r="D1382" t="str">
            <v>M3</v>
          </cell>
          <cell r="E1382" t="str">
            <v>29,25</v>
          </cell>
          <cell r="F1382">
            <v>21.666666666666664</v>
          </cell>
        </row>
        <row r="1383">
          <cell r="B1383">
            <v>42967</v>
          </cell>
          <cell r="C1383" t="str">
            <v>Escavação mecânica em material de 2ª cat. H-&gt; 0,00 a 1,50 m, em Vias
Urbanas</v>
          </cell>
          <cell r="D1383" t="str">
            <v>M3</v>
          </cell>
          <cell r="E1383" t="str">
            <v>21,18</v>
          </cell>
          <cell r="F1383">
            <v>15.688888888888888</v>
          </cell>
        </row>
        <row r="1384">
          <cell r="B1384">
            <v>42970</v>
          </cell>
          <cell r="C1384" t="str">
            <v>Escavação mecânica em material de 2ª cat. H-&gt; 1,50 a 3,00 m c/
esgotamento, em Vias Urbanas</v>
          </cell>
          <cell r="D1384" t="str">
            <v>M3</v>
          </cell>
          <cell r="E1384" t="str">
            <v>33,14</v>
          </cell>
          <cell r="F1384">
            <v>24.548148148148147</v>
          </cell>
        </row>
        <row r="1385">
          <cell r="B1385">
            <v>42969</v>
          </cell>
          <cell r="C1385" t="str">
            <v>Escavação mecânica em material de 2ª cat. H-&gt; 1,50 a 3,00 m, em Vias
Urbanas</v>
          </cell>
          <cell r="D1385" t="str">
            <v>M3</v>
          </cell>
          <cell r="E1385" t="str">
            <v>25,32</v>
          </cell>
          <cell r="F1385">
            <v>18.755555555555553</v>
          </cell>
        </row>
        <row r="1386">
          <cell r="B1386">
            <v>42973</v>
          </cell>
          <cell r="C1386" t="str">
            <v>Escavação mecânica em material de 2ª cat. H-&gt; 3,00 a 4,50 m c/
esgotamento, em Vias Urbanas</v>
          </cell>
          <cell r="D1386" t="str">
            <v>M3</v>
          </cell>
          <cell r="E1386" t="str">
            <v>38,97</v>
          </cell>
          <cell r="F1386">
            <v>28.866666666666664</v>
          </cell>
        </row>
        <row r="1387">
          <cell r="B1387">
            <v>42979</v>
          </cell>
          <cell r="C1387" t="str">
            <v>Escavação mecânica em material de 2º cat. H-&gt; 3,00 a 4,50 m c/
esgotamento em Vias Urbanas</v>
          </cell>
          <cell r="D1387" t="str">
            <v>M3</v>
          </cell>
          <cell r="E1387" t="str">
            <v>38,97</v>
          </cell>
          <cell r="F1387">
            <v>28.866666666666664</v>
          </cell>
        </row>
        <row r="1388">
          <cell r="B1388">
            <v>42971</v>
          </cell>
          <cell r="C1388" t="str">
            <v>Escavação mecânica em material de 2ª cat. H-&gt; 3,00 a 4,50 m, em Vias
Urbanas</v>
          </cell>
          <cell r="D1388" t="str">
            <v>M3</v>
          </cell>
          <cell r="E1388" t="str">
            <v>31,69</v>
          </cell>
          <cell r="F1388">
            <v>23.474074074074075</v>
          </cell>
        </row>
        <row r="1389">
          <cell r="B1389">
            <v>42975</v>
          </cell>
          <cell r="C1389" t="str">
            <v>Escavação mecânica em material de 3ª cat. H-&gt; 0,00 a 1,50 m c/
esgotamento, em Vias Urbanas</v>
          </cell>
          <cell r="D1389" t="str">
            <v>M3</v>
          </cell>
          <cell r="E1389" t="str">
            <v>103,92</v>
          </cell>
          <cell r="F1389">
            <v>76.977777777777774</v>
          </cell>
        </row>
        <row r="1390">
          <cell r="B1390">
            <v>42974</v>
          </cell>
          <cell r="C1390" t="str">
            <v>Escavação mecânica em material de 3ª cat. H-&gt; 0,00 a 1,50 m, em Vias
Urbanas</v>
          </cell>
          <cell r="D1390" t="str">
            <v>M3</v>
          </cell>
          <cell r="E1390" t="str">
            <v>101,47</v>
          </cell>
          <cell r="F1390">
            <v>75.162962962962951</v>
          </cell>
        </row>
        <row r="1391">
          <cell r="B1391">
            <v>42978</v>
          </cell>
          <cell r="C1391" t="str">
            <v>Escavação mecânica em material de 3ª cat. H-&gt; 1,50 a 3,00 m c/
esgotamento em Vias Urbanas</v>
          </cell>
          <cell r="D1391" t="str">
            <v>M3</v>
          </cell>
          <cell r="E1391" t="str">
            <v>116,19</v>
          </cell>
          <cell r="F1391">
            <v>86.066666666666663</v>
          </cell>
        </row>
        <row r="1392">
          <cell r="B1392">
            <v>42976</v>
          </cell>
          <cell r="C1392" t="str">
            <v>Escavação mecânica em material de 3ª cat. H-&gt; 1,50 a 3,00 m, em Vias
Urbanas</v>
          </cell>
          <cell r="D1392" t="str">
            <v>M3</v>
          </cell>
          <cell r="E1392" t="str">
            <v>115,41</v>
          </cell>
          <cell r="F1392">
            <v>85.48888888888888</v>
          </cell>
        </row>
        <row r="1393">
          <cell r="B1393">
            <v>42980</v>
          </cell>
          <cell r="C1393" t="str">
            <v>Escavação mecânica em material de 3ª cat. H-&gt; 3,00 a 4,50 m c/
esgotamento em Vias Urbanas</v>
          </cell>
          <cell r="D1393" t="str">
            <v>M3</v>
          </cell>
          <cell r="E1393" t="str">
            <v>138,67</v>
          </cell>
          <cell r="F1393">
            <v>102.71851851851851</v>
          </cell>
        </row>
        <row r="1394">
          <cell r="B1394">
            <v>42981</v>
          </cell>
          <cell r="C1394" t="str">
            <v>Escoramento de cavas e valas em Vias Urbanas</v>
          </cell>
          <cell r="D1394" t="str">
            <v>M2</v>
          </cell>
          <cell r="E1394" t="str">
            <v>187,66</v>
          </cell>
          <cell r="F1394">
            <v>139.00740740740738</v>
          </cell>
        </row>
        <row r="1395">
          <cell r="B1395">
            <v>42982</v>
          </cell>
          <cell r="C1395" t="str">
            <v>Escoramento e cimbramento (bueiro celular) em Vias Urbanas</v>
          </cell>
          <cell r="D1395" t="str">
            <v>M3</v>
          </cell>
          <cell r="E1395" t="str">
            <v>128,64</v>
          </cell>
          <cell r="F1395">
            <v>95.288888888888877</v>
          </cell>
        </row>
        <row r="1396">
          <cell r="B1396">
            <v>42985</v>
          </cell>
          <cell r="C1396" t="str">
            <v>Esgotamento com auxilio de ponteria drenante para rebaixamento de lençol freático, inclusive mobilização e desmobilização, em Vias Urbanas</v>
          </cell>
          <cell r="D1396" t="str">
            <v>Mes</v>
          </cell>
          <cell r="E1396" t="str">
            <v>7.488,26</v>
          </cell>
          <cell r="F1396">
            <v>5546.8592592592595</v>
          </cell>
        </row>
        <row r="1397">
          <cell r="B1397">
            <v>42986</v>
          </cell>
          <cell r="C1397" t="str">
            <v>Estabilização de talude com revestimento de concreto dosado, inclusive geotêxtil não tecido RT 16 kn/m, em Vias Urbanas</v>
          </cell>
          <cell r="D1397" t="str">
            <v>M2</v>
          </cell>
          <cell r="E1397" t="str">
            <v>116,76</v>
          </cell>
          <cell r="F1397">
            <v>86.48888888888888</v>
          </cell>
        </row>
        <row r="1398">
          <cell r="B1398">
            <v>42987</v>
          </cell>
          <cell r="C1398" t="str">
            <v>Forma especial de madeira para meio fio, em Vias Urbanas</v>
          </cell>
          <cell r="D1398" t="str">
            <v>M2</v>
          </cell>
          <cell r="E1398" t="str">
            <v>71,21</v>
          </cell>
          <cell r="F1398">
            <v>52.74814814814814</v>
          </cell>
        </row>
        <row r="1399">
          <cell r="B1399">
            <v>42988</v>
          </cell>
          <cell r="C1399" t="str">
            <v>Forma especial de madeira para sarjeta (gabarito), em Vias Urbanas</v>
          </cell>
          <cell r="D1399" t="str">
            <v>M2</v>
          </cell>
          <cell r="E1399" t="str">
            <v>60,33</v>
          </cell>
          <cell r="F1399">
            <v>44.688888888888883</v>
          </cell>
        </row>
        <row r="1400">
          <cell r="B1400">
            <v>42989</v>
          </cell>
          <cell r="C1400" t="str">
            <v>Forma metálica para meio fio, em Vias Urbanas</v>
          </cell>
          <cell r="D1400" t="str">
            <v>M2</v>
          </cell>
          <cell r="E1400" t="str">
            <v>7,41</v>
          </cell>
          <cell r="F1400">
            <v>5.4888888888888889</v>
          </cell>
        </row>
        <row r="1401">
          <cell r="B1401">
            <v>42991</v>
          </cell>
          <cell r="C1401" t="str">
            <v>Formas planas de madeira com 01 (um) reaproveitamento, em Vias Urbanas</v>
          </cell>
          <cell r="D1401" t="str">
            <v>M2</v>
          </cell>
          <cell r="E1401" t="str">
            <v>100,44</v>
          </cell>
          <cell r="F1401">
            <v>74.399999999999991</v>
          </cell>
        </row>
        <row r="1402">
          <cell r="B1402">
            <v>42992</v>
          </cell>
          <cell r="C1402" t="str">
            <v>Formas planas de madeira com 02 (dois) reaproveitamentos, em Vias
Urbanas</v>
          </cell>
          <cell r="D1402" t="str">
            <v>M2</v>
          </cell>
          <cell r="E1402" t="str">
            <v>84,82</v>
          </cell>
          <cell r="F1402">
            <v>62.829629629629622</v>
          </cell>
        </row>
        <row r="1403">
          <cell r="B1403">
            <v>42993</v>
          </cell>
          <cell r="C1403" t="str">
            <v>Formas planas de madeira com 04 (quatro) reaproveitamentos, inclusive transporte das madeiras, em Vias Urbanas</v>
          </cell>
          <cell r="D1403" t="str">
            <v>M2</v>
          </cell>
          <cell r="E1403" t="str">
            <v>71,48</v>
          </cell>
          <cell r="F1403">
            <v>52.94814814814815</v>
          </cell>
        </row>
        <row r="1404">
          <cell r="B1404">
            <v>42994</v>
          </cell>
          <cell r="C1404" t="str">
            <v>Formas planas de madeira sem reaproveitamento (forma perdida), em Vias
Urbanas</v>
          </cell>
          <cell r="D1404" t="str">
            <v>M2</v>
          </cell>
          <cell r="E1404" t="str">
            <v>145,47</v>
          </cell>
          <cell r="F1404">
            <v>107.75555555555555</v>
          </cell>
        </row>
        <row r="1405">
          <cell r="B1405">
            <v>43070</v>
          </cell>
          <cell r="C1405" t="str">
            <v>Gabião manta/colchão, p/ revest. canal em malha hex 6x8mm Zn-Al/PVC, e-&gt;2,8mm,h-&gt;0,23m, inclus.aquis./assentam. pedra mão, exclus. transp., Vias Urbanas</v>
          </cell>
          <cell r="D1405" t="str">
            <v>M2</v>
          </cell>
          <cell r="E1405" t="str">
            <v>141,62</v>
          </cell>
          <cell r="F1405">
            <v>104.9037037037037</v>
          </cell>
        </row>
        <row r="1406">
          <cell r="B1406">
            <v>42995</v>
          </cell>
          <cell r="C1406" t="str">
            <v>Gabiões com caixas e sacos galvanizados, com geotêxtil não tecido RT 07 kN/m, em Vias Urbanas</v>
          </cell>
          <cell r="D1406" t="str">
            <v>M3</v>
          </cell>
          <cell r="E1406" t="str">
            <v>326,40</v>
          </cell>
          <cell r="F1406">
            <v>241.77777777777774</v>
          </cell>
        </row>
        <row r="1407">
          <cell r="B1407">
            <v>42996</v>
          </cell>
          <cell r="C1407" t="str">
            <v>Gabiões com caixas galvanizadas, sem manta, em Vias Urbanas</v>
          </cell>
          <cell r="D1407" t="str">
            <v>M3</v>
          </cell>
          <cell r="E1407" t="str">
            <v>316,65</v>
          </cell>
          <cell r="F1407">
            <v>234.55555555555551</v>
          </cell>
        </row>
        <row r="1408">
          <cell r="B1408">
            <v>43012</v>
          </cell>
          <cell r="C1408" t="str">
            <v>Geotêxtil não tecido RT-16 kn/m, fornecimento e aplicação em Vias Urbanas</v>
          </cell>
          <cell r="D1408" t="str">
            <v>M2</v>
          </cell>
          <cell r="E1408" t="str">
            <v>10,03</v>
          </cell>
          <cell r="F1408">
            <v>7.4296296296296287</v>
          </cell>
        </row>
        <row r="1409">
          <cell r="B1409">
            <v>43011</v>
          </cell>
          <cell r="C1409" t="str">
            <v>Geotêxtil não-tecido com resistência longitudinal a tração 10kN/m, fornecimento e aplicação em Vias Urbanas</v>
          </cell>
          <cell r="D1409" t="str">
            <v>M2</v>
          </cell>
          <cell r="E1409" t="str">
            <v>6,54</v>
          </cell>
          <cell r="F1409">
            <v>4.8444444444444441</v>
          </cell>
        </row>
        <row r="1410">
          <cell r="B1410">
            <v>43003</v>
          </cell>
          <cell r="C1410" t="str">
            <v>Lastro de brita, inclusive transporte da brita em Vias Urbanas</v>
          </cell>
          <cell r="D1410" t="str">
            <v>M3</v>
          </cell>
          <cell r="E1410" t="str">
            <v>105,97</v>
          </cell>
          <cell r="F1410">
            <v>78.496296296296293</v>
          </cell>
        </row>
        <row r="1411">
          <cell r="B1411">
            <v>43004</v>
          </cell>
          <cell r="C1411" t="str">
            <v>Limpeza e apicoamento manual de superfície de rocha em Vias Urbanas</v>
          </cell>
          <cell r="D1411" t="str">
            <v>M2</v>
          </cell>
          <cell r="E1411" t="str">
            <v>36,11</v>
          </cell>
          <cell r="F1411">
            <v>26.748148148148147</v>
          </cell>
        </row>
        <row r="1412">
          <cell r="B1412">
            <v>43005</v>
          </cell>
          <cell r="C1412" t="str">
            <v>Limpeza e desobstrução de BDTC e BDCC em Vias Urbanas</v>
          </cell>
          <cell r="D1412" t="str">
            <v>M</v>
          </cell>
          <cell r="E1412" t="str">
            <v>30,46</v>
          </cell>
          <cell r="F1412">
            <v>22.562962962962963</v>
          </cell>
        </row>
        <row r="1413">
          <cell r="B1413">
            <v>43006</v>
          </cell>
          <cell r="C1413" t="str">
            <v>Limpeza e desobstrução de BQTC em Vias Urbanas</v>
          </cell>
          <cell r="D1413" t="str">
            <v>M</v>
          </cell>
          <cell r="E1413" t="str">
            <v>49,30</v>
          </cell>
          <cell r="F1413">
            <v>36.518518518518512</v>
          </cell>
        </row>
        <row r="1414">
          <cell r="B1414">
            <v>43007</v>
          </cell>
          <cell r="C1414" t="str">
            <v>Limpeza e desobstrução de BSTC e BSCC em Vias Urbanas</v>
          </cell>
          <cell r="D1414" t="str">
            <v>M</v>
          </cell>
          <cell r="E1414" t="str">
            <v>15,99</v>
          </cell>
          <cell r="F1414">
            <v>11.844444444444443</v>
          </cell>
        </row>
        <row r="1415">
          <cell r="B1415">
            <v>43008</v>
          </cell>
          <cell r="C1415" t="str">
            <v>Limpeza e desobstrução de BTTC e BTCC em Vias Urbanas</v>
          </cell>
          <cell r="D1415" t="str">
            <v>M</v>
          </cell>
          <cell r="E1415" t="str">
            <v>44,92</v>
          </cell>
          <cell r="F1415">
            <v>33.274074074074072</v>
          </cell>
        </row>
        <row r="1416">
          <cell r="B1416">
            <v>43009</v>
          </cell>
          <cell r="C1416" t="str">
            <v>Limpeza e preparo de superfície de aço em Vias Urbanas</v>
          </cell>
          <cell r="D1416" t="str">
            <v>M2</v>
          </cell>
          <cell r="E1416" t="str">
            <v>91,36</v>
          </cell>
          <cell r="F1416">
            <v>67.67407407407407</v>
          </cell>
        </row>
        <row r="1417">
          <cell r="B1417">
            <v>43010</v>
          </cell>
          <cell r="C1417" t="str">
            <v>Lona plástica preta para isolamento de concretagem sobre solo, fornecimento e colocação em Vias Urbanas</v>
          </cell>
          <cell r="D1417" t="str">
            <v>M2</v>
          </cell>
          <cell r="E1417" t="str">
            <v>9,42</v>
          </cell>
          <cell r="F1417">
            <v>6.977777777777777</v>
          </cell>
        </row>
        <row r="1418">
          <cell r="B1418">
            <v>43018</v>
          </cell>
          <cell r="C1418" t="str">
            <v>Meio fio de concreto pré-moldado (12 x 30 x 15) cm, inclusive caiação e transporte do meio fio em Vias Urbanas</v>
          </cell>
          <cell r="D1418" t="str">
            <v>M</v>
          </cell>
          <cell r="E1418" t="str">
            <v>53,86</v>
          </cell>
          <cell r="F1418">
            <v>39.896296296296292</v>
          </cell>
        </row>
        <row r="1419">
          <cell r="B1419">
            <v>43016</v>
          </cell>
          <cell r="C1419" t="str">
            <v>Meio fio de concreto pré-moldado (1,20 m x 0,12 m x 0,15 m x 0,30 m),exclusive transporte, em Vias Urbanas</v>
          </cell>
          <cell r="D1419" t="str">
            <v>M</v>
          </cell>
          <cell r="E1419" t="str">
            <v>52,90</v>
          </cell>
          <cell r="F1419">
            <v>39.185185185185183</v>
          </cell>
        </row>
        <row r="1420">
          <cell r="B1420">
            <v>43019</v>
          </cell>
          <cell r="C1420" t="str">
            <v>Meio fio de pedra (fornecimento e assentamento), inclusive caiação e transporte do meio fio em Vias Urbanas</v>
          </cell>
          <cell r="D1420" t="str">
            <v>M</v>
          </cell>
          <cell r="E1420" t="str">
            <v>51,78</v>
          </cell>
          <cell r="F1420">
            <v>38.355555555555554</v>
          </cell>
        </row>
        <row r="1421">
          <cell r="B1421">
            <v>43025</v>
          </cell>
          <cell r="C1421" t="str">
            <v>Montagem de junta flangeada e/ou mecânica DN 100mm em Vias Urbanas</v>
          </cell>
          <cell r="D1421" t="str">
            <v>Ud</v>
          </cell>
          <cell r="E1421" t="str">
            <v>72,40</v>
          </cell>
          <cell r="F1421">
            <v>53.629629629629633</v>
          </cell>
        </row>
        <row r="1422">
          <cell r="B1422">
            <v>43021</v>
          </cell>
          <cell r="C1422" t="str">
            <v>Montagem de junta flangeada e/ou mecânica DN 200mm em Vias Urbanas</v>
          </cell>
          <cell r="D1422" t="str">
            <v>Ud</v>
          </cell>
          <cell r="E1422" t="str">
            <v>94,17</v>
          </cell>
          <cell r="F1422">
            <v>69.755555555555546</v>
          </cell>
        </row>
        <row r="1423">
          <cell r="B1423">
            <v>43022</v>
          </cell>
          <cell r="C1423" t="str">
            <v>Montagem de junta flangeada e/ou mecânica DN 250mm em Vias Urbanas</v>
          </cell>
          <cell r="D1423" t="str">
            <v>Ud</v>
          </cell>
          <cell r="E1423" t="str">
            <v>126,40</v>
          </cell>
          <cell r="F1423">
            <v>93.629629629629633</v>
          </cell>
        </row>
        <row r="1424">
          <cell r="B1424">
            <v>43023</v>
          </cell>
          <cell r="C1424" t="str">
            <v>Montagem de junta flangeada e/ou mecânica DN 300mm em Vias Urbanas</v>
          </cell>
          <cell r="D1424" t="str">
            <v>Ud</v>
          </cell>
          <cell r="E1424" t="str">
            <v>157,53</v>
          </cell>
          <cell r="F1424">
            <v>116.68888888888888</v>
          </cell>
        </row>
        <row r="1425">
          <cell r="B1425">
            <v>43024</v>
          </cell>
          <cell r="C1425" t="str">
            <v>Montagem de junta flangeada e/ou mecânica DN 500mm em Vias Urbanas</v>
          </cell>
          <cell r="D1425" t="str">
            <v>Ud</v>
          </cell>
          <cell r="E1425" t="str">
            <v>325,71</v>
          </cell>
          <cell r="F1425">
            <v>241.26666666666662</v>
          </cell>
        </row>
        <row r="1426">
          <cell r="B1426">
            <v>43026</v>
          </cell>
          <cell r="C1426" t="str">
            <v>Montagem e desmontagem de escoramento tubular normal, em obras de arte na densidade de 5m de tubo por m³ de escoramento em Vias Urbanas</v>
          </cell>
          <cell r="D1426" t="str">
            <v>M</v>
          </cell>
          <cell r="E1426" t="str">
            <v>19,46</v>
          </cell>
          <cell r="F1426">
            <v>14.414814814814815</v>
          </cell>
        </row>
        <row r="1427">
          <cell r="B1427">
            <v>42871</v>
          </cell>
          <cell r="C1427" t="str">
            <v>Muro de contenção em concreto armado fck-&gt;20 MPa, c/ geotêxtil não tecido
RT 16 kn/m, dreno PVC D-&gt;50mm - Vias Urbanas</v>
          </cell>
          <cell r="D1427" t="str">
            <v>M</v>
          </cell>
          <cell r="E1427" t="str">
            <v>2.021,09</v>
          </cell>
          <cell r="F1427">
            <v>1497.1037037037036</v>
          </cell>
        </row>
        <row r="1428">
          <cell r="B1428">
            <v>43033</v>
          </cell>
          <cell r="C1428" t="str">
            <v>Muro de testa em concreto para saída de dreno profundo em rocha, inclusive transporte do tubo em Vias Urbanas</v>
          </cell>
          <cell r="D1428" t="str">
            <v>Ud</v>
          </cell>
          <cell r="E1428" t="str">
            <v>1.019,58</v>
          </cell>
          <cell r="F1428">
            <v>755.24444444444441</v>
          </cell>
        </row>
        <row r="1429">
          <cell r="B1429">
            <v>43037</v>
          </cell>
          <cell r="C1429" t="str">
            <v>Pedra de mão p/ (concreto ciclópico ou alvenaria) rocha paga em medição em Vias Urbanas</v>
          </cell>
          <cell r="D1429" t="str">
            <v>M3</v>
          </cell>
          <cell r="E1429" t="str">
            <v>53,63</v>
          </cell>
          <cell r="F1429">
            <v>39.725925925925928</v>
          </cell>
        </row>
        <row r="1430">
          <cell r="B1430">
            <v>43038</v>
          </cell>
          <cell r="C1430" t="str">
            <v>Pescoço de poço de visita H-&gt;0,30m, diâm. -&gt; 0,60 m, fornecimento, assentamento e transporte em Vias Urbanas</v>
          </cell>
          <cell r="D1430" t="str">
            <v>Ud</v>
          </cell>
          <cell r="E1430" t="str">
            <v>104,35</v>
          </cell>
          <cell r="F1430">
            <v>77.296296296296291</v>
          </cell>
        </row>
        <row r="1431">
          <cell r="B1431">
            <v>43039</v>
          </cell>
          <cell r="C1431" t="str">
            <v>Pintura com nata de cimento em Vias Urbanas</v>
          </cell>
          <cell r="D1431" t="str">
            <v>M2</v>
          </cell>
          <cell r="E1431" t="str">
            <v>5,18</v>
          </cell>
          <cell r="F1431">
            <v>3.8370370370370366</v>
          </cell>
        </row>
        <row r="1432">
          <cell r="B1432">
            <v>43040</v>
          </cell>
          <cell r="C1432" t="str">
            <v>Pintura interna ou externa sobre ferro, com tinta a base de resina de borracha clorada em Vias Urbanas</v>
          </cell>
          <cell r="D1432" t="str">
            <v>M2</v>
          </cell>
          <cell r="E1432" t="str">
            <v>37,97</v>
          </cell>
          <cell r="F1432">
            <v>28.125925925925923</v>
          </cell>
        </row>
        <row r="1433">
          <cell r="B1433">
            <v>43042</v>
          </cell>
          <cell r="C1433" t="str">
            <v>Plataforma ou passarela de pinho de 1ª ou similar, 1" x 12", em Vias
Urbanas</v>
          </cell>
          <cell r="D1433" t="str">
            <v>M2</v>
          </cell>
          <cell r="E1433" t="str">
            <v>2,70</v>
          </cell>
          <cell r="F1433">
            <v>2</v>
          </cell>
        </row>
        <row r="1434">
          <cell r="B1434">
            <v>43043</v>
          </cell>
          <cell r="C1434" t="str">
            <v>Poço de visita em bloco pré-moldado para d-&gt;0,30 e 0,40 m (0,80 x 0,8 0m), em Vias Urbanas</v>
          </cell>
          <cell r="D1434" t="str">
            <v>Ud</v>
          </cell>
          <cell r="E1434" t="str">
            <v>2.145,25</v>
          </cell>
          <cell r="F1434">
            <v>1589.0740740740739</v>
          </cell>
        </row>
        <row r="1435">
          <cell r="B1435">
            <v>43044</v>
          </cell>
          <cell r="C1435" t="str">
            <v>Poço de visita em bloco pré-moldado para d-&gt;0,60 m (1,00 x 1,00 m), em
Vias Urbanas</v>
          </cell>
          <cell r="D1435" t="str">
            <v>Ud</v>
          </cell>
          <cell r="E1435" t="str">
            <v>2.499,49</v>
          </cell>
          <cell r="F1435">
            <v>1851.4740740740738</v>
          </cell>
        </row>
        <row r="1436">
          <cell r="B1436">
            <v>41169</v>
          </cell>
          <cell r="C1436" t="str">
            <v>Poço de visita em bloco pré-moldado para d-&gt;0,80m (1,20x1,20m), em Vias
Urbanas</v>
          </cell>
          <cell r="D1436" t="str">
            <v>Ud</v>
          </cell>
          <cell r="E1436" t="str">
            <v>2.968,50</v>
          </cell>
          <cell r="F1436">
            <v>2198.8888888888887</v>
          </cell>
        </row>
        <row r="1437">
          <cell r="B1437">
            <v>41170</v>
          </cell>
          <cell r="C1437" t="str">
            <v>Poço de visita em bloco pré-moldado para d-&gt;1,00m (1,30x1,30m) (Vias
Urbanas)</v>
          </cell>
          <cell r="D1437" t="str">
            <v>Ud</v>
          </cell>
          <cell r="E1437" t="str">
            <v>3.272,50</v>
          </cell>
          <cell r="F1437">
            <v>2424.0740740740739</v>
          </cell>
        </row>
        <row r="1438">
          <cell r="B1438">
            <v>41171</v>
          </cell>
          <cell r="C1438" t="str">
            <v>Poço de visita em bloco pré-moldado para d-&gt;1,20m (1,50x1,50m), em Vias
Urbanas</v>
          </cell>
          <cell r="D1438" t="str">
            <v>Ud</v>
          </cell>
          <cell r="E1438" t="str">
            <v>3.921,38</v>
          </cell>
          <cell r="F1438">
            <v>2904.7259259259258</v>
          </cell>
        </row>
        <row r="1439">
          <cell r="B1439">
            <v>43046</v>
          </cell>
          <cell r="C1439" t="str">
            <v>Poço de Visita para BSTC diâm. 0,40 m em blocos de concreto, em Vias
Urbanas</v>
          </cell>
          <cell r="D1439" t="str">
            <v>Ud</v>
          </cell>
          <cell r="E1439" t="str">
            <v>1.233,52</v>
          </cell>
          <cell r="F1439">
            <v>913.71851851851841</v>
          </cell>
        </row>
        <row r="1440">
          <cell r="B1440">
            <v>43047</v>
          </cell>
          <cell r="C1440" t="str">
            <v>Poço de visita para BSTC diâm. 0,60 m em blocos de concreto, em Vias
Urbanas</v>
          </cell>
          <cell r="D1440" t="str">
            <v>Ud</v>
          </cell>
          <cell r="E1440" t="str">
            <v>1.611,22</v>
          </cell>
          <cell r="F1440">
            <v>1193.4962962962964</v>
          </cell>
        </row>
        <row r="1441">
          <cell r="B1441">
            <v>43048</v>
          </cell>
          <cell r="C1441" t="str">
            <v>Poço de visita para BSTC diâm. 0,80 m em blocos de concreto, em Vias
Urbanas</v>
          </cell>
          <cell r="D1441" t="str">
            <v>Ud</v>
          </cell>
          <cell r="E1441" t="str">
            <v>1.978,23</v>
          </cell>
          <cell r="F1441">
            <v>1465.3555555555554</v>
          </cell>
        </row>
        <row r="1442">
          <cell r="B1442">
            <v>43050</v>
          </cell>
          <cell r="C1442" t="str">
            <v>Poço de visita (tubo D-&gt;0,40 m) H-&gt;1,50 m com tampão F.F.A.P., inclusive escavação e transporte do tampão, em Vias Urbanas</v>
          </cell>
          <cell r="D1442" t="str">
            <v>Ud</v>
          </cell>
          <cell r="E1442" t="str">
            <v>3.347,10</v>
          </cell>
          <cell r="F1442">
            <v>2479.333333333333</v>
          </cell>
        </row>
        <row r="1443">
          <cell r="B1443">
            <v>43051</v>
          </cell>
          <cell r="C1443" t="str">
            <v>Poço de visita (tubo D-&gt;0,60 m) H-&gt;1,70 m com tampão F.F.A.P., inclusive escavação e transporte do tampão, em Vias Urbanas</v>
          </cell>
          <cell r="D1443" t="str">
            <v>Ud</v>
          </cell>
          <cell r="E1443" t="str">
            <v>3.713,97</v>
          </cell>
          <cell r="F1443">
            <v>2751.0888888888885</v>
          </cell>
        </row>
        <row r="1444">
          <cell r="B1444">
            <v>43052</v>
          </cell>
          <cell r="C1444" t="str">
            <v>Poço de visita (tubo D-&gt;0,80 m) H-&gt;1,90 m com tampão F.F.A.P., inclusive escavação e transporte do tampão, em Vias Urbanas</v>
          </cell>
          <cell r="D1444" t="str">
            <v>Ud</v>
          </cell>
          <cell r="E1444" t="str">
            <v>4.080,84</v>
          </cell>
          <cell r="F1444">
            <v>3022.8444444444444</v>
          </cell>
        </row>
        <row r="1445">
          <cell r="B1445">
            <v>43053</v>
          </cell>
          <cell r="C1445" t="str">
            <v>Poço de visita (tubo D-&gt;1,00 m) H-&gt;2,10 m com tampão F.F.A.P., inclusive escavação e transporte do tampão, em Vias Urbanas</v>
          </cell>
          <cell r="D1445" t="str">
            <v>Ud</v>
          </cell>
          <cell r="E1445" t="str">
            <v>4.447,75</v>
          </cell>
          <cell r="F1445">
            <v>3294.6296296296296</v>
          </cell>
        </row>
        <row r="1446">
          <cell r="B1446">
            <v>43054</v>
          </cell>
          <cell r="C1446" t="str">
            <v>Preparo manual de talude, compreendendo acerto, raspagem eventual de até 0,30 m de prof. e afastamento lateral, em Vias Urbanas</v>
          </cell>
          <cell r="D1446" t="str">
            <v>M2</v>
          </cell>
          <cell r="E1446" t="str">
            <v>9,20</v>
          </cell>
          <cell r="F1446">
            <v>6.814814814814814</v>
          </cell>
        </row>
        <row r="1447">
          <cell r="B1447">
            <v>43055</v>
          </cell>
          <cell r="C1447" t="str">
            <v>Preparo manual de terreno, compreendendo acerto raspagem até 25 cm de profundidade e afastamento lateral do material excedente, em Vias Urbanas</v>
          </cell>
          <cell r="D1447" t="str">
            <v>M2</v>
          </cell>
          <cell r="E1447" t="str">
            <v>7,45</v>
          </cell>
          <cell r="F1447">
            <v>5.5185185185185182</v>
          </cell>
        </row>
        <row r="1448">
          <cell r="B1448">
            <v>43056</v>
          </cell>
          <cell r="C1448" t="str">
            <v>Reaterro com areia, tudo incluído, em Vias Urbanas</v>
          </cell>
          <cell r="D1448" t="str">
            <v>M3</v>
          </cell>
          <cell r="E1448" t="str">
            <v>55,93</v>
          </cell>
          <cell r="F1448">
            <v>41.429629629629623</v>
          </cell>
        </row>
        <row r="1449">
          <cell r="B1449">
            <v>43058</v>
          </cell>
          <cell r="C1449" t="str">
            <v>Reaterro de cavas c/ compactação manual (apiloamento) (dim. reduz.), em
Vias Urbanas</v>
          </cell>
          <cell r="D1449" t="str">
            <v>M3</v>
          </cell>
          <cell r="E1449" t="str">
            <v>83,94</v>
          </cell>
          <cell r="F1449">
            <v>62.17777777777777</v>
          </cell>
        </row>
        <row r="1450">
          <cell r="B1450">
            <v>43057</v>
          </cell>
          <cell r="C1450" t="str">
            <v>Reaterro de cavas c/ compactação manual (apiloamento) em Vias Urbanas</v>
          </cell>
          <cell r="D1450" t="str">
            <v>M3</v>
          </cell>
          <cell r="E1450" t="str">
            <v>57,83</v>
          </cell>
          <cell r="F1450">
            <v>42.837037037037035</v>
          </cell>
        </row>
        <row r="1451">
          <cell r="B1451">
            <v>43059</v>
          </cell>
          <cell r="C1451" t="str">
            <v>Reaterro de cavas c/ compactação mecânica (compactador manual), em
Vias Urbanas</v>
          </cell>
          <cell r="D1451" t="str">
            <v>M3</v>
          </cell>
          <cell r="E1451" t="str">
            <v>37,00</v>
          </cell>
          <cell r="F1451">
            <v>27.407407407407405</v>
          </cell>
        </row>
        <row r="1452">
          <cell r="B1452">
            <v>43060</v>
          </cell>
          <cell r="C1452" t="str">
            <v>Recuperação de poço de visita inclusive fornecimento tampão F.F.A.P., em
Vias Urbanas</v>
          </cell>
          <cell r="D1452" t="str">
            <v>Ud</v>
          </cell>
          <cell r="E1452" t="str">
            <v>585,56</v>
          </cell>
          <cell r="F1452">
            <v>433.74814814814806</v>
          </cell>
        </row>
        <row r="1453">
          <cell r="B1453">
            <v>41183</v>
          </cell>
          <cell r="C1453" t="str">
            <v>Rede de dutos - Vias Urbanas</v>
          </cell>
          <cell r="D1453" t="str">
            <v>M</v>
          </cell>
          <cell r="E1453" t="str">
            <v>69,29</v>
          </cell>
          <cell r="F1453">
            <v>51.32592592592593</v>
          </cell>
        </row>
        <row r="1454">
          <cell r="B1454">
            <v>43061</v>
          </cell>
          <cell r="C1454" t="str">
            <v>Rede de dutos 65mm (duplo), envelopada com brita 3, em Vias Urbanas</v>
          </cell>
          <cell r="D1454" t="str">
            <v>M</v>
          </cell>
          <cell r="E1454" t="str">
            <v>71,75</v>
          </cell>
          <cell r="F1454">
            <v>53.148148148148145</v>
          </cell>
        </row>
        <row r="1455">
          <cell r="B1455">
            <v>43062</v>
          </cell>
          <cell r="C1455" t="str">
            <v>Rede em PVC Vinilfort ou similar DN -&gt; 200 mm, em Vias Urbanas</v>
          </cell>
          <cell r="D1455" t="str">
            <v>M</v>
          </cell>
          <cell r="E1455" t="str">
            <v>209,73</v>
          </cell>
          <cell r="F1455">
            <v>155.35555555555553</v>
          </cell>
        </row>
        <row r="1456">
          <cell r="B1456">
            <v>43064</v>
          </cell>
          <cell r="C1456" t="str">
            <v>Religação de rede de água em PVC DN 20 mm, inclusive conexões, em Vias
Urbanas</v>
          </cell>
          <cell r="D1456" t="str">
            <v>M</v>
          </cell>
          <cell r="E1456" t="str">
            <v>14,16</v>
          </cell>
          <cell r="F1456">
            <v>10.488888888888889</v>
          </cell>
        </row>
        <row r="1457">
          <cell r="B1457">
            <v>43065</v>
          </cell>
          <cell r="C1457" t="str">
            <v>Religação de rede de água em PVC DN 25 mm, inclusive conexões, em Vias
Urbanas</v>
          </cell>
          <cell r="D1457" t="str">
            <v>M</v>
          </cell>
          <cell r="E1457" t="str">
            <v>17,92</v>
          </cell>
          <cell r="F1457">
            <v>13.274074074074074</v>
          </cell>
        </row>
        <row r="1458">
          <cell r="B1458">
            <v>43066</v>
          </cell>
          <cell r="C1458" t="str">
            <v>Religação de rede de água em PVC DN 32 mm, inclusive conexões, em Vias
Urbanas</v>
          </cell>
          <cell r="D1458" t="str">
            <v>M</v>
          </cell>
          <cell r="E1458" t="str">
            <v>22,62</v>
          </cell>
          <cell r="F1458">
            <v>16.755555555555556</v>
          </cell>
        </row>
        <row r="1459">
          <cell r="B1459">
            <v>43067</v>
          </cell>
          <cell r="C1459" t="str">
            <v>Religação de rede de água em PVC DN 75 mm, inclusive conexões, em Vias
Urbanas</v>
          </cell>
          <cell r="D1459" t="str">
            <v>M</v>
          </cell>
          <cell r="E1459" t="str">
            <v>49,68</v>
          </cell>
          <cell r="F1459">
            <v>36.799999999999997</v>
          </cell>
        </row>
        <row r="1460">
          <cell r="B1460">
            <v>43063</v>
          </cell>
          <cell r="C1460" t="str">
            <v>Religação de rede de água em PVC PBA CL 15 DN 100 mm, inclusive conexões, em Vias Urbanas</v>
          </cell>
          <cell r="D1460" t="str">
            <v>M</v>
          </cell>
          <cell r="E1460" t="str">
            <v>60,64</v>
          </cell>
          <cell r="F1460">
            <v>44.918518518518518</v>
          </cell>
        </row>
        <row r="1461">
          <cell r="B1461">
            <v>43068</v>
          </cell>
          <cell r="C1461" t="str">
            <v>Remanejamento de ligação e religação de redes de esgoto, em Vias
Urbanas</v>
          </cell>
          <cell r="D1461" t="str">
            <v>M</v>
          </cell>
          <cell r="E1461" t="str">
            <v>64,96</v>
          </cell>
          <cell r="F1461">
            <v>48.118518518518513</v>
          </cell>
        </row>
        <row r="1462">
          <cell r="B1462">
            <v>43069</v>
          </cell>
          <cell r="C1462" t="str">
            <v>Remoção de bueiros existentes, em Vias Urbanas</v>
          </cell>
          <cell r="D1462" t="str">
            <v>M</v>
          </cell>
          <cell r="E1462" t="str">
            <v>129,85</v>
          </cell>
          <cell r="F1462">
            <v>96.185185185185176</v>
          </cell>
        </row>
        <row r="1463">
          <cell r="B1463">
            <v>43071</v>
          </cell>
          <cell r="C1463" t="str">
            <v>Rip-rap c/ argamassa cimento areia 1:6, inclusive aquisição e transporte dos materiais, em Vias Urbanas</v>
          </cell>
          <cell r="D1463" t="str">
            <v>M3</v>
          </cell>
          <cell r="E1463" t="str">
            <v>330,22</v>
          </cell>
          <cell r="F1463">
            <v>244.60740740740741</v>
          </cell>
        </row>
        <row r="1464">
          <cell r="B1464">
            <v>43078</v>
          </cell>
          <cell r="C1464" t="str">
            <v>Sarjeta de concreto DP-1 (0,081 m³/m) calha triangular, inclusive caiação, em Vias Urbanas</v>
          </cell>
          <cell r="D1464" t="str">
            <v>M</v>
          </cell>
          <cell r="E1464" t="str">
            <v>82,82</v>
          </cell>
          <cell r="F1464">
            <v>61.348148148148141</v>
          </cell>
        </row>
        <row r="1465">
          <cell r="B1465">
            <v>43079</v>
          </cell>
          <cell r="C1465" t="str">
            <v>Sarjeta de concreto DP-2 (0,085 m³/m) calha triangular, inclusive caiação, em Vias Urbanas</v>
          </cell>
          <cell r="D1465" t="str">
            <v>M</v>
          </cell>
          <cell r="E1465" t="str">
            <v>86,33</v>
          </cell>
          <cell r="F1465">
            <v>63.948148148148142</v>
          </cell>
        </row>
        <row r="1466">
          <cell r="B1466">
            <v>43080</v>
          </cell>
          <cell r="C1466" t="str">
            <v>Sarjeta de concreto SCA 40/10 - Vias Urbanas em Vias Urbanas</v>
          </cell>
          <cell r="D1466" t="str">
            <v>M</v>
          </cell>
          <cell r="E1466" t="str">
            <v>71,63</v>
          </cell>
          <cell r="F1466">
            <v>53.05925925925925</v>
          </cell>
        </row>
        <row r="1467">
          <cell r="B1467">
            <v>43081</v>
          </cell>
          <cell r="C1467" t="str">
            <v>Sarjeta de concreto (SCA 70/15) calha triangular, inclusive caiação, em Vias
Urbanas</v>
          </cell>
          <cell r="D1467" t="str">
            <v>M</v>
          </cell>
          <cell r="E1467" t="str">
            <v>95,74</v>
          </cell>
          <cell r="F1467">
            <v>70.918518518518511</v>
          </cell>
        </row>
        <row r="1468">
          <cell r="B1468">
            <v>43085</v>
          </cell>
          <cell r="C1468" t="str">
            <v>Sarjeta de concreto (SCA 90/10) calha triangular, inclusive caiação, em Vias
Urbanas</v>
          </cell>
          <cell r="D1468" t="str">
            <v>M</v>
          </cell>
          <cell r="E1468" t="str">
            <v>167,31</v>
          </cell>
          <cell r="F1468">
            <v>123.93333333333332</v>
          </cell>
        </row>
        <row r="1469">
          <cell r="B1469">
            <v>43083</v>
          </cell>
          <cell r="C1469" t="str">
            <v>Sarjeta de concreto (STC - 02) calha triangular em corte/aterro, inclusive caiação, em Vias Urbanas</v>
          </cell>
          <cell r="D1469" t="str">
            <v>M</v>
          </cell>
          <cell r="E1469" t="str">
            <v>79,73</v>
          </cell>
          <cell r="F1469">
            <v>59.059259259259257</v>
          </cell>
        </row>
        <row r="1470">
          <cell r="B1470">
            <v>43084</v>
          </cell>
          <cell r="C1470" t="str">
            <v>Sarjeta de concreto (STC - 04) calha triangular de bancada em corte, inclusive caiação, em Vias Urbanas</v>
          </cell>
          <cell r="D1470" t="str">
            <v>M</v>
          </cell>
          <cell r="E1470" t="str">
            <v>59,88</v>
          </cell>
          <cell r="F1470">
            <v>44.355555555555554</v>
          </cell>
        </row>
        <row r="1471">
          <cell r="B1471">
            <v>43086</v>
          </cell>
          <cell r="C1471" t="str">
            <v>Tampa de concreto em grelha, fornecimento, assentamento e transporte, em
Vias Urbanas</v>
          </cell>
          <cell r="D1471" t="str">
            <v>Ud</v>
          </cell>
          <cell r="E1471" t="str">
            <v>157,42</v>
          </cell>
          <cell r="F1471">
            <v>116.60740740740739</v>
          </cell>
        </row>
        <row r="1472">
          <cell r="B1472">
            <v>43087</v>
          </cell>
          <cell r="C1472" t="str">
            <v>Tampão F.F.A.P. com 100 kg, fornecimento, assentamento e transporte em
Vias Urbanas</v>
          </cell>
          <cell r="D1472" t="str">
            <v>Ud</v>
          </cell>
          <cell r="E1472" t="str">
            <v>353,80</v>
          </cell>
          <cell r="F1472">
            <v>262.07407407407408</v>
          </cell>
        </row>
        <row r="1473">
          <cell r="B1473">
            <v>43088</v>
          </cell>
          <cell r="C1473" t="str">
            <v>Tapume com tela em PVC, na cor laranja para proteção de segurança em
Vias Urbanas</v>
          </cell>
          <cell r="D1473" t="str">
            <v>M</v>
          </cell>
          <cell r="E1473" t="str">
            <v>32,81</v>
          </cell>
          <cell r="F1473">
            <v>24.303703703703704</v>
          </cell>
        </row>
        <row r="1474">
          <cell r="B1474">
            <v>43089</v>
          </cell>
          <cell r="C1474" t="str">
            <v>Tapume de vedação e proteção, executado com chapas de compensado resinado com 6 mm de espessura, exclusive pintura, em Vias Urbanas</v>
          </cell>
          <cell r="D1474" t="str">
            <v>M2</v>
          </cell>
          <cell r="E1474" t="str">
            <v>37,81</v>
          </cell>
          <cell r="F1474">
            <v>28.007407407407406</v>
          </cell>
        </row>
        <row r="1475">
          <cell r="B1475">
            <v>43090</v>
          </cell>
          <cell r="C1475" t="str">
            <v>Tela de aço soldada Telcon Q-138 ou similar, fornecimento e assentamento em Vias Urbanas</v>
          </cell>
          <cell r="D1475" t="str">
            <v>M2</v>
          </cell>
          <cell r="E1475" t="str">
            <v>29,07</v>
          </cell>
          <cell r="F1475">
            <v>21.533333333333331</v>
          </cell>
        </row>
        <row r="1476">
          <cell r="B1476">
            <v>43091</v>
          </cell>
          <cell r="C1476" t="str">
            <v>Terminal de dreno de alívio de pavimento (DP - TDA - 01) em Vias Urbanas</v>
          </cell>
          <cell r="D1476" t="str">
            <v>Ud</v>
          </cell>
          <cell r="E1476" t="str">
            <v>337,40</v>
          </cell>
          <cell r="F1476">
            <v>249.9259259259259</v>
          </cell>
        </row>
        <row r="1477">
          <cell r="B1477">
            <v>43092</v>
          </cell>
          <cell r="C1477" t="str">
            <v>Transporte de materiais encosta abaixo, serviço manual, inclusive carga e descarga em Vias Urbanas</v>
          </cell>
          <cell r="D1477" t="str">
            <v>t dam</v>
          </cell>
          <cell r="E1477" t="str">
            <v>21,11</v>
          </cell>
          <cell r="F1477">
            <v>15.637037037037036</v>
          </cell>
        </row>
        <row r="1478">
          <cell r="B1478">
            <v>43093</v>
          </cell>
          <cell r="C1478" t="str">
            <v>Transporte de materiais encosta acima, serviço manual, inclusive carga e descarga em Vias Urbanas</v>
          </cell>
          <cell r="D1478" t="str">
            <v>t dam</v>
          </cell>
          <cell r="E1478" t="str">
            <v>28,57</v>
          </cell>
          <cell r="F1478">
            <v>21.162962962962961</v>
          </cell>
        </row>
        <row r="1479">
          <cell r="B1479">
            <v>43094</v>
          </cell>
          <cell r="C1479" t="str">
            <v>Transposição de segmento de sarjeta - TSS 01, inclusive transporte do tubo de concreto em Vias Urbanas</v>
          </cell>
          <cell r="D1479" t="str">
            <v>M</v>
          </cell>
          <cell r="E1479" t="str">
            <v>279,50</v>
          </cell>
          <cell r="F1479">
            <v>207.03703703703701</v>
          </cell>
        </row>
        <row r="1480">
          <cell r="B1480">
            <v>43095</v>
          </cell>
          <cell r="C1480" t="str">
            <v>Trincheira drenante cega (0,50 x 1,70) m, com utilização de geotêxtil não tecido Rt-16 kn/m, inclusive transporte da brita em Vias Urbanas</v>
          </cell>
          <cell r="D1480" t="str">
            <v>M</v>
          </cell>
          <cell r="E1480" t="str">
            <v>378,54</v>
          </cell>
          <cell r="F1480">
            <v>280.39999999999998</v>
          </cell>
        </row>
        <row r="1481">
          <cell r="B1481">
            <v>43096</v>
          </cell>
          <cell r="C1481" t="str">
            <v>Trincheira drenante em madeira em Vias Urbanas</v>
          </cell>
          <cell r="D1481" t="str">
            <v>M</v>
          </cell>
          <cell r="E1481" t="str">
            <v>393,90</v>
          </cell>
          <cell r="F1481">
            <v>291.77777777777771</v>
          </cell>
        </row>
        <row r="1482">
          <cell r="B1482">
            <v>43098</v>
          </cell>
          <cell r="C1482" t="str">
            <v>Tubo de PVC NBR 5648 diâmetro 50 mm, fornecimento e assentamento em
Vias Urbanas</v>
          </cell>
          <cell r="D1482" t="str">
            <v>M</v>
          </cell>
          <cell r="E1482" t="str">
            <v>14,17</v>
          </cell>
          <cell r="F1482">
            <v>10.496296296296295</v>
          </cell>
        </row>
        <row r="1483">
          <cell r="B1483">
            <v>43097</v>
          </cell>
          <cell r="C1483" t="str">
            <v>Tubo de PVC NBR 5648 diâmetro 75 mm, fornecimento e assentamento em
Vias Urbanas</v>
          </cell>
          <cell r="D1483" t="str">
            <v>M</v>
          </cell>
          <cell r="E1483" t="str">
            <v>26,21</v>
          </cell>
          <cell r="F1483">
            <v>19.414814814814815</v>
          </cell>
        </row>
        <row r="1484">
          <cell r="B1484">
            <v>43099</v>
          </cell>
          <cell r="C1484" t="str">
            <v>Tubo de PVC PBA diâmetro 300 mm, fornecimento e assentamento em Vias
Urbanas</v>
          </cell>
          <cell r="D1484" t="str">
            <v>M</v>
          </cell>
          <cell r="E1484" t="str">
            <v>123,87</v>
          </cell>
          <cell r="F1484">
            <v>91.75555555555556</v>
          </cell>
        </row>
        <row r="1485">
          <cell r="B1485">
            <v>43100</v>
          </cell>
          <cell r="C1485" t="str">
            <v>Tubo de PVC rígido série R diâmetro 100 mm, fornecimento e assentamento em Vias Urbanas</v>
          </cell>
          <cell r="D1485" t="str">
            <v>M</v>
          </cell>
          <cell r="E1485" t="str">
            <v>18,98</v>
          </cell>
          <cell r="F1485">
            <v>14.059259259259258</v>
          </cell>
        </row>
        <row r="1486">
          <cell r="B1486">
            <v>43101</v>
          </cell>
          <cell r="C1486" t="str">
            <v>Tubo irrifort agropecuário diâmetro 32 mm, fornecimento e assentamento em
Vias Urbanas</v>
          </cell>
          <cell r="D1486" t="str">
            <v>M</v>
          </cell>
          <cell r="E1486" t="str">
            <v>6,18</v>
          </cell>
          <cell r="F1486">
            <v>4.5777777777777775</v>
          </cell>
        </row>
        <row r="1487">
          <cell r="B1487">
            <v>43102</v>
          </cell>
          <cell r="C1487" t="str">
            <v>Tubo para irrigação linha fixa PN40 50 mm, fornecimento e assentamento em Vias Urbanas</v>
          </cell>
          <cell r="D1487" t="str">
            <v>M</v>
          </cell>
          <cell r="E1487" t="str">
            <v>7,53</v>
          </cell>
          <cell r="F1487">
            <v>5.5777777777777775</v>
          </cell>
        </row>
        <row r="1488">
          <cell r="B1488">
            <v>43103</v>
          </cell>
          <cell r="C1488" t="str">
            <v>Tubo PVC PBA diâmetro 150 mm, fornecimento e assentamento em Vias
Urbanas</v>
          </cell>
          <cell r="D1488" t="str">
            <v>M</v>
          </cell>
          <cell r="E1488" t="str">
            <v>32,84</v>
          </cell>
          <cell r="F1488">
            <v>24.325925925925926</v>
          </cell>
        </row>
        <row r="1489">
          <cell r="B1489">
            <v>42614</v>
          </cell>
          <cell r="C1489" t="str">
            <v>Tubos de ferro fundido diâmetro 0,90 m, assentamentos em Vias Urbanas</v>
          </cell>
          <cell r="D1489" t="str">
            <v>M</v>
          </cell>
          <cell r="E1489" t="str">
            <v>193,05</v>
          </cell>
          <cell r="F1489">
            <v>143</v>
          </cell>
        </row>
        <row r="1490">
          <cell r="B1490">
            <v>43104</v>
          </cell>
          <cell r="C1490" t="str">
            <v>Tubos para irrigação Linha fixa PN40, diâmetro 75 mm, fornecimento e assentamento em Vias Urbanas</v>
          </cell>
          <cell r="D1490" t="str">
            <v>M</v>
          </cell>
          <cell r="E1490" t="str">
            <v>10,62</v>
          </cell>
          <cell r="F1490">
            <v>7.8666666666666654</v>
          </cell>
        </row>
        <row r="1491">
          <cell r="B1491">
            <v>43105</v>
          </cell>
          <cell r="C1491" t="str">
            <v>Valeta de pedra argamassada VPAR em Vias Urbanas</v>
          </cell>
          <cell r="D1491" t="str">
            <v>M3</v>
          </cell>
          <cell r="E1491" t="str">
            <v>315,72</v>
          </cell>
          <cell r="F1491">
            <v>233.86666666666667</v>
          </cell>
        </row>
        <row r="1492">
          <cell r="B1492">
            <v>43106</v>
          </cell>
          <cell r="C1492" t="str">
            <v>Valeta de pedra jogada VPJ, inclusive transporte da pedra em Vias Urbanas</v>
          </cell>
          <cell r="D1492" t="str">
            <v>M3</v>
          </cell>
          <cell r="E1492" t="str">
            <v>150,10</v>
          </cell>
          <cell r="F1492">
            <v>111.18518518518518</v>
          </cell>
        </row>
        <row r="1493">
          <cell r="B1493">
            <v>43111</v>
          </cell>
          <cell r="C1493" t="str">
            <v>Valeta de proteção de corte - desobstrução e limpeza em Vias Urbanas</v>
          </cell>
          <cell r="D1493" t="str">
            <v>M</v>
          </cell>
          <cell r="E1493" t="str">
            <v>3,17</v>
          </cell>
          <cell r="F1493">
            <v>2.3481481481481481</v>
          </cell>
        </row>
        <row r="1494">
          <cell r="B1494">
            <v>41578</v>
          </cell>
          <cell r="C1494" t="str">
            <v>Aluguel de container p/ escritório c/ ar condicionado e banheiro, isolam.térmico e acústico, 2 luminárias, janela de vidro, tomada p/ comput. e telef.</v>
          </cell>
          <cell r="D1494" t="str">
            <v>Mes</v>
          </cell>
          <cell r="E1494" t="str">
            <v>1.068,33</v>
          </cell>
          <cell r="F1494">
            <v>791.3555555555555</v>
          </cell>
        </row>
        <row r="1495">
          <cell r="B1495">
            <v>42511</v>
          </cell>
          <cell r="C1495" t="str">
            <v>Aluguel de container p/ escritório com ar condicionado, isolamento term/acust., 2 luminárias, janela de vidro, tomadas computador e telefone</v>
          </cell>
          <cell r="D1495" t="str">
            <v>Mes</v>
          </cell>
          <cell r="E1495" t="str">
            <v>1.001,91</v>
          </cell>
          <cell r="F1495">
            <v>742.15555555555545</v>
          </cell>
        </row>
        <row r="1496">
          <cell r="B1496">
            <v>41579</v>
          </cell>
          <cell r="C1496" t="str">
            <v>Aluguel de container para almoxarifado</v>
          </cell>
          <cell r="D1496" t="str">
            <v>Mes</v>
          </cell>
          <cell r="E1496" t="str">
            <v>617,39</v>
          </cell>
          <cell r="F1496">
            <v>457.3259259259259</v>
          </cell>
        </row>
        <row r="1497">
          <cell r="B1497">
            <v>41494</v>
          </cell>
          <cell r="C1497" t="str">
            <v>Aluguel de container tipo cozinha com isolamento térmico e acústico, 2 luminárias, piso especial e janela</v>
          </cell>
          <cell r="D1497" t="str">
            <v>Mes</v>
          </cell>
          <cell r="E1497" t="str">
            <v>798,75</v>
          </cell>
          <cell r="F1497">
            <v>591.66666666666663</v>
          </cell>
        </row>
        <row r="1498">
          <cell r="B1498">
            <v>41678</v>
          </cell>
          <cell r="C1498" t="str">
            <v>Aluguel de container tipo refeitório simples, c/ 1 aparelho de ar condicionado,
2 luminárias e 2 janelas de vidro</v>
          </cell>
          <cell r="D1498" t="str">
            <v>Mes</v>
          </cell>
          <cell r="E1498" t="str">
            <v>798,75</v>
          </cell>
          <cell r="F1498">
            <v>591.66666666666663</v>
          </cell>
        </row>
        <row r="1499">
          <cell r="B1499">
            <v>41455</v>
          </cell>
          <cell r="C1499" t="str">
            <v>Aluguel de container tipo refeitório (2 unidades acopladas), c/ 2 aparelhos de ar condicionado, 4 lumináriase 4 janelas de vidro</v>
          </cell>
          <cell r="D1499" t="str">
            <v>Mes</v>
          </cell>
          <cell r="E1499" t="str">
            <v>1.799,99</v>
          </cell>
          <cell r="F1499">
            <v>1333.325925925926</v>
          </cell>
        </row>
        <row r="1500">
          <cell r="B1500">
            <v>41456</v>
          </cell>
          <cell r="C1500" t="str">
            <v>Aluguel de container tipo refeitório (3 unidades acopladas), c/ 3 aparelhos de ar condiocionado, 6 luminárias e 6 janelas de vidro</v>
          </cell>
          <cell r="D1500" t="str">
            <v>Mes</v>
          </cell>
          <cell r="E1500" t="str">
            <v>2.740,50</v>
          </cell>
          <cell r="F1500">
            <v>2029.9999999999998</v>
          </cell>
        </row>
        <row r="1501">
          <cell r="B1501">
            <v>41580</v>
          </cell>
          <cell r="C1501" t="str">
            <v>Aluguel de container tipo sanitário com 3 vasos sanitários, lavatório, mictório,
5 chuveiros, 2 venezianas e piso especial</v>
          </cell>
          <cell r="D1501" t="str">
            <v>Mes</v>
          </cell>
          <cell r="E1501" t="str">
            <v>945,00</v>
          </cell>
          <cell r="F1501">
            <v>700</v>
          </cell>
        </row>
        <row r="1502">
          <cell r="B1502">
            <v>41454</v>
          </cell>
          <cell r="C1502" t="str">
            <v>Aluguel de container tipo vestiário, 2 luminárias, piso especial e janela</v>
          </cell>
          <cell r="D1502" t="str">
            <v>Mes</v>
          </cell>
          <cell r="E1502" t="str">
            <v>654,07</v>
          </cell>
          <cell r="F1502">
            <v>484.49629629629629</v>
          </cell>
        </row>
        <row r="1503">
          <cell r="B1503">
            <v>41498</v>
          </cell>
          <cell r="C1503" t="str">
            <v>Barracão com sanitário, em chapa compensada 12 mm e pont. 8x8cm, piso cimentado e cobertura em telha de fibroc. 6mm, incl. ponto de luz e cx. inspeção</v>
          </cell>
          <cell r="D1503" t="str">
            <v>M2</v>
          </cell>
          <cell r="E1503" t="str">
            <v>570,34</v>
          </cell>
          <cell r="F1503">
            <v>422.47407407407405</v>
          </cell>
        </row>
        <row r="1504">
          <cell r="B1504">
            <v>41531</v>
          </cell>
          <cell r="C1504" t="str">
            <v>Barracão em chapa compensada 12mm e pont. 8x8cm, piso cimentado e cobertura de telhas fibrocimento 6mm, incl. ponto de luz</v>
          </cell>
          <cell r="D1504" t="str">
            <v>M2</v>
          </cell>
          <cell r="E1504" t="str">
            <v>425,03</v>
          </cell>
          <cell r="F1504">
            <v>314.83703703703702</v>
          </cell>
        </row>
        <row r="1505">
          <cell r="B1505">
            <v>41557</v>
          </cell>
          <cell r="C1505" t="str">
            <v>Canaleta de concreto retangular com grelha em barra de aço</v>
          </cell>
          <cell r="D1505" t="str">
            <v>M</v>
          </cell>
          <cell r="E1505" t="str">
            <v>151,76</v>
          </cell>
          <cell r="F1505">
            <v>112.4148148148148</v>
          </cell>
        </row>
        <row r="1506">
          <cell r="B1506">
            <v>41506</v>
          </cell>
          <cell r="C1506" t="str">
            <v>Cobertura nova de telhas onduladas de fibrocimento 6,0mm, inclusive cumeeiras e acessórios de fixação</v>
          </cell>
          <cell r="D1506" t="str">
            <v>M2</v>
          </cell>
          <cell r="E1506" t="str">
            <v>38,11</v>
          </cell>
          <cell r="F1506">
            <v>28.229629629629628</v>
          </cell>
        </row>
        <row r="1507">
          <cell r="B1507">
            <v>41504</v>
          </cell>
          <cell r="C1507" t="str">
            <v>Depósito em alvenaria de blocos 14x19x39cm, cobertura em fibrocimento
6mm, incl. ponto de luz</v>
          </cell>
          <cell r="D1507" t="str">
            <v>M2</v>
          </cell>
          <cell r="E1507" t="str">
            <v>570,34</v>
          </cell>
          <cell r="F1507">
            <v>422.47407407407405</v>
          </cell>
        </row>
        <row r="1508">
          <cell r="B1508">
            <v>41505</v>
          </cell>
          <cell r="C1508" t="str">
            <v>Estrutura de madeira lei para telhado de telha ondulada de fibroc. esp. 6mm, c/ pontaletes e caibros, incl. com cupinicida, excl. telhas</v>
          </cell>
          <cell r="D1508" t="str">
            <v>M2</v>
          </cell>
          <cell r="E1508" t="str">
            <v>60,62</v>
          </cell>
          <cell r="F1508">
            <v>44.903703703703698</v>
          </cell>
        </row>
        <row r="1509">
          <cell r="B1509">
            <v>41528</v>
          </cell>
          <cell r="C1509" t="str">
            <v>Galpão em peças de madeira 8x8cm e contravent. de 5x7cm, cobertura de telhas de fibroc. de 6mm, incl. ponto e cabo de alimentação da máquina</v>
          </cell>
          <cell r="D1509" t="str">
            <v>M2</v>
          </cell>
          <cell r="E1509" t="str">
            <v>245,71</v>
          </cell>
          <cell r="F1509">
            <v>182.00740740740741</v>
          </cell>
        </row>
        <row r="1510">
          <cell r="B1510">
            <v>41546</v>
          </cell>
          <cell r="C1510" t="str">
            <v>Mobilização e desmobilização de caminhão basculante (máximo)</v>
          </cell>
          <cell r="D1510" t="str">
            <v>h</v>
          </cell>
          <cell r="E1510" t="str">
            <v>183,03</v>
          </cell>
          <cell r="F1510">
            <v>135.57777777777778</v>
          </cell>
        </row>
        <row r="1511">
          <cell r="B1511">
            <v>41545</v>
          </cell>
          <cell r="C1511" t="str">
            <v>Mobilização e desmobilização de caminhão carroceria (máximo)</v>
          </cell>
          <cell r="D1511" t="str">
            <v>h</v>
          </cell>
          <cell r="E1511" t="str">
            <v>141,35</v>
          </cell>
          <cell r="F1511">
            <v>104.7037037037037</v>
          </cell>
        </row>
        <row r="1512">
          <cell r="B1512">
            <v>41547</v>
          </cell>
          <cell r="C1512" t="str">
            <v>Mobilização e desmobilização de caminhão tanque (6.000 L) (máximo)</v>
          </cell>
          <cell r="D1512" t="str">
            <v>h</v>
          </cell>
          <cell r="E1512" t="str">
            <v>144,82</v>
          </cell>
          <cell r="F1512">
            <v>107.27407407407406</v>
          </cell>
        </row>
        <row r="1513">
          <cell r="B1513">
            <v>41497</v>
          </cell>
          <cell r="C1513" t="str">
            <v>Mobilização e desmobilização de container acima de 150 km</v>
          </cell>
          <cell r="D1513" t="str">
            <v>Ud</v>
          </cell>
          <cell r="E1513" t="str">
            <v>1.997,24</v>
          </cell>
          <cell r="F1513">
            <v>1479.437037037037</v>
          </cell>
        </row>
        <row r="1514">
          <cell r="B1514">
            <v>41495</v>
          </cell>
          <cell r="C1514" t="str">
            <v>Mobilização e desmobilização de container até 50 km</v>
          </cell>
          <cell r="D1514" t="str">
            <v>Ud</v>
          </cell>
          <cell r="E1514" t="str">
            <v>807,25</v>
          </cell>
          <cell r="F1514">
            <v>597.96296296296293</v>
          </cell>
        </row>
        <row r="1515">
          <cell r="B1515">
            <v>41496</v>
          </cell>
          <cell r="C1515" t="str">
            <v>Mobilização e desmobilização de container de 51 km até 150 km</v>
          </cell>
          <cell r="D1515" t="str">
            <v>Ud</v>
          </cell>
          <cell r="E1515" t="str">
            <v>1.345,42</v>
          </cell>
          <cell r="F1515">
            <v>996.60740740740744</v>
          </cell>
        </row>
        <row r="1516">
          <cell r="B1516">
            <v>41544</v>
          </cell>
          <cell r="C1516" t="str">
            <v>Mobilização e desmobilização de equipamentos com carreta prancha
(máximo)</v>
          </cell>
          <cell r="D1516" t="str">
            <v>h</v>
          </cell>
          <cell r="E1516" t="str">
            <v>300,72</v>
          </cell>
          <cell r="F1516">
            <v>222.75555555555556</v>
          </cell>
        </row>
        <row r="1517">
          <cell r="B1517">
            <v>41500</v>
          </cell>
          <cell r="C1517" t="str">
            <v>Placa de obra nas dimensões de 3,0 x 6,0 m, padrão DER-ES</v>
          </cell>
          <cell r="D1517" t="str">
            <v>M2</v>
          </cell>
          <cell r="E1517" t="str">
            <v>284,18</v>
          </cell>
          <cell r="F1517">
            <v>210.50370370370371</v>
          </cell>
        </row>
        <row r="1518">
          <cell r="B1518">
            <v>41501</v>
          </cell>
          <cell r="C1518" t="str">
            <v>Rede de água c/ padrão de entrada d'água diâm. 3/4" conf. CESAN, incl. tubos e conexões p/ aliment., distrib., extravas. e limp., cons. o padrão a
25m</v>
          </cell>
          <cell r="D1518" t="str">
            <v>M</v>
          </cell>
          <cell r="E1518" t="str">
            <v>29,36</v>
          </cell>
          <cell r="F1518">
            <v>21.748148148148147</v>
          </cell>
        </row>
        <row r="1519">
          <cell r="B1519">
            <v>41499</v>
          </cell>
          <cell r="C1519" t="str">
            <v>Rede de esgoto, contendo fossa e filtro, incl. tubos e conexões de ligação entre caixas, considerando distância de 25m</v>
          </cell>
          <cell r="D1519" t="str">
            <v>M</v>
          </cell>
          <cell r="E1519" t="str">
            <v>247,94</v>
          </cell>
          <cell r="F1519">
            <v>183.65925925925924</v>
          </cell>
        </row>
        <row r="1520">
          <cell r="B1520">
            <v>41503</v>
          </cell>
          <cell r="C1520" t="str">
            <v>Rede de luz, incl. padrão entr. energia trifás. cabo ligação até barracões, quadro distrib., disj. e chave de força, cons. 20m entre padrão entr.e QDG</v>
          </cell>
          <cell r="D1520" t="str">
            <v>M</v>
          </cell>
          <cell r="E1520" t="str">
            <v>327,46</v>
          </cell>
          <cell r="F1520">
            <v>242.56296296296293</v>
          </cell>
        </row>
        <row r="1521">
          <cell r="B1521">
            <v>41530</v>
          </cell>
          <cell r="C1521" t="str">
            <v>Refeitório c/ paredes chapa de comp. 12mm e pont. 8x8cm, piso ciment. e cob. telhas fibroc. 6mm, incl. ponto de luz e cx. de insp. (1,21m²/func/turno)</v>
          </cell>
          <cell r="D1521" t="str">
            <v>M2</v>
          </cell>
          <cell r="E1521" t="str">
            <v>360,51</v>
          </cell>
          <cell r="F1521">
            <v>267.04444444444442</v>
          </cell>
        </row>
        <row r="1522">
          <cell r="B1522">
            <v>41527</v>
          </cell>
          <cell r="C1522" t="str">
            <v>Reservatório de fibra de vidro de 1000 L, incl. suporte em madeira de
7x12cm, elevado de 4m</v>
          </cell>
          <cell r="D1522" t="str">
            <v>Ud</v>
          </cell>
          <cell r="E1522" t="str">
            <v>1.523,61</v>
          </cell>
          <cell r="F1522">
            <v>1128.5999999999999</v>
          </cell>
        </row>
        <row r="1523">
          <cell r="B1523">
            <v>41529</v>
          </cell>
          <cell r="C1523" t="str">
            <v>Sanitário e vestiário de 40/60 func., c/ 33,90m², paredes chapa compens.
12mm e pont. 8x8cm, piso ciment., cobert. telha fibroc., incl. luz e cx. insp</v>
          </cell>
          <cell r="D1523" t="str">
            <v>Ud</v>
          </cell>
          <cell r="E1523" t="str">
            <v>19.819,43</v>
          </cell>
          <cell r="F1523">
            <v>14681.059259259258</v>
          </cell>
        </row>
        <row r="1524">
          <cell r="B1524">
            <v>41555</v>
          </cell>
          <cell r="C1524" t="str">
            <v>Sistema separador de água e óleo</v>
          </cell>
          <cell r="D1524" t="str">
            <v>Ud</v>
          </cell>
          <cell r="E1524" t="str">
            <v>5.126,30</v>
          </cell>
          <cell r="F1524">
            <v>3797.2592592592591</v>
          </cell>
        </row>
        <row r="1525">
          <cell r="B1525">
            <v>41502</v>
          </cell>
          <cell r="C1525" t="str">
            <v>Tapume de chapa de compensado resinado esp. 6mm, 2,20 x 1,10m dispondo de abertura e portão. com 2,20m de altura, incl. pintura</v>
          </cell>
          <cell r="D1525" t="str">
            <v>M</v>
          </cell>
          <cell r="E1525" t="str">
            <v>217,99</v>
          </cell>
          <cell r="F1525">
            <v>161.47407407407408</v>
          </cell>
        </row>
        <row r="1526">
          <cell r="B1526">
            <v>0</v>
          </cell>
          <cell r="C1526" t="str">
            <v>NADA</v>
          </cell>
          <cell r="D1526" t="str">
            <v>NADA</v>
          </cell>
          <cell r="E1526">
            <v>0</v>
          </cell>
          <cell r="F1526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tabColor theme="1"/>
  </sheetPr>
  <dimension ref="A1:Q60"/>
  <sheetViews>
    <sheetView tabSelected="1" view="pageBreakPreview" zoomScaleNormal="100" zoomScaleSheetLayoutView="100" workbookViewId="0">
      <selection activeCell="M12" sqref="M12"/>
    </sheetView>
  </sheetViews>
  <sheetFormatPr defaultRowHeight="15" x14ac:dyDescent="0.25"/>
  <cols>
    <col min="1" max="1" width="13.140625" style="2" bestFit="1" customWidth="1"/>
    <col min="10" max="10" width="18.7109375" customWidth="1"/>
    <col min="12" max="12" width="15.7109375" style="1" customWidth="1"/>
    <col min="13" max="14" width="15.7109375" customWidth="1"/>
    <col min="15" max="15" width="22.28515625" bestFit="1" customWidth="1"/>
    <col min="18" max="18" width="9.28515625" customWidth="1"/>
  </cols>
  <sheetData>
    <row r="1" spans="1:17" ht="18.75" customHeight="1" x14ac:dyDescent="0.25">
      <c r="A1" s="333" t="s">
        <v>100</v>
      </c>
      <c r="B1" s="334"/>
      <c r="C1" s="337" t="s">
        <v>119</v>
      </c>
      <c r="D1" s="338"/>
      <c r="E1" s="338"/>
      <c r="F1" s="338"/>
      <c r="G1" s="338"/>
      <c r="H1" s="339"/>
      <c r="I1" s="310" t="s">
        <v>2</v>
      </c>
      <c r="J1" s="311"/>
      <c r="K1" s="308" t="s">
        <v>176</v>
      </c>
      <c r="L1" s="310" t="s">
        <v>105</v>
      </c>
      <c r="M1" s="385"/>
      <c r="N1" s="386"/>
    </row>
    <row r="2" spans="1:17" x14ac:dyDescent="0.25">
      <c r="A2" s="335"/>
      <c r="B2" s="336"/>
      <c r="C2" s="340"/>
      <c r="D2" s="341"/>
      <c r="E2" s="341"/>
      <c r="F2" s="341"/>
      <c r="G2" s="341"/>
      <c r="H2" s="342"/>
      <c r="I2" s="319" t="s">
        <v>95</v>
      </c>
      <c r="J2" s="320"/>
      <c r="K2" s="138" t="s">
        <v>99</v>
      </c>
      <c r="L2" s="324" t="s">
        <v>95</v>
      </c>
      <c r="M2" s="324"/>
      <c r="N2" s="178" t="s">
        <v>270</v>
      </c>
    </row>
    <row r="3" spans="1:17" x14ac:dyDescent="0.25">
      <c r="A3" s="327" t="s">
        <v>0</v>
      </c>
      <c r="B3" s="322"/>
      <c r="C3" s="329" t="s">
        <v>90</v>
      </c>
      <c r="D3" s="330"/>
      <c r="E3" s="330"/>
      <c r="F3" s="330"/>
      <c r="G3" s="330"/>
      <c r="H3" s="331"/>
      <c r="I3" s="321" t="s">
        <v>94</v>
      </c>
      <c r="J3" s="322"/>
      <c r="K3" s="128">
        <v>0.23319999999999999</v>
      </c>
      <c r="L3" s="321" t="s">
        <v>94</v>
      </c>
      <c r="M3" s="322"/>
      <c r="N3" s="179">
        <v>0.23319999999999999</v>
      </c>
    </row>
    <row r="4" spans="1:17" x14ac:dyDescent="0.25">
      <c r="A4" s="328" t="s">
        <v>101</v>
      </c>
      <c r="B4" s="323"/>
      <c r="C4" s="332" t="s">
        <v>120</v>
      </c>
      <c r="D4" s="332"/>
      <c r="E4" s="332"/>
      <c r="F4" s="332"/>
      <c r="G4" s="332"/>
      <c r="H4" s="332"/>
      <c r="I4" s="323" t="s">
        <v>102</v>
      </c>
      <c r="J4" s="323"/>
      <c r="K4" s="127">
        <v>1.5727</v>
      </c>
      <c r="L4" s="325" t="s">
        <v>221</v>
      </c>
      <c r="M4" s="326"/>
      <c r="N4" s="180">
        <v>43770</v>
      </c>
    </row>
    <row r="5" spans="1:17" ht="17.25" customHeight="1" x14ac:dyDescent="0.25">
      <c r="A5" s="357" t="s">
        <v>1</v>
      </c>
      <c r="B5" s="320"/>
      <c r="C5" s="358" t="s">
        <v>346</v>
      </c>
      <c r="D5" s="359"/>
      <c r="E5" s="359"/>
      <c r="F5" s="359"/>
      <c r="G5" s="359"/>
      <c r="H5" s="360"/>
      <c r="I5" s="319" t="s">
        <v>103</v>
      </c>
      <c r="J5" s="320"/>
      <c r="K5" s="126">
        <v>0.84040000000000004</v>
      </c>
      <c r="L5" s="324" t="s">
        <v>95</v>
      </c>
      <c r="M5" s="324"/>
      <c r="N5" s="181" t="s">
        <v>322</v>
      </c>
    </row>
    <row r="6" spans="1:17" ht="17.25" customHeight="1" x14ac:dyDescent="0.25">
      <c r="A6" s="335"/>
      <c r="B6" s="336"/>
      <c r="C6" s="361"/>
      <c r="D6" s="362"/>
      <c r="E6" s="362"/>
      <c r="F6" s="362"/>
      <c r="G6" s="362"/>
      <c r="H6" s="363"/>
      <c r="I6" s="325" t="s">
        <v>104</v>
      </c>
      <c r="J6" s="326"/>
      <c r="K6" s="139">
        <v>43770</v>
      </c>
      <c r="L6" s="325" t="s">
        <v>321</v>
      </c>
      <c r="M6" s="326"/>
      <c r="N6" s="180">
        <v>43770</v>
      </c>
    </row>
    <row r="7" spans="1:17" ht="17.25" customHeight="1" x14ac:dyDescent="0.25">
      <c r="A7" s="366" t="s">
        <v>3</v>
      </c>
      <c r="B7" s="364" t="s">
        <v>4</v>
      </c>
      <c r="C7" s="376" t="s">
        <v>5</v>
      </c>
      <c r="D7" s="377"/>
      <c r="E7" s="377"/>
      <c r="F7" s="377"/>
      <c r="G7" s="377"/>
      <c r="H7" s="377"/>
      <c r="I7" s="377"/>
      <c r="J7" s="378"/>
      <c r="K7" s="364" t="s">
        <v>11</v>
      </c>
      <c r="L7" s="364" t="s">
        <v>6</v>
      </c>
      <c r="M7" s="372" t="s">
        <v>9</v>
      </c>
      <c r="N7" s="373"/>
    </row>
    <row r="8" spans="1:17" ht="15.75" x14ac:dyDescent="0.25">
      <c r="A8" s="367"/>
      <c r="B8" s="365"/>
      <c r="C8" s="379"/>
      <c r="D8" s="380"/>
      <c r="E8" s="380"/>
      <c r="F8" s="380"/>
      <c r="G8" s="380"/>
      <c r="H8" s="380"/>
      <c r="I8" s="380"/>
      <c r="J8" s="381"/>
      <c r="K8" s="365"/>
      <c r="L8" s="365"/>
      <c r="M8" s="294" t="s">
        <v>7</v>
      </c>
      <c r="N8" s="295" t="s">
        <v>8</v>
      </c>
    </row>
    <row r="9" spans="1:17" ht="15.75" x14ac:dyDescent="0.25">
      <c r="A9" s="110"/>
      <c r="B9" s="108">
        <v>1</v>
      </c>
      <c r="C9" s="368" t="s">
        <v>128</v>
      </c>
      <c r="D9" s="368"/>
      <c r="E9" s="368"/>
      <c r="F9" s="368"/>
      <c r="G9" s="368"/>
      <c r="H9" s="368"/>
      <c r="I9" s="368"/>
      <c r="J9" s="369"/>
      <c r="K9" s="374"/>
      <c r="L9" s="374"/>
      <c r="M9" s="374"/>
      <c r="N9" s="375"/>
    </row>
    <row r="10" spans="1:17" s="1" customFormat="1" ht="28.5" customHeight="1" x14ac:dyDescent="0.25">
      <c r="A10" s="113" t="s">
        <v>295</v>
      </c>
      <c r="B10" s="3" t="s">
        <v>10</v>
      </c>
      <c r="C10" s="318" t="s">
        <v>127</v>
      </c>
      <c r="D10" s="318"/>
      <c r="E10" s="318"/>
      <c r="F10" s="318"/>
      <c r="G10" s="318"/>
      <c r="H10" s="318"/>
      <c r="I10" s="318"/>
      <c r="J10" s="318"/>
      <c r="K10" s="5" t="s">
        <v>12</v>
      </c>
      <c r="L10" s="6">
        <f>TRUNC(ROUND(641.78,2),2)</f>
        <v>641.78</v>
      </c>
      <c r="M10" s="125">
        <f>TRUNC(ROUND('01- 40402'!L42,2),2)</f>
        <v>11.6</v>
      </c>
      <c r="N10" s="114">
        <f>TRUNC(ROUND(L10*M10,2),2)</f>
        <v>7444.65</v>
      </c>
      <c r="O10" s="121"/>
    </row>
    <row r="11" spans="1:17" s="1" customFormat="1" ht="30" x14ac:dyDescent="0.25">
      <c r="A11" s="113" t="s">
        <v>222</v>
      </c>
      <c r="B11" s="3" t="s">
        <v>131</v>
      </c>
      <c r="C11" s="318" t="s">
        <v>129</v>
      </c>
      <c r="D11" s="318"/>
      <c r="E11" s="318"/>
      <c r="F11" s="318"/>
      <c r="G11" s="318"/>
      <c r="H11" s="318"/>
      <c r="I11" s="318"/>
      <c r="J11" s="318"/>
      <c r="K11" s="5" t="s">
        <v>12</v>
      </c>
      <c r="L11" s="6">
        <f>TRUNC(ROUND(331.312,2),2)</f>
        <v>331.31</v>
      </c>
      <c r="M11" s="125">
        <f>TRUNC(ROUND('01-102069'!L40,2),2)</f>
        <v>3.76</v>
      </c>
      <c r="N11" s="114">
        <f t="shared" ref="N11:N12" si="0">TRUNC(ROUND(L11*M11,2),2)</f>
        <v>1245.73</v>
      </c>
    </row>
    <row r="12" spans="1:17" s="1" customFormat="1" ht="30" x14ac:dyDescent="0.25">
      <c r="A12" s="113" t="s">
        <v>329</v>
      </c>
      <c r="B12" s="3" t="s">
        <v>132</v>
      </c>
      <c r="C12" s="318" t="s">
        <v>133</v>
      </c>
      <c r="D12" s="318"/>
      <c r="E12" s="318"/>
      <c r="F12" s="318"/>
      <c r="G12" s="318"/>
      <c r="H12" s="318"/>
      <c r="I12" s="318"/>
      <c r="J12" s="318"/>
      <c r="K12" s="5" t="s">
        <v>12</v>
      </c>
      <c r="L12" s="6">
        <f>TRUNC(ROUND(13.727,2),2)</f>
        <v>13.73</v>
      </c>
      <c r="M12" s="125">
        <f>TRUNC(ROUND('01-43009'!L40,2),2)</f>
        <v>105.14</v>
      </c>
      <c r="N12" s="114">
        <f t="shared" si="0"/>
        <v>1443.57</v>
      </c>
      <c r="O12" s="132"/>
    </row>
    <row r="13" spans="1:17" s="1" customFormat="1" ht="15.75" customHeight="1" x14ac:dyDescent="0.25">
      <c r="A13" s="297"/>
      <c r="B13" s="298"/>
      <c r="C13" s="352" t="s">
        <v>26</v>
      </c>
      <c r="D13" s="352"/>
      <c r="E13" s="352"/>
      <c r="F13" s="352"/>
      <c r="G13" s="352"/>
      <c r="H13" s="352"/>
      <c r="I13" s="352"/>
      <c r="J13" s="352"/>
      <c r="K13" s="353"/>
      <c r="L13" s="312" t="s">
        <v>15</v>
      </c>
      <c r="M13" s="312"/>
      <c r="N13" s="116">
        <f>SUM(N10:N12)</f>
        <v>10133.949999999999</v>
      </c>
      <c r="P13" s="309"/>
      <c r="Q13" s="309"/>
    </row>
    <row r="14" spans="1:17" s="1" customFormat="1" ht="15.75" customHeight="1" x14ac:dyDescent="0.25">
      <c r="A14" s="297"/>
      <c r="B14" s="298"/>
      <c r="C14" s="292"/>
      <c r="D14" s="292"/>
      <c r="E14" s="292"/>
      <c r="F14" s="292"/>
      <c r="G14" s="292"/>
      <c r="H14" s="292"/>
      <c r="I14" s="292"/>
      <c r="J14" s="292"/>
      <c r="K14" s="293"/>
      <c r="L14" s="129"/>
      <c r="M14" s="129"/>
      <c r="N14" s="130"/>
    </row>
    <row r="15" spans="1:17" s="1" customFormat="1" ht="15.75" x14ac:dyDescent="0.25">
      <c r="A15" s="112"/>
      <c r="B15" s="109">
        <v>2</v>
      </c>
      <c r="C15" s="384" t="s">
        <v>197</v>
      </c>
      <c r="D15" s="384"/>
      <c r="E15" s="384"/>
      <c r="F15" s="384"/>
      <c r="G15" s="384"/>
      <c r="H15" s="384"/>
      <c r="I15" s="384"/>
      <c r="J15" s="349"/>
      <c r="K15" s="382"/>
      <c r="L15" s="382"/>
      <c r="M15" s="382"/>
      <c r="N15" s="383"/>
    </row>
    <row r="16" spans="1:17" s="1" customFormat="1" ht="30" customHeight="1" x14ac:dyDescent="0.25">
      <c r="A16" s="113" t="s">
        <v>189</v>
      </c>
      <c r="B16" s="3" t="s">
        <v>27</v>
      </c>
      <c r="C16" s="318" t="s">
        <v>195</v>
      </c>
      <c r="D16" s="318"/>
      <c r="E16" s="318"/>
      <c r="F16" s="318"/>
      <c r="G16" s="318"/>
      <c r="H16" s="318"/>
      <c r="I16" s="318"/>
      <c r="J16" s="318"/>
      <c r="K16" s="5" t="s">
        <v>16</v>
      </c>
      <c r="L16" s="125">
        <f>TRUNC(ROUND(9,2),2)</f>
        <v>9</v>
      </c>
      <c r="M16" s="7">
        <f>TRUNC(ROUND('2-COMP.1'!I14,2),2)</f>
        <v>290.33</v>
      </c>
      <c r="N16" s="114">
        <f>TRUNC(ROUND(L16*M16,2),2)</f>
        <v>2612.9699999999998</v>
      </c>
      <c r="O16" s="121"/>
    </row>
    <row r="17" spans="1:15" s="1" customFormat="1" x14ac:dyDescent="0.25">
      <c r="A17" s="113" t="s">
        <v>206</v>
      </c>
      <c r="B17" s="3" t="s">
        <v>28</v>
      </c>
      <c r="C17" s="318" t="s">
        <v>205</v>
      </c>
      <c r="D17" s="318"/>
      <c r="E17" s="318"/>
      <c r="F17" s="318"/>
      <c r="G17" s="318"/>
      <c r="H17" s="318"/>
      <c r="I17" s="318"/>
      <c r="J17" s="318"/>
      <c r="K17" s="5" t="s">
        <v>16</v>
      </c>
      <c r="L17" s="125">
        <f>TRUNC(ROUND(27.78,2),2)</f>
        <v>27.78</v>
      </c>
      <c r="M17" s="7">
        <f>TRUNC(ROUND('2-COMP.2'!I14,2),2)</f>
        <v>247.57</v>
      </c>
      <c r="N17" s="114">
        <f>TRUNC(ROUND(L17*M17,2),2)</f>
        <v>6877.49</v>
      </c>
      <c r="O17" s="121"/>
    </row>
    <row r="18" spans="1:15" s="1" customFormat="1" ht="42" customHeight="1" x14ac:dyDescent="0.25">
      <c r="A18" s="113" t="s">
        <v>214</v>
      </c>
      <c r="B18" s="3" t="s">
        <v>138</v>
      </c>
      <c r="C18" s="318" t="s">
        <v>213</v>
      </c>
      <c r="D18" s="318"/>
      <c r="E18" s="318"/>
      <c r="F18" s="318"/>
      <c r="G18" s="318"/>
      <c r="H18" s="318"/>
      <c r="I18" s="318"/>
      <c r="J18" s="318"/>
      <c r="K18" s="5" t="s">
        <v>16</v>
      </c>
      <c r="L18" s="125">
        <f>TRUNC(ROUND(31.2,2),2)</f>
        <v>31.2</v>
      </c>
      <c r="M18" s="7">
        <f>TRUNC(ROUND('2-COMP.3'!I10,2),2)</f>
        <v>29.19</v>
      </c>
      <c r="N18" s="114">
        <f t="shared" ref="N18:N22" si="1">TRUNC(ROUND(L18*M18,2),2)</f>
        <v>910.73</v>
      </c>
      <c r="O18" s="121"/>
    </row>
    <row r="19" spans="1:15" s="1" customFormat="1" ht="30" customHeight="1" x14ac:dyDescent="0.25">
      <c r="A19" s="113" t="s">
        <v>328</v>
      </c>
      <c r="B19" s="3" t="s">
        <v>139</v>
      </c>
      <c r="C19" s="318" t="s">
        <v>175</v>
      </c>
      <c r="D19" s="318"/>
      <c r="E19" s="318"/>
      <c r="F19" s="318"/>
      <c r="G19" s="318"/>
      <c r="H19" s="318"/>
      <c r="I19" s="318"/>
      <c r="J19" s="318"/>
      <c r="K19" s="5" t="s">
        <v>12</v>
      </c>
      <c r="L19" s="125">
        <f>TRUNC(ROUND(781.2,2),2)</f>
        <v>781.2</v>
      </c>
      <c r="M19" s="7">
        <f>TRUNC(ROUND('2-190418'!E30,2),2)</f>
        <v>34.67</v>
      </c>
      <c r="N19" s="114">
        <f t="shared" si="1"/>
        <v>27084.2</v>
      </c>
      <c r="O19" s="121"/>
    </row>
    <row r="20" spans="1:15" s="1" customFormat="1" ht="30" customHeight="1" x14ac:dyDescent="0.25">
      <c r="A20" s="113" t="s">
        <v>330</v>
      </c>
      <c r="B20" s="3" t="s">
        <v>140</v>
      </c>
      <c r="C20" s="318" t="s">
        <v>215</v>
      </c>
      <c r="D20" s="318"/>
      <c r="E20" s="318"/>
      <c r="F20" s="318"/>
      <c r="G20" s="318"/>
      <c r="H20" s="318"/>
      <c r="I20" s="318"/>
      <c r="J20" s="318"/>
      <c r="K20" s="5" t="s">
        <v>12</v>
      </c>
      <c r="L20" s="125">
        <f>TRUNC(ROUND(331.312,2),2)</f>
        <v>331.31</v>
      </c>
      <c r="M20" s="7">
        <f>TRUNC(ROUND('2-190602'!E27,2),2)</f>
        <v>35.32</v>
      </c>
      <c r="N20" s="114">
        <f t="shared" si="1"/>
        <v>11701.87</v>
      </c>
      <c r="O20" s="121"/>
    </row>
    <row r="21" spans="1:15" s="1" customFormat="1" ht="30" customHeight="1" x14ac:dyDescent="0.25">
      <c r="A21" s="113" t="s">
        <v>239</v>
      </c>
      <c r="B21" s="3" t="s">
        <v>240</v>
      </c>
      <c r="C21" s="313" t="s">
        <v>241</v>
      </c>
      <c r="D21" s="314"/>
      <c r="E21" s="314"/>
      <c r="F21" s="314"/>
      <c r="G21" s="314"/>
      <c r="H21" s="314"/>
      <c r="I21" s="314"/>
      <c r="J21" s="315"/>
      <c r="K21" s="5" t="s">
        <v>16</v>
      </c>
      <c r="L21" s="125">
        <f>TRUNC(ROUND(34.17,2),2)</f>
        <v>34.17</v>
      </c>
      <c r="M21" s="7">
        <f>TRUNC(ROUND('04-COMP. 6'!L39,2),2)</f>
        <v>847.71</v>
      </c>
      <c r="N21" s="114">
        <f t="shared" si="1"/>
        <v>28966.25</v>
      </c>
      <c r="O21" s="121"/>
    </row>
    <row r="22" spans="1:15" s="1" customFormat="1" ht="30" customHeight="1" x14ac:dyDescent="0.25">
      <c r="A22" s="113" t="s">
        <v>243</v>
      </c>
      <c r="B22" s="3" t="s">
        <v>242</v>
      </c>
      <c r="C22" s="313" t="s">
        <v>244</v>
      </c>
      <c r="D22" s="314"/>
      <c r="E22" s="314"/>
      <c r="F22" s="314"/>
      <c r="G22" s="314"/>
      <c r="H22" s="314"/>
      <c r="I22" s="314"/>
      <c r="J22" s="315"/>
      <c r="K22" s="5" t="s">
        <v>16</v>
      </c>
      <c r="L22" s="125">
        <f>TRUNC(ROUND(34.17,2),2)</f>
        <v>34.17</v>
      </c>
      <c r="M22" s="7">
        <f>TRUNC(ROUND('03-COMP. 4'!L44,2),2)</f>
        <v>674.42</v>
      </c>
      <c r="N22" s="114">
        <f t="shared" si="1"/>
        <v>23044.93</v>
      </c>
      <c r="O22" s="121"/>
    </row>
    <row r="23" spans="1:15" s="1" customFormat="1" x14ac:dyDescent="0.25">
      <c r="A23" s="297"/>
      <c r="B23" s="298"/>
      <c r="C23" s="352"/>
      <c r="D23" s="352"/>
      <c r="E23" s="352"/>
      <c r="F23" s="352"/>
      <c r="G23" s="352"/>
      <c r="H23" s="352"/>
      <c r="I23" s="352"/>
      <c r="J23" s="352"/>
      <c r="K23" s="353"/>
      <c r="L23" s="370" t="s">
        <v>15</v>
      </c>
      <c r="M23" s="371"/>
      <c r="N23" s="116">
        <f>SUM(N16:N22)</f>
        <v>101198.44</v>
      </c>
    </row>
    <row r="24" spans="1:15" s="1" customFormat="1" x14ac:dyDescent="0.25">
      <c r="A24" s="297"/>
      <c r="B24" s="298"/>
      <c r="C24" s="292"/>
      <c r="D24" s="292"/>
      <c r="E24" s="292"/>
      <c r="F24" s="292"/>
      <c r="G24" s="292"/>
      <c r="H24" s="292"/>
      <c r="I24" s="292"/>
      <c r="J24" s="292"/>
      <c r="K24" s="293"/>
      <c r="L24" s="129"/>
      <c r="M24" s="129"/>
      <c r="N24" s="130"/>
    </row>
    <row r="25" spans="1:15" s="1" customFormat="1" ht="15.75" x14ac:dyDescent="0.25">
      <c r="A25" s="112"/>
      <c r="B25" s="109">
        <v>3</v>
      </c>
      <c r="C25" s="384" t="s">
        <v>291</v>
      </c>
      <c r="D25" s="384"/>
      <c r="E25" s="384"/>
      <c r="F25" s="384"/>
      <c r="G25" s="384"/>
      <c r="H25" s="384"/>
      <c r="I25" s="384"/>
      <c r="J25" s="349"/>
      <c r="K25" s="382"/>
      <c r="L25" s="382"/>
      <c r="M25" s="382"/>
      <c r="N25" s="383"/>
    </row>
    <row r="26" spans="1:15" s="1" customFormat="1" ht="30" customHeight="1" x14ac:dyDescent="0.25">
      <c r="A26" s="113" t="s">
        <v>331</v>
      </c>
      <c r="B26" s="3" t="s">
        <v>17</v>
      </c>
      <c r="C26" s="318" t="s">
        <v>237</v>
      </c>
      <c r="D26" s="318"/>
      <c r="E26" s="318"/>
      <c r="F26" s="318"/>
      <c r="G26" s="318"/>
      <c r="H26" s="318"/>
      <c r="I26" s="318"/>
      <c r="J26" s="318"/>
      <c r="K26" s="293" t="s">
        <v>16</v>
      </c>
      <c r="L26" s="6">
        <f>TRUNC(ROUND(31.26,2),2)</f>
        <v>31.26</v>
      </c>
      <c r="M26" s="176">
        <f>TRUNC(ROUND('03-41403'!L48,2),2)</f>
        <v>1055.96</v>
      </c>
      <c r="N26" s="114">
        <f>TRUNC(ROUND(L26*M26,2),2)</f>
        <v>33009.31</v>
      </c>
      <c r="O26" s="121"/>
    </row>
    <row r="27" spans="1:15" s="1" customFormat="1" ht="30" customHeight="1" x14ac:dyDescent="0.25">
      <c r="A27" s="113" t="s">
        <v>243</v>
      </c>
      <c r="B27" s="3" t="s">
        <v>18</v>
      </c>
      <c r="C27" s="313" t="s">
        <v>244</v>
      </c>
      <c r="D27" s="314"/>
      <c r="E27" s="314"/>
      <c r="F27" s="314"/>
      <c r="G27" s="314"/>
      <c r="H27" s="314"/>
      <c r="I27" s="314"/>
      <c r="J27" s="315"/>
      <c r="K27" s="293" t="s">
        <v>16</v>
      </c>
      <c r="L27" s="6">
        <v>31.26</v>
      </c>
      <c r="M27" s="176">
        <f>TRUNC(ROUND(M22,2),2)</f>
        <v>674.42</v>
      </c>
      <c r="N27" s="114">
        <f t="shared" ref="N27:N32" si="2">TRUNC(ROUND(L27*M27,2),2)</f>
        <v>21082.37</v>
      </c>
      <c r="O27" s="121"/>
    </row>
    <row r="28" spans="1:15" s="1" customFormat="1" ht="30" customHeight="1" x14ac:dyDescent="0.25">
      <c r="A28" s="113" t="s">
        <v>332</v>
      </c>
      <c r="B28" s="3" t="s">
        <v>19</v>
      </c>
      <c r="C28" s="313" t="s">
        <v>258</v>
      </c>
      <c r="D28" s="314"/>
      <c r="E28" s="314"/>
      <c r="F28" s="314"/>
      <c r="G28" s="314"/>
      <c r="H28" s="314"/>
      <c r="I28" s="314"/>
      <c r="J28" s="315"/>
      <c r="K28" s="293" t="s">
        <v>13</v>
      </c>
      <c r="L28" s="6">
        <v>1.1499999999999999</v>
      </c>
      <c r="M28" s="176">
        <f>TRUNC(ROUND('3-040202'!E30,2),2)</f>
        <v>527.83000000000004</v>
      </c>
      <c r="N28" s="114">
        <f t="shared" si="2"/>
        <v>607</v>
      </c>
      <c r="O28" s="121"/>
    </row>
    <row r="29" spans="1:15" s="1" customFormat="1" ht="30" customHeight="1" x14ac:dyDescent="0.25">
      <c r="A29" s="113" t="s">
        <v>345</v>
      </c>
      <c r="B29" s="3" t="s">
        <v>249</v>
      </c>
      <c r="C29" s="313" t="s">
        <v>259</v>
      </c>
      <c r="D29" s="314"/>
      <c r="E29" s="314"/>
      <c r="F29" s="314"/>
      <c r="G29" s="314"/>
      <c r="H29" s="314"/>
      <c r="I29" s="314"/>
      <c r="J29" s="315"/>
      <c r="K29" s="293" t="s">
        <v>12</v>
      </c>
      <c r="L29" s="6">
        <v>11.16</v>
      </c>
      <c r="M29" s="176">
        <f>TRUNC(ROUND('3-040238'!E30,2),2)</f>
        <v>74.05</v>
      </c>
      <c r="N29" s="114">
        <f t="shared" si="2"/>
        <v>826.4</v>
      </c>
      <c r="O29" s="121"/>
    </row>
    <row r="30" spans="1:15" s="1" customFormat="1" ht="30" customHeight="1" x14ac:dyDescent="0.25">
      <c r="A30" s="113" t="s">
        <v>333</v>
      </c>
      <c r="B30" s="3" t="s">
        <v>250</v>
      </c>
      <c r="C30" s="313" t="s">
        <v>274</v>
      </c>
      <c r="D30" s="314"/>
      <c r="E30" s="314"/>
      <c r="F30" s="314"/>
      <c r="G30" s="314"/>
      <c r="H30" s="314"/>
      <c r="I30" s="314"/>
      <c r="J30" s="315"/>
      <c r="K30" s="293" t="s">
        <v>13</v>
      </c>
      <c r="L30" s="6">
        <v>0.74</v>
      </c>
      <c r="M30" s="176">
        <f>TRUNC(ROUND('3-030101'!E25,2),2)</f>
        <v>50.94</v>
      </c>
      <c r="N30" s="114">
        <f t="shared" si="2"/>
        <v>37.700000000000003</v>
      </c>
      <c r="O30" s="121"/>
    </row>
    <row r="31" spans="1:15" s="1" customFormat="1" ht="30" customHeight="1" x14ac:dyDescent="0.25">
      <c r="A31" s="113" t="s">
        <v>334</v>
      </c>
      <c r="B31" s="3" t="s">
        <v>272</v>
      </c>
      <c r="C31" s="313" t="s">
        <v>282</v>
      </c>
      <c r="D31" s="314"/>
      <c r="E31" s="314"/>
      <c r="F31" s="314"/>
      <c r="G31" s="314"/>
      <c r="H31" s="314"/>
      <c r="I31" s="314"/>
      <c r="J31" s="315"/>
      <c r="K31" s="293" t="s">
        <v>13</v>
      </c>
      <c r="L31" s="6">
        <v>14.7</v>
      </c>
      <c r="M31" s="176">
        <f>TRUNC(ROUND('3-030208'!E26,2),2)</f>
        <v>121.31</v>
      </c>
      <c r="N31" s="114">
        <f t="shared" si="2"/>
        <v>1783.26</v>
      </c>
      <c r="O31" s="121"/>
    </row>
    <row r="32" spans="1:15" s="1" customFormat="1" ht="30" customHeight="1" x14ac:dyDescent="0.25">
      <c r="A32" s="113" t="s">
        <v>335</v>
      </c>
      <c r="B32" s="3" t="s">
        <v>273</v>
      </c>
      <c r="C32" s="313" t="s">
        <v>278</v>
      </c>
      <c r="D32" s="314"/>
      <c r="E32" s="314"/>
      <c r="F32" s="314"/>
      <c r="G32" s="314"/>
      <c r="H32" s="314"/>
      <c r="I32" s="314"/>
      <c r="J32" s="315"/>
      <c r="K32" s="293" t="s">
        <v>13</v>
      </c>
      <c r="L32" s="6">
        <v>0.95</v>
      </c>
      <c r="M32" s="176">
        <f>TRUNC(ROUND('3-040235'!E35,2),2)</f>
        <v>551.98</v>
      </c>
      <c r="N32" s="114">
        <f t="shared" si="2"/>
        <v>524.38</v>
      </c>
      <c r="O32" s="121"/>
    </row>
    <row r="33" spans="1:16" ht="15" customHeight="1" x14ac:dyDescent="0.25">
      <c r="A33" s="297"/>
      <c r="B33" s="298"/>
      <c r="C33" s="352"/>
      <c r="D33" s="352"/>
      <c r="E33" s="352"/>
      <c r="F33" s="352"/>
      <c r="G33" s="352"/>
      <c r="H33" s="352"/>
      <c r="I33" s="352"/>
      <c r="J33" s="352"/>
      <c r="K33" s="353"/>
      <c r="L33" s="312" t="s">
        <v>15</v>
      </c>
      <c r="M33" s="312"/>
      <c r="N33" s="116">
        <f>SUM(N26:N32)</f>
        <v>57870.419999999991</v>
      </c>
    </row>
    <row r="34" spans="1:16" ht="15" customHeight="1" x14ac:dyDescent="0.25">
      <c r="A34" s="297"/>
      <c r="B34" s="298"/>
      <c r="C34" s="292"/>
      <c r="D34" s="292"/>
      <c r="E34" s="292"/>
      <c r="F34" s="292"/>
      <c r="G34" s="292"/>
      <c r="H34" s="292"/>
      <c r="I34" s="292"/>
      <c r="J34" s="292"/>
      <c r="K34" s="293"/>
      <c r="L34" s="129"/>
      <c r="M34" s="129"/>
      <c r="N34" s="130"/>
    </row>
    <row r="35" spans="1:16" ht="15.75" x14ac:dyDescent="0.25">
      <c r="A35" s="115"/>
      <c r="B35" s="109">
        <v>4</v>
      </c>
      <c r="C35" s="349" t="s">
        <v>265</v>
      </c>
      <c r="D35" s="350"/>
      <c r="E35" s="350"/>
      <c r="F35" s="350"/>
      <c r="G35" s="350"/>
      <c r="H35" s="350"/>
      <c r="I35" s="350"/>
      <c r="J35" s="350"/>
      <c r="K35" s="316"/>
      <c r="L35" s="316"/>
      <c r="M35" s="316"/>
      <c r="N35" s="317"/>
    </row>
    <row r="36" spans="1:16" x14ac:dyDescent="0.25">
      <c r="A36" s="113" t="s">
        <v>308</v>
      </c>
      <c r="B36" s="3" t="s">
        <v>198</v>
      </c>
      <c r="C36" s="318" t="s">
        <v>307</v>
      </c>
      <c r="D36" s="318"/>
      <c r="E36" s="318"/>
      <c r="F36" s="318"/>
      <c r="G36" s="318"/>
      <c r="H36" s="318"/>
      <c r="I36" s="318"/>
      <c r="J36" s="318"/>
      <c r="K36" s="5" t="s">
        <v>22</v>
      </c>
      <c r="L36" s="124">
        <v>10</v>
      </c>
      <c r="M36" s="7">
        <f>TRUNC(ROUND('04-COMP. 6'!L39,2),2)</f>
        <v>847.71</v>
      </c>
      <c r="N36" s="114">
        <f>TRUNC(ROUND(L36*M36,2),2)</f>
        <v>8477.1</v>
      </c>
    </row>
    <row r="37" spans="1:16" ht="35.25" customHeight="1" x14ac:dyDescent="0.25">
      <c r="A37" s="113" t="s">
        <v>339</v>
      </c>
      <c r="B37" s="3" t="s">
        <v>199</v>
      </c>
      <c r="C37" s="313" t="s">
        <v>299</v>
      </c>
      <c r="D37" s="314"/>
      <c r="E37" s="314"/>
      <c r="F37" s="314"/>
      <c r="G37" s="314"/>
      <c r="H37" s="314"/>
      <c r="I37" s="314"/>
      <c r="J37" s="315"/>
      <c r="K37" s="5" t="s">
        <v>16</v>
      </c>
      <c r="L37" s="124">
        <v>186</v>
      </c>
      <c r="M37" s="7">
        <f>TRUNC(ROUND(O37*P37,2),2)</f>
        <v>11.15</v>
      </c>
      <c r="N37" s="114">
        <f t="shared" ref="N37:N42" si="3">TRUNC(ROUND(L37*M37,2),2)</f>
        <v>2073.9</v>
      </c>
      <c r="O37">
        <v>9.0399999999999991</v>
      </c>
      <c r="P37">
        <v>1.2332000000000001</v>
      </c>
    </row>
    <row r="38" spans="1:16" ht="39" customHeight="1" x14ac:dyDescent="0.25">
      <c r="A38" s="113" t="s">
        <v>336</v>
      </c>
      <c r="B38" s="3" t="s">
        <v>200</v>
      </c>
      <c r="C38" s="318" t="s">
        <v>271</v>
      </c>
      <c r="D38" s="318"/>
      <c r="E38" s="318"/>
      <c r="F38" s="318"/>
      <c r="G38" s="318"/>
      <c r="H38" s="318"/>
      <c r="I38" s="318"/>
      <c r="J38" s="318"/>
      <c r="K38" s="5" t="s">
        <v>22</v>
      </c>
      <c r="L38" s="124">
        <v>4</v>
      </c>
      <c r="M38" s="7">
        <f>TRUNC(ROUND(O38*P38,2),2)</f>
        <v>38.65</v>
      </c>
      <c r="N38" s="114">
        <f t="shared" si="3"/>
        <v>154.6</v>
      </c>
      <c r="O38">
        <v>31.34</v>
      </c>
      <c r="P38">
        <v>1.2332000000000001</v>
      </c>
    </row>
    <row r="39" spans="1:16" ht="30" x14ac:dyDescent="0.25">
      <c r="A39" s="113" t="s">
        <v>337</v>
      </c>
      <c r="B39" s="3" t="s">
        <v>284</v>
      </c>
      <c r="C39" s="318" t="s">
        <v>289</v>
      </c>
      <c r="D39" s="318"/>
      <c r="E39" s="318"/>
      <c r="F39" s="318"/>
      <c r="G39" s="318"/>
      <c r="H39" s="318"/>
      <c r="I39" s="318"/>
      <c r="J39" s="318"/>
      <c r="K39" s="5" t="s">
        <v>22</v>
      </c>
      <c r="L39" s="124">
        <v>4</v>
      </c>
      <c r="M39" s="7">
        <f>TRUNC(ROUND('3-151336'!E29,2),2)</f>
        <v>139.52000000000001</v>
      </c>
      <c r="N39" s="114">
        <f t="shared" si="3"/>
        <v>558.08000000000004</v>
      </c>
    </row>
    <row r="40" spans="1:16" ht="49.5" customHeight="1" x14ac:dyDescent="0.25">
      <c r="A40" s="113" t="s">
        <v>338</v>
      </c>
      <c r="B40" s="3" t="s">
        <v>285</v>
      </c>
      <c r="C40" s="318" t="s">
        <v>290</v>
      </c>
      <c r="D40" s="318"/>
      <c r="E40" s="318"/>
      <c r="F40" s="318"/>
      <c r="G40" s="318"/>
      <c r="H40" s="318"/>
      <c r="I40" s="318"/>
      <c r="J40" s="318"/>
      <c r="K40" s="5" t="s">
        <v>22</v>
      </c>
      <c r="L40" s="124">
        <v>2</v>
      </c>
      <c r="M40" s="7">
        <f>TRUNC(ROUND(O40*P40,2),2)</f>
        <v>149.66</v>
      </c>
      <c r="N40" s="114">
        <f t="shared" si="3"/>
        <v>299.32</v>
      </c>
      <c r="O40">
        <v>121.36</v>
      </c>
      <c r="P40">
        <v>1.2332000000000001</v>
      </c>
    </row>
    <row r="41" spans="1:16" ht="39" customHeight="1" x14ac:dyDescent="0.25">
      <c r="A41" s="113" t="s">
        <v>298</v>
      </c>
      <c r="B41" s="3" t="s">
        <v>294</v>
      </c>
      <c r="C41" s="318" t="s">
        <v>297</v>
      </c>
      <c r="D41" s="318"/>
      <c r="E41" s="318"/>
      <c r="F41" s="318"/>
      <c r="G41" s="318"/>
      <c r="H41" s="318"/>
      <c r="I41" s="318"/>
      <c r="J41" s="318"/>
      <c r="K41" s="5" t="s">
        <v>22</v>
      </c>
      <c r="L41" s="124">
        <v>2</v>
      </c>
      <c r="M41" s="7">
        <f>TRUNC(ROUND(117.48,2),2)</f>
        <v>117.48</v>
      </c>
      <c r="N41" s="114">
        <f t="shared" si="3"/>
        <v>234.96</v>
      </c>
    </row>
    <row r="42" spans="1:16" ht="39" customHeight="1" x14ac:dyDescent="0.25">
      <c r="A42" s="113" t="s">
        <v>310</v>
      </c>
      <c r="B42" s="3" t="s">
        <v>296</v>
      </c>
      <c r="C42" s="318" t="s">
        <v>309</v>
      </c>
      <c r="D42" s="318"/>
      <c r="E42" s="318"/>
      <c r="F42" s="318"/>
      <c r="G42" s="318"/>
      <c r="H42" s="318"/>
      <c r="I42" s="318"/>
      <c r="J42" s="318"/>
      <c r="K42" s="5" t="s">
        <v>22</v>
      </c>
      <c r="L42" s="124">
        <v>1</v>
      </c>
      <c r="M42" s="7">
        <f>TRUNC(ROUND(O42*P42,2),2)</f>
        <v>108.85</v>
      </c>
      <c r="N42" s="114">
        <f t="shared" si="3"/>
        <v>108.85</v>
      </c>
      <c r="O42">
        <v>88.27</v>
      </c>
      <c r="P42">
        <v>1.2332000000000001</v>
      </c>
    </row>
    <row r="43" spans="1:16" x14ac:dyDescent="0.25">
      <c r="A43" s="297"/>
      <c r="B43" s="298"/>
      <c r="C43" s="352"/>
      <c r="D43" s="352"/>
      <c r="E43" s="352"/>
      <c r="F43" s="352"/>
      <c r="G43" s="352"/>
      <c r="H43" s="352"/>
      <c r="I43" s="352"/>
      <c r="J43" s="352"/>
      <c r="K43" s="353"/>
      <c r="L43" s="312" t="s">
        <v>15</v>
      </c>
      <c r="M43" s="312"/>
      <c r="N43" s="116">
        <f>SUM(N36:N42)</f>
        <v>11906.81</v>
      </c>
      <c r="O43" s="123"/>
    </row>
    <row r="44" spans="1:16" x14ac:dyDescent="0.25">
      <c r="A44" s="297"/>
      <c r="B44" s="298"/>
      <c r="C44" s="291"/>
      <c r="D44" s="291"/>
      <c r="E44" s="291"/>
      <c r="F44" s="291"/>
      <c r="G44" s="291"/>
      <c r="H44" s="291"/>
      <c r="I44" s="291"/>
      <c r="J44" s="291"/>
      <c r="K44" s="291"/>
      <c r="L44" s="129"/>
      <c r="M44" s="129"/>
      <c r="N44" s="130"/>
      <c r="O44" s="123"/>
    </row>
    <row r="45" spans="1:16" ht="15.75" x14ac:dyDescent="0.25">
      <c r="A45" s="115"/>
      <c r="B45" s="109">
        <v>5</v>
      </c>
      <c r="C45" s="349" t="s">
        <v>283</v>
      </c>
      <c r="D45" s="350"/>
      <c r="E45" s="350"/>
      <c r="F45" s="350"/>
      <c r="G45" s="350"/>
      <c r="H45" s="350"/>
      <c r="I45" s="350"/>
      <c r="J45" s="350"/>
      <c r="K45" s="316"/>
      <c r="L45" s="316"/>
      <c r="M45" s="316"/>
      <c r="N45" s="317"/>
    </row>
    <row r="46" spans="1:16" ht="30" x14ac:dyDescent="0.25">
      <c r="A46" s="113" t="s">
        <v>318</v>
      </c>
      <c r="B46" s="3" t="s">
        <v>201</v>
      </c>
      <c r="C46" s="318" t="s">
        <v>21</v>
      </c>
      <c r="D46" s="318"/>
      <c r="E46" s="318"/>
      <c r="F46" s="318"/>
      <c r="G46" s="318"/>
      <c r="H46" s="318"/>
      <c r="I46" s="318"/>
      <c r="J46" s="318"/>
      <c r="K46" s="5" t="s">
        <v>12</v>
      </c>
      <c r="L46" s="124">
        <v>6.5</v>
      </c>
      <c r="M46" s="7">
        <f>TRUNC(ROUND('04-41500'!L35,2),2)</f>
        <v>233.82</v>
      </c>
      <c r="N46" s="114">
        <f>TRUNC(ROUND(L46*M46,2),2)</f>
        <v>1519.83</v>
      </c>
    </row>
    <row r="47" spans="1:16" ht="48" customHeight="1" x14ac:dyDescent="0.25">
      <c r="A47" s="113" t="s">
        <v>317</v>
      </c>
      <c r="B47" s="3" t="s">
        <v>266</v>
      </c>
      <c r="C47" s="313" t="s">
        <v>204</v>
      </c>
      <c r="D47" s="314"/>
      <c r="E47" s="314"/>
      <c r="F47" s="314"/>
      <c r="G47" s="314"/>
      <c r="H47" s="314"/>
      <c r="I47" s="314"/>
      <c r="J47" s="315"/>
      <c r="K47" s="5" t="s">
        <v>12</v>
      </c>
      <c r="L47" s="124">
        <v>18</v>
      </c>
      <c r="M47" s="7">
        <f>TRUNC(ROUND('04-41498'!L35,2),2)</f>
        <v>649.95000000000005</v>
      </c>
      <c r="N47" s="114">
        <f t="shared" ref="N47:N50" si="4">TRUNC(ROUND(L47*M47,2),2)</f>
        <v>11699.1</v>
      </c>
    </row>
    <row r="48" spans="1:16" ht="39" customHeight="1" x14ac:dyDescent="0.25">
      <c r="A48" s="113" t="s">
        <v>316</v>
      </c>
      <c r="B48" s="3" t="s">
        <v>267</v>
      </c>
      <c r="C48" s="318" t="s">
        <v>23</v>
      </c>
      <c r="D48" s="318"/>
      <c r="E48" s="318"/>
      <c r="F48" s="318"/>
      <c r="G48" s="318"/>
      <c r="H48" s="318"/>
      <c r="I48" s="318"/>
      <c r="J48" s="318"/>
      <c r="K48" s="5" t="s">
        <v>12</v>
      </c>
      <c r="L48" s="124">
        <v>20</v>
      </c>
      <c r="M48" s="7">
        <f>TRUNC(ROUND('04-41530'!L35,2),2)</f>
        <v>352.67</v>
      </c>
      <c r="N48" s="114">
        <f t="shared" si="4"/>
        <v>7053.4</v>
      </c>
    </row>
    <row r="49" spans="1:15" ht="45" customHeight="1" x14ac:dyDescent="0.25">
      <c r="A49" s="113" t="s">
        <v>343</v>
      </c>
      <c r="B49" s="3" t="s">
        <v>268</v>
      </c>
      <c r="C49" s="313" t="s">
        <v>315</v>
      </c>
      <c r="D49" s="314"/>
      <c r="E49" s="314"/>
      <c r="F49" s="314"/>
      <c r="G49" s="314"/>
      <c r="H49" s="314"/>
      <c r="I49" s="314"/>
      <c r="J49" s="315"/>
      <c r="K49" s="5" t="s">
        <v>20</v>
      </c>
      <c r="L49" s="124">
        <v>2</v>
      </c>
      <c r="M49" s="7">
        <f>TRUNC(ROUND('6-020355'!E25,2),2)</f>
        <v>882.97</v>
      </c>
      <c r="N49" s="114">
        <f t="shared" si="4"/>
        <v>1765.94</v>
      </c>
    </row>
    <row r="50" spans="1:15" ht="30" x14ac:dyDescent="0.25">
      <c r="A50" s="113" t="s">
        <v>311</v>
      </c>
      <c r="B50" s="3" t="s">
        <v>300</v>
      </c>
      <c r="C50" s="313" t="s">
        <v>313</v>
      </c>
      <c r="D50" s="314"/>
      <c r="E50" s="314"/>
      <c r="F50" s="314"/>
      <c r="G50" s="314"/>
      <c r="H50" s="314"/>
      <c r="I50" s="314"/>
      <c r="J50" s="315"/>
      <c r="K50" s="5" t="s">
        <v>16</v>
      </c>
      <c r="L50" s="124">
        <v>20</v>
      </c>
      <c r="M50" s="7">
        <f>TRUNC(ROUND('04-41503'!L35,2),2)</f>
        <v>454.96</v>
      </c>
      <c r="N50" s="114">
        <f t="shared" si="4"/>
        <v>9099.2000000000007</v>
      </c>
    </row>
    <row r="51" spans="1:15" ht="30" x14ac:dyDescent="0.25">
      <c r="A51" s="113" t="s">
        <v>312</v>
      </c>
      <c r="B51" s="3" t="s">
        <v>301</v>
      </c>
      <c r="C51" s="313" t="s">
        <v>314</v>
      </c>
      <c r="D51" s="314"/>
      <c r="E51" s="314"/>
      <c r="F51" s="314"/>
      <c r="G51" s="314"/>
      <c r="H51" s="314"/>
      <c r="I51" s="314"/>
      <c r="J51" s="315"/>
      <c r="K51" s="5" t="s">
        <v>16</v>
      </c>
      <c r="L51" s="124">
        <v>20</v>
      </c>
      <c r="M51" s="7">
        <f>TRUNC(ROUND('04-41501'!L35,2),2)</f>
        <v>39.75</v>
      </c>
      <c r="N51" s="114">
        <f>TRUNC(ROUND(L51*M51,2),2)</f>
        <v>795</v>
      </c>
    </row>
    <row r="52" spans="1:15" x14ac:dyDescent="0.25">
      <c r="A52" s="297"/>
      <c r="B52" s="298"/>
      <c r="C52" s="352"/>
      <c r="D52" s="352"/>
      <c r="E52" s="352"/>
      <c r="F52" s="352"/>
      <c r="G52" s="352"/>
      <c r="H52" s="352"/>
      <c r="I52" s="352"/>
      <c r="J52" s="352"/>
      <c r="K52" s="353"/>
      <c r="L52" s="312" t="s">
        <v>15</v>
      </c>
      <c r="M52" s="312"/>
      <c r="N52" s="116">
        <f>SUM(N46:N51)</f>
        <v>31932.47</v>
      </c>
      <c r="O52" s="123">
        <f>SUM(N52+N33+N23+N43+N13)</f>
        <v>213042.09</v>
      </c>
    </row>
    <row r="53" spans="1:15" x14ac:dyDescent="0.25">
      <c r="A53" s="354"/>
      <c r="B53" s="355"/>
      <c r="C53" s="355"/>
      <c r="D53" s="355"/>
      <c r="E53" s="355"/>
      <c r="F53" s="355"/>
      <c r="G53" s="355"/>
      <c r="H53" s="355"/>
      <c r="I53" s="355"/>
      <c r="J53" s="355"/>
      <c r="K53" s="355"/>
      <c r="L53" s="355"/>
      <c r="M53" s="355"/>
      <c r="N53" s="356"/>
    </row>
    <row r="54" spans="1:15" x14ac:dyDescent="0.25">
      <c r="A54" s="354"/>
      <c r="B54" s="355"/>
      <c r="C54" s="355"/>
      <c r="D54" s="355"/>
      <c r="E54" s="355"/>
      <c r="F54" s="355"/>
      <c r="G54" s="355"/>
      <c r="H54" s="355"/>
      <c r="I54" s="355"/>
      <c r="J54" s="355"/>
      <c r="K54" s="355"/>
      <c r="L54" s="355"/>
      <c r="M54" s="355"/>
      <c r="N54" s="356"/>
      <c r="O54" s="123"/>
    </row>
    <row r="55" spans="1:15" ht="13.5" customHeight="1" x14ac:dyDescent="0.25">
      <c r="A55" s="112"/>
      <c r="B55" s="109">
        <v>6</v>
      </c>
      <c r="C55" s="349" t="s">
        <v>76</v>
      </c>
      <c r="D55" s="350"/>
      <c r="E55" s="350"/>
      <c r="F55" s="350"/>
      <c r="G55" s="350"/>
      <c r="H55" s="350"/>
      <c r="I55" s="350"/>
      <c r="J55" s="351"/>
      <c r="K55" s="5"/>
      <c r="L55" s="296"/>
      <c r="M55" s="296"/>
      <c r="N55" s="116"/>
    </row>
    <row r="56" spans="1:15" x14ac:dyDescent="0.25">
      <c r="A56" s="106">
        <v>100390</v>
      </c>
      <c r="B56" s="5" t="s">
        <v>269</v>
      </c>
      <c r="C56" s="345" t="s">
        <v>77</v>
      </c>
      <c r="D56" s="345"/>
      <c r="E56" s="345"/>
      <c r="F56" s="345"/>
      <c r="G56" s="345"/>
      <c r="H56" s="345"/>
      <c r="I56" s="345"/>
      <c r="J56" s="345"/>
      <c r="K56" s="3" t="s">
        <v>78</v>
      </c>
      <c r="L56" s="8">
        <v>1</v>
      </c>
      <c r="M56" s="123">
        <f>N56</f>
        <v>13725.66</v>
      </c>
      <c r="N56" s="4">
        <f>'100390'!L45</f>
        <v>13725.66</v>
      </c>
      <c r="O56" s="1" t="s">
        <v>29</v>
      </c>
    </row>
    <row r="57" spans="1:15" x14ac:dyDescent="0.25">
      <c r="A57" s="297"/>
      <c r="B57" s="298"/>
      <c r="C57" s="347"/>
      <c r="D57" s="347"/>
      <c r="E57" s="347"/>
      <c r="F57" s="347"/>
      <c r="G57" s="347"/>
      <c r="H57" s="347"/>
      <c r="I57" s="347"/>
      <c r="J57" s="347"/>
      <c r="K57" s="348"/>
      <c r="L57" s="346" t="s">
        <v>15</v>
      </c>
      <c r="M57" s="346"/>
      <c r="N57" s="107">
        <f>N56</f>
        <v>13725.66</v>
      </c>
    </row>
    <row r="58" spans="1:15" x14ac:dyDescent="0.25">
      <c r="A58" s="297"/>
      <c r="B58" s="298"/>
      <c r="C58" s="9"/>
      <c r="D58" s="9"/>
      <c r="E58" s="9"/>
      <c r="F58" s="9"/>
      <c r="G58" s="9"/>
      <c r="H58" s="9"/>
      <c r="I58" s="9"/>
      <c r="J58" s="9"/>
      <c r="K58" s="298"/>
      <c r="L58" s="10"/>
      <c r="M58" s="10"/>
      <c r="N58" s="111"/>
    </row>
    <row r="59" spans="1:15" ht="16.5" thickBot="1" x14ac:dyDescent="0.3">
      <c r="A59" s="343" t="s">
        <v>96</v>
      </c>
      <c r="B59" s="344"/>
      <c r="C59" s="344"/>
      <c r="D59" s="344"/>
      <c r="E59" s="344"/>
      <c r="F59" s="344"/>
      <c r="G59" s="344"/>
      <c r="H59" s="344"/>
      <c r="I59" s="344"/>
      <c r="J59" s="344"/>
      <c r="K59" s="344"/>
      <c r="L59" s="344"/>
      <c r="M59" s="344"/>
      <c r="N59" s="131">
        <f>N13+N23+N33+N52+N57+N43</f>
        <v>226767.75</v>
      </c>
    </row>
    <row r="60" spans="1:15" x14ac:dyDescent="0.25">
      <c r="N60" s="123"/>
    </row>
  </sheetData>
  <mergeCells count="83">
    <mergeCell ref="L1:N1"/>
    <mergeCell ref="L6:M6"/>
    <mergeCell ref="C45:J45"/>
    <mergeCell ref="C43:K43"/>
    <mergeCell ref="C39:J39"/>
    <mergeCell ref="C40:J40"/>
    <mergeCell ref="C41:J41"/>
    <mergeCell ref="C42:J42"/>
    <mergeCell ref="C17:J17"/>
    <mergeCell ref="C21:J21"/>
    <mergeCell ref="C22:J22"/>
    <mergeCell ref="C28:J28"/>
    <mergeCell ref="C29:J29"/>
    <mergeCell ref="C25:J25"/>
    <mergeCell ref="K25:N25"/>
    <mergeCell ref="C23:K23"/>
    <mergeCell ref="C20:J20"/>
    <mergeCell ref="L23:M23"/>
    <mergeCell ref="M7:N7"/>
    <mergeCell ref="C19:J19"/>
    <mergeCell ref="L5:M5"/>
    <mergeCell ref="L7:L8"/>
    <mergeCell ref="K7:K8"/>
    <mergeCell ref="K9:N9"/>
    <mergeCell ref="C7:J8"/>
    <mergeCell ref="K15:N15"/>
    <mergeCell ref="C11:J11"/>
    <mergeCell ref="C12:J12"/>
    <mergeCell ref="L13:M13"/>
    <mergeCell ref="C15:J15"/>
    <mergeCell ref="C13:K13"/>
    <mergeCell ref="C16:J16"/>
    <mergeCell ref="C18:J18"/>
    <mergeCell ref="C47:J47"/>
    <mergeCell ref="C48:J48"/>
    <mergeCell ref="A5:B6"/>
    <mergeCell ref="I6:J6"/>
    <mergeCell ref="C5:H6"/>
    <mergeCell ref="I5:J5"/>
    <mergeCell ref="C27:J27"/>
    <mergeCell ref="C46:J46"/>
    <mergeCell ref="B7:B8"/>
    <mergeCell ref="A7:A8"/>
    <mergeCell ref="C26:J26"/>
    <mergeCell ref="C10:J10"/>
    <mergeCell ref="C9:J9"/>
    <mergeCell ref="C33:K33"/>
    <mergeCell ref="K45:N45"/>
    <mergeCell ref="C35:J35"/>
    <mergeCell ref="C52:K52"/>
    <mergeCell ref="L52:M52"/>
    <mergeCell ref="A54:N54"/>
    <mergeCell ref="A53:N53"/>
    <mergeCell ref="C49:J49"/>
    <mergeCell ref="C50:J50"/>
    <mergeCell ref="C51:J51"/>
    <mergeCell ref="A59:M59"/>
    <mergeCell ref="C56:J56"/>
    <mergeCell ref="L57:M57"/>
    <mergeCell ref="C57:K57"/>
    <mergeCell ref="C55:J55"/>
    <mergeCell ref="A3:B3"/>
    <mergeCell ref="A4:B4"/>
    <mergeCell ref="C3:H3"/>
    <mergeCell ref="C4:H4"/>
    <mergeCell ref="A1:B2"/>
    <mergeCell ref="C1:H2"/>
    <mergeCell ref="I1:J1"/>
    <mergeCell ref="L43:M43"/>
    <mergeCell ref="C30:J30"/>
    <mergeCell ref="C31:J31"/>
    <mergeCell ref="C32:J32"/>
    <mergeCell ref="K35:N35"/>
    <mergeCell ref="C36:J36"/>
    <mergeCell ref="C37:J37"/>
    <mergeCell ref="C38:J38"/>
    <mergeCell ref="L33:M33"/>
    <mergeCell ref="I2:J2"/>
    <mergeCell ref="I3:J3"/>
    <mergeCell ref="I4:J4"/>
    <mergeCell ref="L2:M2"/>
    <mergeCell ref="L3:M3"/>
    <mergeCell ref="L4:M4"/>
  </mergeCells>
  <phoneticPr fontId="21" type="noConversion"/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55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9">
    <tabColor rgb="FF00B050"/>
  </sheetPr>
  <dimension ref="B1:P75"/>
  <sheetViews>
    <sheetView showGridLines="0" view="pageBreakPreview" topLeftCell="A16" zoomScale="115" zoomScaleNormal="100" zoomScaleSheetLayoutView="115" workbookViewId="0">
      <selection activeCell="B6" sqref="B6:O6"/>
    </sheetView>
  </sheetViews>
  <sheetFormatPr defaultRowHeight="12.75" x14ac:dyDescent="0.25"/>
  <cols>
    <col min="1" max="1" width="9.140625" style="69"/>
    <col min="2" max="2" width="47.42578125" style="69" customWidth="1"/>
    <col min="3" max="3" width="9.140625" style="84" customWidth="1"/>
    <col min="4" max="4" width="5.42578125" style="69" customWidth="1"/>
    <col min="5" max="5" width="7.42578125" style="69" customWidth="1"/>
    <col min="6" max="6" width="8.42578125" style="69" customWidth="1"/>
    <col min="7" max="7" width="3" style="69" customWidth="1"/>
    <col min="8" max="8" width="7.7109375" style="69" bestFit="1" customWidth="1"/>
    <col min="9" max="9" width="6.7109375" style="69" customWidth="1"/>
    <col min="10" max="10" width="6.28515625" style="69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6" style="69" customWidth="1"/>
    <col min="15" max="15" width="9.5703125" style="69" bestFit="1" customWidth="1"/>
    <col min="16" max="16384" width="9.140625" style="69"/>
  </cols>
  <sheetData>
    <row r="1" spans="2:15" x14ac:dyDescent="0.25">
      <c r="B1" s="117"/>
      <c r="C1" s="118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20"/>
    </row>
    <row r="2" spans="2:15" ht="13.5" x14ac:dyDescent="0.25">
      <c r="B2" s="487" t="s">
        <v>30</v>
      </c>
      <c r="C2" s="488"/>
      <c r="D2" s="488"/>
      <c r="E2" s="488"/>
      <c r="F2" s="488"/>
      <c r="G2" s="488"/>
      <c r="H2" s="488"/>
      <c r="I2" s="488"/>
      <c r="J2" s="488"/>
      <c r="K2" s="488"/>
      <c r="L2" s="488"/>
      <c r="M2" s="488"/>
      <c r="N2" s="488"/>
      <c r="O2" s="489"/>
    </row>
    <row r="3" spans="2:15" ht="13.5" x14ac:dyDescent="0.25">
      <c r="B3" s="490"/>
      <c r="C3" s="491"/>
      <c r="D3" s="491"/>
      <c r="E3" s="491"/>
      <c r="F3" s="491"/>
      <c r="G3" s="491"/>
      <c r="H3" s="491"/>
      <c r="I3" s="491"/>
      <c r="J3" s="491"/>
      <c r="K3" s="491"/>
      <c r="L3" s="491"/>
      <c r="M3" s="491"/>
      <c r="N3" s="491"/>
      <c r="O3" s="492"/>
    </row>
    <row r="4" spans="2:15" ht="13.5" x14ac:dyDescent="0.25">
      <c r="B4" s="490"/>
      <c r="C4" s="491"/>
      <c r="D4" s="491"/>
      <c r="E4" s="491"/>
      <c r="F4" s="491"/>
      <c r="G4" s="491"/>
      <c r="H4" s="491"/>
      <c r="I4" s="491"/>
      <c r="J4" s="491"/>
      <c r="K4" s="491"/>
      <c r="L4" s="491"/>
      <c r="M4" s="491"/>
      <c r="N4" s="491"/>
      <c r="O4" s="492"/>
    </row>
    <row r="5" spans="2:15" ht="13.5" x14ac:dyDescent="0.25">
      <c r="B5" s="490"/>
      <c r="C5" s="491"/>
      <c r="D5" s="491"/>
      <c r="E5" s="491"/>
      <c r="F5" s="491"/>
      <c r="G5" s="491"/>
      <c r="H5" s="491"/>
      <c r="I5" s="491"/>
      <c r="J5" s="491"/>
      <c r="K5" s="491"/>
      <c r="L5" s="491"/>
      <c r="M5" s="491"/>
      <c r="N5" s="491"/>
      <c r="O5" s="492"/>
    </row>
    <row r="6" spans="2:15" ht="15" x14ac:dyDescent="0.25">
      <c r="B6" s="493" t="s">
        <v>319</v>
      </c>
      <c r="C6" s="494"/>
      <c r="D6" s="494"/>
      <c r="E6" s="494"/>
      <c r="F6" s="494"/>
      <c r="G6" s="494"/>
      <c r="H6" s="494"/>
      <c r="I6" s="494"/>
      <c r="J6" s="494"/>
      <c r="K6" s="494"/>
      <c r="L6" s="494"/>
      <c r="M6" s="494"/>
      <c r="N6" s="494"/>
      <c r="O6" s="495"/>
    </row>
    <row r="7" spans="2:15" ht="12.75" customHeight="1" x14ac:dyDescent="0.25">
      <c r="B7" s="486" t="s">
        <v>121</v>
      </c>
      <c r="C7" s="486"/>
      <c r="D7" s="486"/>
      <c r="E7" s="486"/>
      <c r="F7" s="486"/>
      <c r="G7" s="486"/>
      <c r="H7" s="486"/>
      <c r="I7" s="486"/>
      <c r="J7" s="486"/>
      <c r="K7" s="486"/>
      <c r="L7" s="486"/>
      <c r="M7" s="486"/>
      <c r="N7" s="486"/>
      <c r="O7" s="486"/>
    </row>
    <row r="8" spans="2:15" x14ac:dyDescent="0.25">
      <c r="B8" s="486"/>
      <c r="C8" s="486"/>
      <c r="D8" s="486"/>
      <c r="E8" s="486"/>
      <c r="F8" s="486"/>
      <c r="G8" s="486"/>
      <c r="H8" s="486"/>
      <c r="I8" s="486"/>
      <c r="J8" s="486"/>
      <c r="K8" s="486"/>
      <c r="L8" s="486"/>
      <c r="M8" s="486"/>
      <c r="N8" s="486"/>
      <c r="O8" s="486"/>
    </row>
    <row r="9" spans="2:15" x14ac:dyDescent="0.25">
      <c r="B9" s="474"/>
      <c r="C9" s="475"/>
      <c r="D9" s="475"/>
      <c r="E9" s="475"/>
      <c r="F9" s="475"/>
      <c r="G9" s="475"/>
      <c r="H9" s="475"/>
      <c r="I9" s="475"/>
      <c r="J9" s="475"/>
      <c r="K9" s="475"/>
      <c r="L9" s="475"/>
      <c r="M9" s="475"/>
      <c r="N9" s="475"/>
      <c r="O9" s="476"/>
    </row>
    <row r="10" spans="2:15" ht="15" customHeight="1" x14ac:dyDescent="0.25">
      <c r="B10" s="477" t="s">
        <v>74</v>
      </c>
      <c r="C10" s="478"/>
      <c r="D10" s="478"/>
      <c r="E10" s="478"/>
      <c r="F10" s="478"/>
      <c r="G10" s="478"/>
      <c r="H10" s="478"/>
      <c r="I10" s="478"/>
      <c r="J10" s="478"/>
      <c r="K10" s="478"/>
      <c r="L10" s="478"/>
      <c r="M10" s="478"/>
      <c r="N10" s="478"/>
      <c r="O10" s="479"/>
    </row>
    <row r="11" spans="2:15" ht="24" x14ac:dyDescent="0.25">
      <c r="B11" s="12" t="s">
        <v>31</v>
      </c>
      <c r="C11" s="13" t="s">
        <v>32</v>
      </c>
      <c r="D11" s="480" t="s">
        <v>33</v>
      </c>
      <c r="E11" s="481"/>
      <c r="F11" s="482" t="s">
        <v>34</v>
      </c>
      <c r="G11" s="483"/>
      <c r="H11" s="133" t="s">
        <v>35</v>
      </c>
      <c r="I11" s="482" t="s">
        <v>36</v>
      </c>
      <c r="J11" s="483"/>
      <c r="K11" s="482" t="s">
        <v>37</v>
      </c>
      <c r="L11" s="484"/>
      <c r="M11" s="483"/>
      <c r="N11" s="482" t="s">
        <v>38</v>
      </c>
      <c r="O11" s="485"/>
    </row>
    <row r="12" spans="2:15" x14ac:dyDescent="0.25">
      <c r="B12" s="70" t="s">
        <v>123</v>
      </c>
      <c r="C12" s="28">
        <v>30080</v>
      </c>
      <c r="D12" s="395">
        <v>1</v>
      </c>
      <c r="E12" s="396"/>
      <c r="F12" s="395">
        <v>1</v>
      </c>
      <c r="G12" s="402"/>
      <c r="H12" s="134">
        <v>0</v>
      </c>
      <c r="I12" s="403">
        <v>18.52</v>
      </c>
      <c r="J12" s="404"/>
      <c r="K12" s="403">
        <v>12.62</v>
      </c>
      <c r="L12" s="405"/>
      <c r="M12" s="404"/>
      <c r="N12" s="403">
        <f>TRUNC((F12*I12)+(H12*K12)*D12,2)</f>
        <v>18.52</v>
      </c>
      <c r="O12" s="406"/>
    </row>
    <row r="13" spans="2:15" ht="24" x14ac:dyDescent="0.25">
      <c r="B13" s="70" t="s">
        <v>122</v>
      </c>
      <c r="C13" s="28">
        <v>30098</v>
      </c>
      <c r="D13" s="395">
        <v>1.71</v>
      </c>
      <c r="E13" s="396"/>
      <c r="F13" s="395">
        <v>0.2</v>
      </c>
      <c r="G13" s="402"/>
      <c r="H13" s="195">
        <v>0.8</v>
      </c>
      <c r="I13" s="403">
        <v>25.18</v>
      </c>
      <c r="J13" s="404"/>
      <c r="K13" s="403">
        <v>23.81</v>
      </c>
      <c r="L13" s="405"/>
      <c r="M13" s="404"/>
      <c r="N13" s="403">
        <v>41.15</v>
      </c>
      <c r="O13" s="406"/>
    </row>
    <row r="14" spans="2:15" x14ac:dyDescent="0.25">
      <c r="B14" s="70" t="s">
        <v>124</v>
      </c>
      <c r="C14" s="28">
        <v>30147</v>
      </c>
      <c r="D14" s="395">
        <v>1</v>
      </c>
      <c r="E14" s="396"/>
      <c r="F14" s="395">
        <v>1</v>
      </c>
      <c r="G14" s="402"/>
      <c r="H14" s="134">
        <v>0</v>
      </c>
      <c r="I14" s="403">
        <v>47.66</v>
      </c>
      <c r="J14" s="404"/>
      <c r="K14" s="403">
        <v>14.92</v>
      </c>
      <c r="L14" s="405"/>
      <c r="M14" s="404"/>
      <c r="N14" s="403">
        <f>TRUNC((F14*I14)+(H14*K14)*D14,2)</f>
        <v>47.66</v>
      </c>
      <c r="O14" s="406"/>
    </row>
    <row r="15" spans="2:15" ht="15" customHeight="1" x14ac:dyDescent="0.25">
      <c r="B15" s="437" t="s">
        <v>39</v>
      </c>
      <c r="C15" s="438"/>
      <c r="D15" s="438"/>
      <c r="E15" s="438"/>
      <c r="F15" s="438"/>
      <c r="G15" s="438"/>
      <c r="H15" s="438"/>
      <c r="I15" s="438"/>
      <c r="J15" s="438"/>
      <c r="K15" s="465"/>
      <c r="L15" s="450">
        <f>SUM(N12:O14)</f>
        <v>107.33</v>
      </c>
      <c r="M15" s="451"/>
      <c r="N15" s="451"/>
      <c r="O15" s="452"/>
    </row>
    <row r="16" spans="2:15" ht="15" customHeight="1" x14ac:dyDescent="0.25">
      <c r="B16" s="71"/>
      <c r="C16" s="72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4"/>
    </row>
    <row r="17" spans="2:15" ht="24" x14ac:dyDescent="0.25">
      <c r="B17" s="12" t="s">
        <v>40</v>
      </c>
      <c r="C17" s="13" t="s">
        <v>32</v>
      </c>
      <c r="D17" s="439" t="s">
        <v>41</v>
      </c>
      <c r="E17" s="440"/>
      <c r="F17" s="442" t="s">
        <v>42</v>
      </c>
      <c r="G17" s="469"/>
      <c r="H17" s="136" t="s">
        <v>43</v>
      </c>
      <c r="I17" s="470" t="s">
        <v>44</v>
      </c>
      <c r="J17" s="471"/>
      <c r="K17" s="471"/>
      <c r="L17" s="471"/>
      <c r="M17" s="472"/>
      <c r="N17" s="470" t="s">
        <v>38</v>
      </c>
      <c r="O17" s="473"/>
    </row>
    <row r="18" spans="2:15" x14ac:dyDescent="0.25">
      <c r="B18" s="75" t="s">
        <v>45</v>
      </c>
      <c r="C18" s="76">
        <v>20002</v>
      </c>
      <c r="D18" s="458">
        <v>1</v>
      </c>
      <c r="E18" s="459"/>
      <c r="F18" s="458">
        <v>157.27000000000001</v>
      </c>
      <c r="G18" s="459"/>
      <c r="H18" s="77">
        <v>12.1</v>
      </c>
      <c r="I18" s="460">
        <v>0.85</v>
      </c>
      <c r="J18" s="461"/>
      <c r="K18" s="461"/>
      <c r="L18" s="461"/>
      <c r="M18" s="462"/>
      <c r="N18" s="463">
        <f>TRUNC(I18*H18,2)</f>
        <v>10.28</v>
      </c>
      <c r="O18" s="464"/>
    </row>
    <row r="19" spans="2:15" ht="15" customHeight="1" x14ac:dyDescent="0.25">
      <c r="B19" s="437" t="s">
        <v>46</v>
      </c>
      <c r="C19" s="438"/>
      <c r="D19" s="418"/>
      <c r="E19" s="418"/>
      <c r="F19" s="418"/>
      <c r="G19" s="418"/>
      <c r="H19" s="438"/>
      <c r="I19" s="438"/>
      <c r="J19" s="438"/>
      <c r="K19" s="465"/>
      <c r="L19" s="450">
        <f>SUM(N18:O18)</f>
        <v>10.28</v>
      </c>
      <c r="M19" s="451"/>
      <c r="N19" s="451"/>
      <c r="O19" s="452"/>
    </row>
    <row r="20" spans="2:15" ht="15" customHeight="1" x14ac:dyDescent="0.25">
      <c r="B20" s="71"/>
      <c r="C20" s="72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4"/>
    </row>
    <row r="21" spans="2:15" ht="24" x14ac:dyDescent="0.25">
      <c r="B21" s="207" t="s">
        <v>47</v>
      </c>
      <c r="C21" s="208" t="s">
        <v>32</v>
      </c>
      <c r="D21" s="414" t="s">
        <v>48</v>
      </c>
      <c r="E21" s="415"/>
      <c r="F21" s="209" t="s">
        <v>49</v>
      </c>
      <c r="G21" s="414" t="s">
        <v>50</v>
      </c>
      <c r="H21" s="416"/>
      <c r="I21" s="209" t="s">
        <v>51</v>
      </c>
      <c r="J21" s="442" t="s">
        <v>52</v>
      </c>
      <c r="K21" s="466"/>
      <c r="L21" s="466"/>
      <c r="M21" s="466"/>
      <c r="N21" s="466"/>
      <c r="O21" s="467"/>
    </row>
    <row r="22" spans="2:15" x14ac:dyDescent="0.25">
      <c r="B22" s="192" t="s">
        <v>117</v>
      </c>
      <c r="C22" s="193">
        <v>2000</v>
      </c>
      <c r="D22" s="397">
        <v>5</v>
      </c>
      <c r="E22" s="398"/>
      <c r="F22" s="194" t="s">
        <v>118</v>
      </c>
      <c r="G22" s="390"/>
      <c r="H22" s="391"/>
      <c r="I22" s="194"/>
      <c r="J22" s="387">
        <v>0.51</v>
      </c>
      <c r="K22" s="388"/>
      <c r="L22" s="388"/>
      <c r="M22" s="388"/>
      <c r="N22" s="388"/>
      <c r="O22" s="389"/>
    </row>
    <row r="23" spans="2:15" ht="15" customHeight="1" x14ac:dyDescent="0.25">
      <c r="B23" s="417" t="s">
        <v>53</v>
      </c>
      <c r="C23" s="468"/>
      <c r="D23" s="468"/>
      <c r="E23" s="468"/>
      <c r="F23" s="468"/>
      <c r="G23" s="418"/>
      <c r="H23" s="418"/>
      <c r="I23" s="418"/>
      <c r="J23" s="468"/>
      <c r="K23" s="419"/>
      <c r="L23" s="420">
        <f>J22</f>
        <v>0.51</v>
      </c>
      <c r="M23" s="421"/>
      <c r="N23" s="421"/>
      <c r="O23" s="422"/>
    </row>
    <row r="24" spans="2:15" ht="15" customHeight="1" x14ac:dyDescent="0.25">
      <c r="B24" s="71"/>
      <c r="C24" s="72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4"/>
    </row>
    <row r="25" spans="2:15" ht="15" customHeight="1" x14ac:dyDescent="0.25">
      <c r="B25" s="448" t="s">
        <v>54</v>
      </c>
      <c r="C25" s="449"/>
      <c r="D25" s="449"/>
      <c r="E25" s="449"/>
      <c r="F25" s="449"/>
      <c r="G25" s="449"/>
      <c r="H25" s="449"/>
      <c r="I25" s="455"/>
      <c r="J25" s="451">
        <f>TRUNC(L15+L19+L23,2)</f>
        <v>118.12</v>
      </c>
      <c r="K25" s="451"/>
      <c r="L25" s="451"/>
      <c r="M25" s="451"/>
      <c r="N25" s="451"/>
      <c r="O25" s="452"/>
    </row>
    <row r="26" spans="2:15" ht="15" customHeight="1" x14ac:dyDescent="0.25">
      <c r="B26" s="448" t="s">
        <v>55</v>
      </c>
      <c r="C26" s="449"/>
      <c r="D26" s="449"/>
      <c r="E26" s="449"/>
      <c r="F26" s="449"/>
      <c r="G26" s="449"/>
      <c r="H26" s="449"/>
      <c r="I26" s="455"/>
      <c r="J26" s="456">
        <v>30</v>
      </c>
      <c r="K26" s="456"/>
      <c r="L26" s="456"/>
      <c r="M26" s="456"/>
      <c r="N26" s="456"/>
      <c r="O26" s="457"/>
    </row>
    <row r="27" spans="2:15" ht="15" customHeight="1" x14ac:dyDescent="0.25">
      <c r="B27" s="448" t="s">
        <v>56</v>
      </c>
      <c r="C27" s="449"/>
      <c r="D27" s="449"/>
      <c r="E27" s="449"/>
      <c r="F27" s="449"/>
      <c r="G27" s="449"/>
      <c r="H27" s="449"/>
      <c r="I27" s="455"/>
      <c r="J27" s="451">
        <f>TRUNC(J25/J26,2)</f>
        <v>3.93</v>
      </c>
      <c r="K27" s="451"/>
      <c r="L27" s="451"/>
      <c r="M27" s="451"/>
      <c r="N27" s="451"/>
      <c r="O27" s="452"/>
    </row>
    <row r="28" spans="2:15" ht="15" customHeight="1" x14ac:dyDescent="0.25">
      <c r="B28" s="78"/>
      <c r="C28" s="137"/>
      <c r="D28" s="79"/>
      <c r="E28" s="79"/>
      <c r="F28" s="79"/>
      <c r="G28" s="79"/>
      <c r="H28" s="79"/>
      <c r="I28" s="79"/>
      <c r="J28" s="80"/>
      <c r="K28" s="80"/>
      <c r="L28" s="80"/>
      <c r="M28" s="80"/>
      <c r="N28" s="80"/>
      <c r="O28" s="81"/>
    </row>
    <row r="29" spans="2:15" ht="24" x14ac:dyDescent="0.25">
      <c r="B29" s="19" t="s">
        <v>57</v>
      </c>
      <c r="C29" s="20" t="s">
        <v>32</v>
      </c>
      <c r="D29" s="407" t="s">
        <v>58</v>
      </c>
      <c r="E29" s="408"/>
      <c r="F29" s="409" t="s">
        <v>59</v>
      </c>
      <c r="G29" s="409"/>
      <c r="H29" s="409"/>
      <c r="I29" s="410" t="s">
        <v>44</v>
      </c>
      <c r="J29" s="411"/>
      <c r="K29" s="412"/>
      <c r="L29" s="410" t="s">
        <v>60</v>
      </c>
      <c r="M29" s="411"/>
      <c r="N29" s="411"/>
      <c r="O29" s="413"/>
    </row>
    <row r="30" spans="2:15" x14ac:dyDescent="0.25">
      <c r="B30" s="192" t="s">
        <v>125</v>
      </c>
      <c r="C30" s="193">
        <v>10208</v>
      </c>
      <c r="D30" s="390" t="s">
        <v>24</v>
      </c>
      <c r="E30" s="391"/>
      <c r="F30" s="392">
        <v>5.2</v>
      </c>
      <c r="G30" s="393"/>
      <c r="H30" s="394"/>
      <c r="I30" s="392">
        <v>0.65</v>
      </c>
      <c r="J30" s="393"/>
      <c r="K30" s="394"/>
      <c r="L30" s="399">
        <v>3.38</v>
      </c>
      <c r="M30" s="400"/>
      <c r="N30" s="400"/>
      <c r="O30" s="401"/>
    </row>
    <row r="31" spans="2:15" x14ac:dyDescent="0.25">
      <c r="B31" s="192" t="s">
        <v>126</v>
      </c>
      <c r="C31" s="193">
        <v>10207</v>
      </c>
      <c r="D31" s="390" t="s">
        <v>14</v>
      </c>
      <c r="E31" s="391"/>
      <c r="F31" s="392">
        <v>7</v>
      </c>
      <c r="G31" s="393"/>
      <c r="H31" s="394"/>
      <c r="I31" s="392">
        <v>0.3</v>
      </c>
      <c r="J31" s="393"/>
      <c r="K31" s="394"/>
      <c r="L31" s="387">
        <f>F31*I31</f>
        <v>2.1</v>
      </c>
      <c r="M31" s="388"/>
      <c r="N31" s="388"/>
      <c r="O31" s="389"/>
    </row>
    <row r="32" spans="2:15" ht="15" customHeight="1" x14ac:dyDescent="0.25">
      <c r="B32" s="417" t="s">
        <v>61</v>
      </c>
      <c r="C32" s="418"/>
      <c r="D32" s="418"/>
      <c r="E32" s="418"/>
      <c r="F32" s="418"/>
      <c r="G32" s="418"/>
      <c r="H32" s="418"/>
      <c r="I32" s="418"/>
      <c r="J32" s="418"/>
      <c r="K32" s="419"/>
      <c r="L32" s="420">
        <f>SUM(L30:O31)</f>
        <v>5.48</v>
      </c>
      <c r="M32" s="421"/>
      <c r="N32" s="421"/>
      <c r="O32" s="422"/>
    </row>
    <row r="33" spans="2:16" ht="15" customHeight="1" x14ac:dyDescent="0.25">
      <c r="B33" s="71"/>
      <c r="C33" s="72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4"/>
    </row>
    <row r="34" spans="2:16" s="82" customFormat="1" ht="24" x14ac:dyDescent="0.25">
      <c r="B34" s="21" t="s">
        <v>62</v>
      </c>
      <c r="C34" s="22" t="s">
        <v>32</v>
      </c>
      <c r="D34" s="423" t="s">
        <v>58</v>
      </c>
      <c r="E34" s="424"/>
      <c r="F34" s="425" t="s">
        <v>59</v>
      </c>
      <c r="G34" s="426"/>
      <c r="H34" s="427"/>
      <c r="I34" s="428" t="s">
        <v>44</v>
      </c>
      <c r="J34" s="429"/>
      <c r="K34" s="430"/>
      <c r="L34" s="431" t="s">
        <v>60</v>
      </c>
      <c r="M34" s="431"/>
      <c r="N34" s="431"/>
      <c r="O34" s="431"/>
    </row>
    <row r="35" spans="2:16" ht="15" customHeight="1" x14ac:dyDescent="0.25">
      <c r="B35" s="437" t="s">
        <v>63</v>
      </c>
      <c r="C35" s="438"/>
      <c r="D35" s="418"/>
      <c r="E35" s="418"/>
      <c r="F35" s="418"/>
      <c r="G35" s="418"/>
      <c r="H35" s="418"/>
      <c r="I35" s="418"/>
      <c r="J35" s="418"/>
      <c r="K35" s="419"/>
      <c r="L35" s="420">
        <v>0</v>
      </c>
      <c r="M35" s="421"/>
      <c r="N35" s="421"/>
      <c r="O35" s="422"/>
    </row>
    <row r="36" spans="2:16" ht="15" customHeight="1" x14ac:dyDescent="0.25">
      <c r="B36" s="71"/>
      <c r="C36" s="72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4"/>
    </row>
    <row r="37" spans="2:16" ht="24" x14ac:dyDescent="0.25">
      <c r="B37" s="29" t="s">
        <v>64</v>
      </c>
      <c r="C37" s="30" t="s">
        <v>32</v>
      </c>
      <c r="D37" s="135" t="s">
        <v>58</v>
      </c>
      <c r="E37" s="439" t="s">
        <v>71</v>
      </c>
      <c r="F37" s="440"/>
      <c r="G37" s="440"/>
      <c r="H37" s="441"/>
      <c r="I37" s="31" t="s">
        <v>65</v>
      </c>
      <c r="J37" s="32" t="s">
        <v>66</v>
      </c>
      <c r="K37" s="442" t="s">
        <v>52</v>
      </c>
      <c r="L37" s="441"/>
      <c r="M37" s="439" t="s">
        <v>44</v>
      </c>
      <c r="N37" s="441"/>
      <c r="O37" s="33" t="s">
        <v>67</v>
      </c>
    </row>
    <row r="38" spans="2:16" ht="15" customHeight="1" x14ac:dyDescent="0.25">
      <c r="B38" s="443" t="s">
        <v>68</v>
      </c>
      <c r="C38" s="444"/>
      <c r="D38" s="444"/>
      <c r="E38" s="444"/>
      <c r="F38" s="444"/>
      <c r="G38" s="444"/>
      <c r="H38" s="444"/>
      <c r="I38" s="444"/>
      <c r="J38" s="444"/>
      <c r="K38" s="444"/>
      <c r="L38" s="445">
        <v>0</v>
      </c>
      <c r="M38" s="446"/>
      <c r="N38" s="446"/>
      <c r="O38" s="447"/>
    </row>
    <row r="39" spans="2:16" ht="15" customHeight="1" x14ac:dyDescent="0.25">
      <c r="B39" s="71"/>
      <c r="C39" s="72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4"/>
    </row>
    <row r="40" spans="2:16" ht="15" customHeight="1" x14ac:dyDescent="0.25">
      <c r="B40" s="448" t="s">
        <v>69</v>
      </c>
      <c r="C40" s="449"/>
      <c r="D40" s="449"/>
      <c r="E40" s="449"/>
      <c r="F40" s="449"/>
      <c r="G40" s="449"/>
      <c r="H40" s="449"/>
      <c r="I40" s="449"/>
      <c r="J40" s="449"/>
      <c r="K40" s="449"/>
      <c r="L40" s="450">
        <f>TRUNC(J27+L32+L35+L38,2)</f>
        <v>9.41</v>
      </c>
      <c r="M40" s="451"/>
      <c r="N40" s="451"/>
      <c r="O40" s="452"/>
      <c r="P40" s="83"/>
    </row>
    <row r="41" spans="2:16" ht="15" customHeight="1" x14ac:dyDescent="0.25">
      <c r="B41" s="453" t="s">
        <v>97</v>
      </c>
      <c r="C41" s="454"/>
      <c r="D41" s="454"/>
      <c r="E41" s="454"/>
      <c r="F41" s="454"/>
      <c r="G41" s="454"/>
      <c r="H41" s="454"/>
      <c r="I41" s="454"/>
      <c r="J41" s="454"/>
      <c r="K41" s="454"/>
      <c r="L41" s="450">
        <f>TRUNC(L40*0.2332,2)</f>
        <v>2.19</v>
      </c>
      <c r="M41" s="451"/>
      <c r="N41" s="451"/>
      <c r="O41" s="452"/>
    </row>
    <row r="42" spans="2:16" ht="15" customHeight="1" x14ac:dyDescent="0.25">
      <c r="B42" s="432" t="s">
        <v>70</v>
      </c>
      <c r="C42" s="433"/>
      <c r="D42" s="433"/>
      <c r="E42" s="433"/>
      <c r="F42" s="433"/>
      <c r="G42" s="433"/>
      <c r="H42" s="433"/>
      <c r="I42" s="433"/>
      <c r="J42" s="433"/>
      <c r="K42" s="433"/>
      <c r="L42" s="434">
        <f>SUM(L40:O41)</f>
        <v>11.6</v>
      </c>
      <c r="M42" s="435"/>
      <c r="N42" s="435"/>
      <c r="O42" s="436"/>
    </row>
    <row r="46" spans="2:16" x14ac:dyDescent="0.25">
      <c r="O46" s="85"/>
    </row>
    <row r="47" spans="2:16" x14ac:dyDescent="0.25">
      <c r="B47" s="86"/>
      <c r="C47" s="87"/>
      <c r="F47" s="88"/>
      <c r="G47" s="86"/>
    </row>
    <row r="54" spans="2:6" x14ac:dyDescent="0.25">
      <c r="B54" s="86"/>
      <c r="C54" s="87"/>
      <c r="F54" s="88"/>
    </row>
    <row r="61" spans="2:6" x14ac:dyDescent="0.25">
      <c r="B61" s="86"/>
      <c r="C61" s="87"/>
      <c r="F61" s="88"/>
    </row>
    <row r="68" spans="2:6" x14ac:dyDescent="0.25">
      <c r="B68" s="86"/>
      <c r="F68" s="88"/>
    </row>
    <row r="75" spans="2:6" x14ac:dyDescent="0.25">
      <c r="F75" s="88"/>
    </row>
  </sheetData>
  <mergeCells count="85">
    <mergeCell ref="B7:O8"/>
    <mergeCell ref="B2:O2"/>
    <mergeCell ref="B3:O3"/>
    <mergeCell ref="B4:O4"/>
    <mergeCell ref="B5:O5"/>
    <mergeCell ref="B6:O6"/>
    <mergeCell ref="B9:O9"/>
    <mergeCell ref="B10:O10"/>
    <mergeCell ref="D11:E11"/>
    <mergeCell ref="F11:G11"/>
    <mergeCell ref="I11:J11"/>
    <mergeCell ref="K11:M11"/>
    <mergeCell ref="N11:O11"/>
    <mergeCell ref="D17:E17"/>
    <mergeCell ref="F17:G17"/>
    <mergeCell ref="I17:M17"/>
    <mergeCell ref="N17:O17"/>
    <mergeCell ref="D12:E12"/>
    <mergeCell ref="F12:G12"/>
    <mergeCell ref="I12:J12"/>
    <mergeCell ref="K12:M12"/>
    <mergeCell ref="N12:O12"/>
    <mergeCell ref="B15:K15"/>
    <mergeCell ref="L15:O15"/>
    <mergeCell ref="D14:E14"/>
    <mergeCell ref="F14:G14"/>
    <mergeCell ref="I14:J14"/>
    <mergeCell ref="K14:M14"/>
    <mergeCell ref="N14:O14"/>
    <mergeCell ref="B26:I26"/>
    <mergeCell ref="J26:O26"/>
    <mergeCell ref="B27:I27"/>
    <mergeCell ref="J27:O27"/>
    <mergeCell ref="D18:E18"/>
    <mergeCell ref="F18:G18"/>
    <mergeCell ref="I18:M18"/>
    <mergeCell ref="N18:O18"/>
    <mergeCell ref="B19:K19"/>
    <mergeCell ref="L19:O19"/>
    <mergeCell ref="J21:O21"/>
    <mergeCell ref="B23:K23"/>
    <mergeCell ref="L23:O23"/>
    <mergeCell ref="B25:I25"/>
    <mergeCell ref="J25:O25"/>
    <mergeCell ref="B42:K42"/>
    <mergeCell ref="L42:O42"/>
    <mergeCell ref="B35:K35"/>
    <mergeCell ref="L35:O35"/>
    <mergeCell ref="E37:H37"/>
    <mergeCell ref="K37:L37"/>
    <mergeCell ref="M37:N37"/>
    <mergeCell ref="B38:K38"/>
    <mergeCell ref="L38:O38"/>
    <mergeCell ref="B40:K40"/>
    <mergeCell ref="L40:O40"/>
    <mergeCell ref="B41:K41"/>
    <mergeCell ref="L41:O41"/>
    <mergeCell ref="B32:K32"/>
    <mergeCell ref="L32:O32"/>
    <mergeCell ref="D34:E34"/>
    <mergeCell ref="F34:H34"/>
    <mergeCell ref="I34:K34"/>
    <mergeCell ref="L34:O34"/>
    <mergeCell ref="D13:E13"/>
    <mergeCell ref="D22:E22"/>
    <mergeCell ref="G22:H22"/>
    <mergeCell ref="J22:O22"/>
    <mergeCell ref="D30:E30"/>
    <mergeCell ref="L30:O30"/>
    <mergeCell ref="F13:G13"/>
    <mergeCell ref="I13:J13"/>
    <mergeCell ref="K13:M13"/>
    <mergeCell ref="N13:O13"/>
    <mergeCell ref="D29:E29"/>
    <mergeCell ref="F29:H29"/>
    <mergeCell ref="I29:K29"/>
    <mergeCell ref="L29:O29"/>
    <mergeCell ref="D21:E21"/>
    <mergeCell ref="G21:H21"/>
    <mergeCell ref="L31:O31"/>
    <mergeCell ref="D31:E31"/>
    <mergeCell ref="F30:H30"/>
    <mergeCell ref="F31:H31"/>
    <mergeCell ref="I30:K30"/>
    <mergeCell ref="I31:K3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2">
    <tabColor rgb="FF00B050"/>
  </sheetPr>
  <dimension ref="B1:Y73"/>
  <sheetViews>
    <sheetView showGridLines="0" view="pageBreakPreview" zoomScale="110" zoomScaleNormal="100" zoomScaleSheetLayoutView="110" workbookViewId="0">
      <selection activeCell="B6" sqref="B6:O6"/>
    </sheetView>
  </sheetViews>
  <sheetFormatPr defaultRowHeight="12.75" x14ac:dyDescent="0.25"/>
  <cols>
    <col min="1" max="1" width="9.140625" style="69" customWidth="1"/>
    <col min="2" max="2" width="53.28515625" style="69" customWidth="1"/>
    <col min="3" max="3" width="7.28515625" style="69" customWidth="1"/>
    <col min="4" max="4" width="5" style="69" customWidth="1"/>
    <col min="5" max="5" width="6" style="69" customWidth="1"/>
    <col min="6" max="6" width="8" style="69" customWidth="1"/>
    <col min="7" max="7" width="3" style="69" customWidth="1"/>
    <col min="8" max="8" width="7.7109375" style="69" customWidth="1"/>
    <col min="9" max="9" width="5.140625" style="69" customWidth="1"/>
    <col min="10" max="10" width="4.85546875" style="69" bestFit="1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8.7109375" style="69" customWidth="1"/>
    <col min="15" max="15" width="9.5703125" style="69" bestFit="1" customWidth="1"/>
    <col min="16" max="23" width="0" style="69" hidden="1" customWidth="1"/>
    <col min="24" max="16384" width="9.140625" style="69"/>
  </cols>
  <sheetData>
    <row r="1" spans="2:25" ht="13.5" thickBot="1" x14ac:dyDescent="0.3"/>
    <row r="2" spans="2:25" ht="13.5" x14ac:dyDescent="0.25">
      <c r="B2" s="496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  <c r="N2" s="497"/>
      <c r="O2" s="498"/>
    </row>
    <row r="3" spans="2:25" ht="13.5" x14ac:dyDescent="0.25">
      <c r="B3" s="499" t="s">
        <v>30</v>
      </c>
      <c r="C3" s="500"/>
      <c r="D3" s="500"/>
      <c r="E3" s="500"/>
      <c r="F3" s="500"/>
      <c r="G3" s="500"/>
      <c r="H3" s="500"/>
      <c r="I3" s="500"/>
      <c r="J3" s="500"/>
      <c r="K3" s="500"/>
      <c r="L3" s="500"/>
      <c r="M3" s="500"/>
      <c r="N3" s="500"/>
      <c r="O3" s="501"/>
    </row>
    <row r="4" spans="2:25" ht="13.5" x14ac:dyDescent="0.25">
      <c r="B4" s="502"/>
      <c r="C4" s="503"/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4"/>
    </row>
    <row r="5" spans="2:25" ht="13.5" x14ac:dyDescent="0.25">
      <c r="B5" s="502"/>
      <c r="C5" s="503"/>
      <c r="D5" s="503"/>
      <c r="E5" s="503"/>
      <c r="F5" s="503"/>
      <c r="G5" s="503"/>
      <c r="H5" s="503"/>
      <c r="I5" s="503"/>
      <c r="J5" s="503"/>
      <c r="K5" s="503"/>
      <c r="L5" s="503"/>
      <c r="M5" s="503"/>
      <c r="N5" s="503"/>
      <c r="O5" s="504"/>
    </row>
    <row r="6" spans="2:25" ht="15" x14ac:dyDescent="0.25">
      <c r="B6" s="493" t="s">
        <v>319</v>
      </c>
      <c r="C6" s="494"/>
      <c r="D6" s="494"/>
      <c r="E6" s="494"/>
      <c r="F6" s="494"/>
      <c r="G6" s="494"/>
      <c r="H6" s="494"/>
      <c r="I6" s="494"/>
      <c r="J6" s="494"/>
      <c r="K6" s="494"/>
      <c r="L6" s="494"/>
      <c r="M6" s="494"/>
      <c r="N6" s="494"/>
      <c r="O6" s="495"/>
    </row>
    <row r="7" spans="2:25" ht="12.75" customHeight="1" x14ac:dyDescent="0.25">
      <c r="B7" s="505" t="s">
        <v>130</v>
      </c>
      <c r="C7" s="506"/>
      <c r="D7" s="506"/>
      <c r="E7" s="506"/>
      <c r="F7" s="506"/>
      <c r="G7" s="506"/>
      <c r="H7" s="506"/>
      <c r="I7" s="506"/>
      <c r="J7" s="506"/>
      <c r="K7" s="506"/>
      <c r="L7" s="506"/>
      <c r="M7" s="506"/>
      <c r="N7" s="506"/>
      <c r="O7" s="507"/>
    </row>
    <row r="8" spans="2:25" x14ac:dyDescent="0.25">
      <c r="B8" s="505"/>
      <c r="C8" s="506"/>
      <c r="D8" s="506"/>
      <c r="E8" s="506"/>
      <c r="F8" s="506"/>
      <c r="G8" s="506"/>
      <c r="H8" s="506"/>
      <c r="I8" s="506"/>
      <c r="J8" s="506"/>
      <c r="K8" s="506"/>
      <c r="L8" s="506"/>
      <c r="M8" s="506"/>
      <c r="N8" s="506"/>
      <c r="O8" s="507"/>
    </row>
    <row r="9" spans="2:25" x14ac:dyDescent="0.25">
      <c r="B9" s="511"/>
      <c r="C9" s="512"/>
      <c r="D9" s="512"/>
      <c r="E9" s="512"/>
      <c r="F9" s="512"/>
      <c r="G9" s="512"/>
      <c r="H9" s="512"/>
      <c r="I9" s="512"/>
      <c r="J9" s="512"/>
      <c r="K9" s="512"/>
      <c r="L9" s="512"/>
      <c r="M9" s="512"/>
      <c r="N9" s="512"/>
      <c r="O9" s="513"/>
      <c r="Y9" s="89"/>
    </row>
    <row r="10" spans="2:25" ht="15" customHeight="1" x14ac:dyDescent="0.25">
      <c r="B10" s="514" t="s">
        <v>89</v>
      </c>
      <c r="C10" s="515"/>
      <c r="D10" s="515"/>
      <c r="E10" s="515"/>
      <c r="F10" s="515"/>
      <c r="G10" s="515"/>
      <c r="H10" s="515"/>
      <c r="I10" s="515"/>
      <c r="J10" s="515"/>
      <c r="K10" s="515"/>
      <c r="L10" s="515"/>
      <c r="M10" s="515"/>
      <c r="N10" s="515"/>
      <c r="O10" s="516"/>
    </row>
    <row r="11" spans="2:25" ht="24" x14ac:dyDescent="0.25">
      <c r="B11" s="59" t="s">
        <v>31</v>
      </c>
      <c r="C11" s="60" t="s">
        <v>32</v>
      </c>
      <c r="D11" s="517" t="s">
        <v>33</v>
      </c>
      <c r="E11" s="518"/>
      <c r="F11" s="519" t="s">
        <v>72</v>
      </c>
      <c r="G11" s="520"/>
      <c r="H11" s="185" t="s">
        <v>35</v>
      </c>
      <c r="I11" s="517" t="s">
        <v>36</v>
      </c>
      <c r="J11" s="521"/>
      <c r="K11" s="517" t="s">
        <v>37</v>
      </c>
      <c r="L11" s="518"/>
      <c r="M11" s="521"/>
      <c r="N11" s="517" t="s">
        <v>38</v>
      </c>
      <c r="O11" s="522"/>
      <c r="R11" s="69" t="s">
        <v>73</v>
      </c>
    </row>
    <row r="12" spans="2:25" x14ac:dyDescent="0.25">
      <c r="B12" s="191" t="s">
        <v>115</v>
      </c>
      <c r="C12" s="189">
        <v>30007</v>
      </c>
      <c r="D12" s="508">
        <v>1</v>
      </c>
      <c r="E12" s="508"/>
      <c r="F12" s="508">
        <v>0.41</v>
      </c>
      <c r="G12" s="508"/>
      <c r="H12" s="190">
        <f>1-F12</f>
        <v>0.59000000000000008</v>
      </c>
      <c r="I12" s="509">
        <v>165.26</v>
      </c>
      <c r="J12" s="509"/>
      <c r="K12" s="509">
        <v>49.05</v>
      </c>
      <c r="L12" s="509"/>
      <c r="M12" s="509"/>
      <c r="N12" s="510">
        <v>96.68</v>
      </c>
      <c r="O12" s="510"/>
    </row>
    <row r="13" spans="2:25" x14ac:dyDescent="0.25">
      <c r="B13" s="191" t="s">
        <v>116</v>
      </c>
      <c r="C13" s="189">
        <v>30080</v>
      </c>
      <c r="D13" s="508">
        <v>1</v>
      </c>
      <c r="E13" s="508"/>
      <c r="F13" s="508">
        <v>0.41</v>
      </c>
      <c r="G13" s="508"/>
      <c r="H13" s="196">
        <f t="shared" ref="H13:H14" si="0">1-F13</f>
        <v>0.59000000000000008</v>
      </c>
      <c r="I13" s="509">
        <v>18.52</v>
      </c>
      <c r="J13" s="509"/>
      <c r="K13" s="509">
        <v>12.62</v>
      </c>
      <c r="L13" s="509"/>
      <c r="M13" s="509"/>
      <c r="N13" s="510">
        <v>15.03</v>
      </c>
      <c r="O13" s="510"/>
    </row>
    <row r="14" spans="2:25" x14ac:dyDescent="0.25">
      <c r="B14" s="191" t="s">
        <v>124</v>
      </c>
      <c r="C14" s="189">
        <v>30147</v>
      </c>
      <c r="D14" s="508">
        <v>1</v>
      </c>
      <c r="E14" s="508"/>
      <c r="F14" s="508">
        <v>1</v>
      </c>
      <c r="G14" s="508"/>
      <c r="H14" s="196">
        <f t="shared" si="0"/>
        <v>0</v>
      </c>
      <c r="I14" s="509">
        <v>47.66</v>
      </c>
      <c r="J14" s="509"/>
      <c r="K14" s="509">
        <v>14.92</v>
      </c>
      <c r="L14" s="509"/>
      <c r="M14" s="509"/>
      <c r="N14" s="510">
        <v>47.66</v>
      </c>
      <c r="O14" s="510"/>
    </row>
    <row r="15" spans="2:25" ht="15" customHeight="1" x14ac:dyDescent="0.25">
      <c r="B15" s="523" t="s">
        <v>39</v>
      </c>
      <c r="C15" s="468"/>
      <c r="D15" s="468"/>
      <c r="E15" s="468"/>
      <c r="F15" s="468"/>
      <c r="G15" s="468"/>
      <c r="H15" s="468"/>
      <c r="I15" s="468"/>
      <c r="J15" s="468"/>
      <c r="K15" s="419"/>
      <c r="L15" s="420">
        <f>SUM(N12:O14)</f>
        <v>159.37</v>
      </c>
      <c r="M15" s="421"/>
      <c r="N15" s="421"/>
      <c r="O15" s="524"/>
    </row>
    <row r="16" spans="2:25" s="89" customFormat="1" x14ac:dyDescent="0.25">
      <c r="B16" s="90"/>
      <c r="C16" s="91"/>
      <c r="D16" s="525"/>
      <c r="E16" s="526"/>
      <c r="F16" s="527"/>
      <c r="G16" s="528"/>
      <c r="H16" s="186"/>
      <c r="I16" s="525"/>
      <c r="J16" s="529"/>
      <c r="K16" s="525"/>
      <c r="L16" s="526"/>
      <c r="M16" s="529"/>
      <c r="N16" s="525"/>
      <c r="O16" s="530"/>
    </row>
    <row r="17" spans="2:20" ht="24" x14ac:dyDescent="0.25">
      <c r="B17" s="40" t="s">
        <v>40</v>
      </c>
      <c r="C17" s="22" t="s">
        <v>32</v>
      </c>
      <c r="D17" s="517" t="s">
        <v>41</v>
      </c>
      <c r="E17" s="521"/>
      <c r="F17" s="517" t="s">
        <v>42</v>
      </c>
      <c r="G17" s="521"/>
      <c r="H17" s="184" t="s">
        <v>43</v>
      </c>
      <c r="I17" s="482" t="s">
        <v>44</v>
      </c>
      <c r="J17" s="484"/>
      <c r="K17" s="484"/>
      <c r="L17" s="484"/>
      <c r="M17" s="483"/>
      <c r="N17" s="482" t="s">
        <v>38</v>
      </c>
      <c r="O17" s="531"/>
    </row>
    <row r="18" spans="2:20" x14ac:dyDescent="0.25">
      <c r="B18" s="92" t="s">
        <v>45</v>
      </c>
      <c r="C18" s="76">
        <v>20002</v>
      </c>
      <c r="D18" s="510">
        <v>1</v>
      </c>
      <c r="E18" s="510"/>
      <c r="F18" s="458">
        <v>157.27000000000001</v>
      </c>
      <c r="G18" s="459"/>
      <c r="H18" s="77">
        <v>12.1</v>
      </c>
      <c r="I18" s="460">
        <v>1</v>
      </c>
      <c r="J18" s="461"/>
      <c r="K18" s="461"/>
      <c r="L18" s="461"/>
      <c r="M18" s="462"/>
      <c r="N18" s="463">
        <f t="shared" ref="N18" si="1">TRUNC(I18*H18,2)</f>
        <v>12.1</v>
      </c>
      <c r="O18" s="532"/>
    </row>
    <row r="19" spans="2:20" ht="15" customHeight="1" x14ac:dyDescent="0.25">
      <c r="B19" s="533" t="s">
        <v>46</v>
      </c>
      <c r="C19" s="438"/>
      <c r="D19" s="418"/>
      <c r="E19" s="418"/>
      <c r="F19" s="418"/>
      <c r="G19" s="418"/>
      <c r="H19" s="438"/>
      <c r="I19" s="438"/>
      <c r="J19" s="438"/>
      <c r="K19" s="465"/>
      <c r="L19" s="450">
        <f>SUM(N18:O18)</f>
        <v>12.1</v>
      </c>
      <c r="M19" s="451"/>
      <c r="N19" s="451"/>
      <c r="O19" s="534"/>
    </row>
    <row r="20" spans="2:20" ht="15" customHeight="1" x14ac:dyDescent="0.25">
      <c r="B20" s="93"/>
      <c r="C20" s="94"/>
      <c r="D20" s="94"/>
      <c r="E20" s="94"/>
      <c r="F20" s="94"/>
      <c r="G20" s="94"/>
      <c r="H20" s="94"/>
      <c r="I20" s="94"/>
      <c r="J20" s="94"/>
      <c r="K20" s="94"/>
      <c r="L20" s="73"/>
      <c r="M20" s="73"/>
      <c r="N20" s="73"/>
      <c r="O20" s="95"/>
    </row>
    <row r="21" spans="2:20" ht="24" x14ac:dyDescent="0.25">
      <c r="B21" s="36" t="s">
        <v>47</v>
      </c>
      <c r="C21" s="271" t="s">
        <v>32</v>
      </c>
      <c r="D21" s="538" t="s">
        <v>48</v>
      </c>
      <c r="E21" s="539"/>
      <c r="F21" s="285" t="s">
        <v>49</v>
      </c>
      <c r="G21" s="538" t="s">
        <v>50</v>
      </c>
      <c r="H21" s="540"/>
      <c r="I21" s="285" t="s">
        <v>51</v>
      </c>
      <c r="J21" s="538" t="s">
        <v>52</v>
      </c>
      <c r="K21" s="540"/>
      <c r="L21" s="540"/>
      <c r="M21" s="540"/>
      <c r="N21" s="540"/>
      <c r="O21" s="541"/>
      <c r="R21" s="69">
        <v>2.17</v>
      </c>
    </row>
    <row r="22" spans="2:20" x14ac:dyDescent="0.25">
      <c r="B22" s="290" t="s">
        <v>117</v>
      </c>
      <c r="C22" s="290">
        <v>2000</v>
      </c>
      <c r="D22" s="542">
        <v>5</v>
      </c>
      <c r="E22" s="543"/>
      <c r="F22" s="290" t="s">
        <v>118</v>
      </c>
      <c r="G22" s="542"/>
      <c r="H22" s="543"/>
      <c r="I22" s="290"/>
      <c r="J22" s="542">
        <v>0.6</v>
      </c>
      <c r="K22" s="544"/>
      <c r="L22" s="544"/>
      <c r="M22" s="544"/>
      <c r="N22" s="544"/>
      <c r="O22" s="543"/>
    </row>
    <row r="23" spans="2:20" ht="15" customHeight="1" x14ac:dyDescent="0.25">
      <c r="B23" s="523" t="s">
        <v>53</v>
      </c>
      <c r="C23" s="468"/>
      <c r="D23" s="468"/>
      <c r="E23" s="468"/>
      <c r="F23" s="468"/>
      <c r="G23" s="418"/>
      <c r="H23" s="418"/>
      <c r="I23" s="418"/>
      <c r="J23" s="468"/>
      <c r="K23" s="419"/>
      <c r="L23" s="420">
        <v>0.6</v>
      </c>
      <c r="M23" s="421"/>
      <c r="N23" s="421"/>
      <c r="O23" s="524"/>
    </row>
    <row r="24" spans="2:20" ht="15" customHeight="1" x14ac:dyDescent="0.25">
      <c r="B24" s="93"/>
      <c r="C24" s="94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6"/>
    </row>
    <row r="25" spans="2:20" ht="15" customHeight="1" x14ac:dyDescent="0.25">
      <c r="B25" s="535" t="s">
        <v>54</v>
      </c>
      <c r="C25" s="449"/>
      <c r="D25" s="449"/>
      <c r="E25" s="449"/>
      <c r="F25" s="449"/>
      <c r="G25" s="449"/>
      <c r="H25" s="449"/>
      <c r="I25" s="455"/>
      <c r="J25" s="451">
        <f>(L23+L19+L15)</f>
        <v>172.07</v>
      </c>
      <c r="K25" s="451"/>
      <c r="L25" s="451"/>
      <c r="M25" s="451"/>
      <c r="N25" s="451"/>
      <c r="O25" s="534"/>
    </row>
    <row r="26" spans="2:20" ht="15" customHeight="1" x14ac:dyDescent="0.25">
      <c r="B26" s="535" t="s">
        <v>55</v>
      </c>
      <c r="C26" s="449"/>
      <c r="D26" s="449"/>
      <c r="E26" s="449"/>
      <c r="F26" s="449"/>
      <c r="G26" s="449"/>
      <c r="H26" s="449"/>
      <c r="I26" s="455"/>
      <c r="J26" s="536">
        <v>56.27</v>
      </c>
      <c r="K26" s="536"/>
      <c r="L26" s="536"/>
      <c r="M26" s="536"/>
      <c r="N26" s="536"/>
      <c r="O26" s="537"/>
    </row>
    <row r="27" spans="2:20" ht="15" customHeight="1" x14ac:dyDescent="0.25">
      <c r="B27" s="535" t="s">
        <v>56</v>
      </c>
      <c r="C27" s="449"/>
      <c r="D27" s="449"/>
      <c r="E27" s="449"/>
      <c r="F27" s="449"/>
      <c r="G27" s="449"/>
      <c r="H27" s="449"/>
      <c r="I27" s="455"/>
      <c r="J27" s="451">
        <v>3.05</v>
      </c>
      <c r="K27" s="451"/>
      <c r="L27" s="451"/>
      <c r="M27" s="451"/>
      <c r="N27" s="451"/>
      <c r="O27" s="534"/>
    </row>
    <row r="28" spans="2:20" ht="15" customHeight="1" x14ac:dyDescent="0.25">
      <c r="B28" s="97"/>
      <c r="C28" s="79"/>
      <c r="D28" s="79"/>
      <c r="E28" s="79"/>
      <c r="F28" s="79"/>
      <c r="G28" s="79"/>
      <c r="H28" s="79"/>
      <c r="I28" s="79"/>
      <c r="J28" s="80"/>
      <c r="K28" s="80"/>
      <c r="L28" s="98"/>
      <c r="M28" s="98"/>
      <c r="N28" s="98"/>
      <c r="O28" s="99"/>
      <c r="Q28" s="69">
        <v>24</v>
      </c>
      <c r="R28" s="69">
        <v>100</v>
      </c>
    </row>
    <row r="29" spans="2:20" ht="24" x14ac:dyDescent="0.25">
      <c r="B29" s="46" t="s">
        <v>57</v>
      </c>
      <c r="C29" s="47" t="s">
        <v>32</v>
      </c>
      <c r="D29" s="548" t="s">
        <v>58</v>
      </c>
      <c r="E29" s="549"/>
      <c r="F29" s="550" t="s">
        <v>59</v>
      </c>
      <c r="G29" s="551"/>
      <c r="H29" s="552"/>
      <c r="I29" s="423" t="s">
        <v>44</v>
      </c>
      <c r="J29" s="553"/>
      <c r="K29" s="424"/>
      <c r="L29" s="554" t="s">
        <v>60</v>
      </c>
      <c r="M29" s="518"/>
      <c r="N29" s="518"/>
      <c r="O29" s="522"/>
      <c r="R29" s="69">
        <v>5</v>
      </c>
      <c r="T29" s="69">
        <f>(33.67*5)/100</f>
        <v>1.6835000000000002</v>
      </c>
    </row>
    <row r="30" spans="2:20" ht="15" customHeight="1" x14ac:dyDescent="0.25">
      <c r="B30" s="555" t="s">
        <v>61</v>
      </c>
      <c r="C30" s="556"/>
      <c r="D30" s="556"/>
      <c r="E30" s="556"/>
      <c r="F30" s="556"/>
      <c r="G30" s="556"/>
      <c r="H30" s="556"/>
      <c r="I30" s="556"/>
      <c r="J30" s="556"/>
      <c r="K30" s="556"/>
      <c r="L30" s="447">
        <v>0</v>
      </c>
      <c r="M30" s="557"/>
      <c r="N30" s="557"/>
      <c r="O30" s="558"/>
    </row>
    <row r="31" spans="2:20" ht="15" customHeight="1" x14ac:dyDescent="0.25">
      <c r="B31" s="100"/>
      <c r="C31" s="101"/>
      <c r="D31" s="101"/>
      <c r="E31" s="101"/>
      <c r="F31" s="101"/>
      <c r="G31" s="101"/>
      <c r="H31" s="101"/>
      <c r="I31" s="101"/>
      <c r="J31" s="101"/>
      <c r="K31" s="101"/>
      <c r="L31" s="73"/>
      <c r="M31" s="73"/>
      <c r="N31" s="73"/>
      <c r="O31" s="102"/>
    </row>
    <row r="32" spans="2:20" ht="24" x14ac:dyDescent="0.25">
      <c r="B32" s="46" t="s">
        <v>62</v>
      </c>
      <c r="C32" s="47" t="s">
        <v>32</v>
      </c>
      <c r="D32" s="545" t="s">
        <v>58</v>
      </c>
      <c r="E32" s="545"/>
      <c r="F32" s="546" t="s">
        <v>59</v>
      </c>
      <c r="G32" s="546"/>
      <c r="H32" s="546"/>
      <c r="I32" s="545" t="s">
        <v>44</v>
      </c>
      <c r="J32" s="545"/>
      <c r="K32" s="545"/>
      <c r="L32" s="424" t="s">
        <v>60</v>
      </c>
      <c r="M32" s="545"/>
      <c r="N32" s="545"/>
      <c r="O32" s="547"/>
    </row>
    <row r="33" spans="2:24" ht="15" customHeight="1" x14ac:dyDescent="0.25">
      <c r="B33" s="555" t="s">
        <v>63</v>
      </c>
      <c r="C33" s="556"/>
      <c r="D33" s="556"/>
      <c r="E33" s="556"/>
      <c r="F33" s="556"/>
      <c r="G33" s="556"/>
      <c r="H33" s="556"/>
      <c r="I33" s="556"/>
      <c r="J33" s="556"/>
      <c r="K33" s="556"/>
      <c r="L33" s="447">
        <v>0</v>
      </c>
      <c r="M33" s="557"/>
      <c r="N33" s="557"/>
      <c r="O33" s="558"/>
    </row>
    <row r="34" spans="2:24" ht="15" customHeight="1" x14ac:dyDescent="0.25">
      <c r="B34" s="93"/>
      <c r="C34" s="94"/>
      <c r="D34" s="94"/>
      <c r="E34" s="94"/>
      <c r="F34" s="94"/>
      <c r="G34" s="94"/>
      <c r="H34" s="94"/>
      <c r="I34" s="94"/>
      <c r="J34" s="94"/>
      <c r="K34" s="94"/>
      <c r="L34" s="73"/>
      <c r="M34" s="73"/>
      <c r="N34" s="73"/>
      <c r="O34" s="103"/>
    </row>
    <row r="35" spans="2:24" ht="24" x14ac:dyDescent="0.25">
      <c r="B35" s="36" t="s">
        <v>64</v>
      </c>
      <c r="C35" s="52" t="s">
        <v>32</v>
      </c>
      <c r="D35" s="187" t="s">
        <v>58</v>
      </c>
      <c r="E35" s="538" t="s">
        <v>71</v>
      </c>
      <c r="F35" s="540"/>
      <c r="G35" s="540"/>
      <c r="H35" s="539"/>
      <c r="I35" s="53" t="s">
        <v>65</v>
      </c>
      <c r="J35" s="54" t="s">
        <v>66</v>
      </c>
      <c r="K35" s="538" t="s">
        <v>52</v>
      </c>
      <c r="L35" s="539"/>
      <c r="M35" s="538" t="s">
        <v>44</v>
      </c>
      <c r="N35" s="539"/>
      <c r="O35" s="55" t="s">
        <v>67</v>
      </c>
      <c r="Q35" s="85">
        <f>L33+L30+L36+J27</f>
        <v>3.05</v>
      </c>
    </row>
    <row r="36" spans="2:24" ht="15" customHeight="1" x14ac:dyDescent="0.25">
      <c r="B36" s="555" t="s">
        <v>68</v>
      </c>
      <c r="C36" s="556"/>
      <c r="D36" s="556"/>
      <c r="E36" s="556"/>
      <c r="F36" s="556"/>
      <c r="G36" s="556"/>
      <c r="H36" s="556"/>
      <c r="I36" s="556"/>
      <c r="J36" s="556"/>
      <c r="K36" s="556"/>
      <c r="L36" s="557">
        <v>0</v>
      </c>
      <c r="M36" s="557"/>
      <c r="N36" s="557"/>
      <c r="O36" s="558"/>
    </row>
    <row r="37" spans="2:24" ht="15" customHeight="1" x14ac:dyDescent="0.25">
      <c r="B37" s="93"/>
      <c r="C37" s="94"/>
      <c r="D37" s="94"/>
      <c r="E37" s="94"/>
      <c r="F37" s="94"/>
      <c r="G37" s="94"/>
      <c r="H37" s="94"/>
      <c r="I37" s="94"/>
      <c r="J37" s="94"/>
      <c r="K37" s="94"/>
      <c r="L37" s="73"/>
      <c r="M37" s="73"/>
      <c r="N37" s="73"/>
      <c r="O37" s="104"/>
    </row>
    <row r="38" spans="2:24" ht="15" customHeight="1" x14ac:dyDescent="0.25">
      <c r="B38" s="535" t="s">
        <v>69</v>
      </c>
      <c r="C38" s="449"/>
      <c r="D38" s="449"/>
      <c r="E38" s="449"/>
      <c r="F38" s="449"/>
      <c r="G38" s="449"/>
      <c r="H38" s="449"/>
      <c r="I38" s="449"/>
      <c r="J38" s="449"/>
      <c r="K38" s="449"/>
      <c r="L38" s="450">
        <f>TRUNC(J27+L30+L33+L36,2)</f>
        <v>3.05</v>
      </c>
      <c r="M38" s="451"/>
      <c r="N38" s="451"/>
      <c r="O38" s="534"/>
      <c r="P38" s="83">
        <f>L38</f>
        <v>3.05</v>
      </c>
    </row>
    <row r="39" spans="2:24" ht="15" customHeight="1" x14ac:dyDescent="0.25">
      <c r="B39" s="559" t="s">
        <v>97</v>
      </c>
      <c r="C39" s="454"/>
      <c r="D39" s="454"/>
      <c r="E39" s="454"/>
      <c r="F39" s="454"/>
      <c r="G39" s="454"/>
      <c r="H39" s="454"/>
      <c r="I39" s="454"/>
      <c r="J39" s="454"/>
      <c r="K39" s="454"/>
      <c r="L39" s="450">
        <f>TRUNC(L38*0.2332,2)</f>
        <v>0.71</v>
      </c>
      <c r="M39" s="451"/>
      <c r="N39" s="451"/>
      <c r="O39" s="534"/>
    </row>
    <row r="40" spans="2:24" ht="15" customHeight="1" thickBot="1" x14ac:dyDescent="0.3">
      <c r="B40" s="560" t="s">
        <v>70</v>
      </c>
      <c r="C40" s="561"/>
      <c r="D40" s="561"/>
      <c r="E40" s="561"/>
      <c r="F40" s="561"/>
      <c r="G40" s="561"/>
      <c r="H40" s="561"/>
      <c r="I40" s="561"/>
      <c r="J40" s="561"/>
      <c r="K40" s="561"/>
      <c r="L40" s="562">
        <f>TRUNC(L38+L39,2)</f>
        <v>3.76</v>
      </c>
      <c r="M40" s="563"/>
      <c r="N40" s="563"/>
      <c r="O40" s="564"/>
    </row>
    <row r="42" spans="2:24" x14ac:dyDescent="0.25">
      <c r="X42" s="85"/>
    </row>
    <row r="43" spans="2:24" x14ac:dyDescent="0.25">
      <c r="O43" s="105"/>
    </row>
    <row r="45" spans="2:24" x14ac:dyDescent="0.25">
      <c r="B45" s="86"/>
      <c r="C45" s="86"/>
      <c r="F45" s="88"/>
      <c r="G45" s="86"/>
    </row>
    <row r="52" spans="2:6" x14ac:dyDescent="0.25">
      <c r="B52" s="86"/>
      <c r="C52" s="86"/>
      <c r="F52" s="88"/>
    </row>
    <row r="59" spans="2:6" x14ac:dyDescent="0.25">
      <c r="B59" s="86"/>
      <c r="C59" s="86"/>
      <c r="F59" s="88"/>
    </row>
    <row r="66" spans="2:6" x14ac:dyDescent="0.25">
      <c r="B66" s="86"/>
      <c r="F66" s="88"/>
    </row>
    <row r="73" spans="2:6" x14ac:dyDescent="0.25">
      <c r="F73" s="88"/>
    </row>
  </sheetData>
  <mergeCells count="82">
    <mergeCell ref="B39:K39"/>
    <mergeCell ref="L39:O39"/>
    <mergeCell ref="B40:K40"/>
    <mergeCell ref="L40:O40"/>
    <mergeCell ref="D13:E13"/>
    <mergeCell ref="D14:E14"/>
    <mergeCell ref="F13:G13"/>
    <mergeCell ref="B36:K36"/>
    <mergeCell ref="L36:O36"/>
    <mergeCell ref="B38:K38"/>
    <mergeCell ref="L38:O38"/>
    <mergeCell ref="E35:H35"/>
    <mergeCell ref="K35:L35"/>
    <mergeCell ref="M35:N35"/>
    <mergeCell ref="B33:K33"/>
    <mergeCell ref="L33:O33"/>
    <mergeCell ref="D32:E32"/>
    <mergeCell ref="F32:H32"/>
    <mergeCell ref="I32:K32"/>
    <mergeCell ref="L32:O32"/>
    <mergeCell ref="B27:I27"/>
    <mergeCell ref="J27:O27"/>
    <mergeCell ref="D29:E29"/>
    <mergeCell ref="F29:H29"/>
    <mergeCell ref="I29:K29"/>
    <mergeCell ref="L29:O29"/>
    <mergeCell ref="B30:K30"/>
    <mergeCell ref="L30:O30"/>
    <mergeCell ref="B26:I26"/>
    <mergeCell ref="J26:O26"/>
    <mergeCell ref="D21:E21"/>
    <mergeCell ref="G21:H21"/>
    <mergeCell ref="J21:O21"/>
    <mergeCell ref="D22:E22"/>
    <mergeCell ref="G22:H22"/>
    <mergeCell ref="J22:O22"/>
    <mergeCell ref="B19:K19"/>
    <mergeCell ref="L19:O19"/>
    <mergeCell ref="B23:K23"/>
    <mergeCell ref="L23:O23"/>
    <mergeCell ref="B25:I25"/>
    <mergeCell ref="J25:O25"/>
    <mergeCell ref="D17:E17"/>
    <mergeCell ref="F17:G17"/>
    <mergeCell ref="I17:M17"/>
    <mergeCell ref="N17:O17"/>
    <mergeCell ref="D18:E18"/>
    <mergeCell ref="F18:G18"/>
    <mergeCell ref="I18:M18"/>
    <mergeCell ref="N18:O18"/>
    <mergeCell ref="D16:E16"/>
    <mergeCell ref="F16:G16"/>
    <mergeCell ref="I16:J16"/>
    <mergeCell ref="K16:M16"/>
    <mergeCell ref="N16:O16"/>
    <mergeCell ref="B15:K15"/>
    <mergeCell ref="L15:O15"/>
    <mergeCell ref="F14:G14"/>
    <mergeCell ref="K13:M13"/>
    <mergeCell ref="K14:M14"/>
    <mergeCell ref="N13:O13"/>
    <mergeCell ref="N14:O14"/>
    <mergeCell ref="I13:J13"/>
    <mergeCell ref="I14:J14"/>
    <mergeCell ref="B7:O8"/>
    <mergeCell ref="D12:E12"/>
    <mergeCell ref="F12:G12"/>
    <mergeCell ref="I12:J12"/>
    <mergeCell ref="K12:M12"/>
    <mergeCell ref="N12:O12"/>
    <mergeCell ref="B9:O9"/>
    <mergeCell ref="B10:O10"/>
    <mergeCell ref="D11:E11"/>
    <mergeCell ref="F11:G11"/>
    <mergeCell ref="I11:J11"/>
    <mergeCell ref="K11:M11"/>
    <mergeCell ref="N11:O11"/>
    <mergeCell ref="B2:O2"/>
    <mergeCell ref="B3:O3"/>
    <mergeCell ref="B4:O4"/>
    <mergeCell ref="B5:O5"/>
    <mergeCell ref="B6:O6"/>
  </mergeCells>
  <printOptions horizontalCentered="1"/>
  <pageMargins left="0.70866141732283472" right="0.70866141732283472" top="0.35433070866141736" bottom="0.74803149606299213" header="0.31496062992125984" footer="0.31496062992125984"/>
  <pageSetup paperSize="9" scale="6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3">
    <tabColor rgb="FF00B050"/>
  </sheetPr>
  <dimension ref="B1:Y73"/>
  <sheetViews>
    <sheetView showGridLines="0" view="pageBreakPreview" zoomScale="110" zoomScaleNormal="100" zoomScaleSheetLayoutView="110" workbookViewId="0">
      <selection activeCell="B6" sqref="B6:O6"/>
    </sheetView>
  </sheetViews>
  <sheetFormatPr defaultRowHeight="12.75" x14ac:dyDescent="0.25"/>
  <cols>
    <col min="1" max="1" width="9.140625" style="69" customWidth="1"/>
    <col min="2" max="2" width="53.28515625" style="69" customWidth="1"/>
    <col min="3" max="3" width="7.28515625" style="69" customWidth="1"/>
    <col min="4" max="4" width="5" style="69" customWidth="1"/>
    <col min="5" max="5" width="6" style="69" customWidth="1"/>
    <col min="6" max="6" width="8" style="69" customWidth="1"/>
    <col min="7" max="7" width="3" style="69" customWidth="1"/>
    <col min="8" max="8" width="7.7109375" style="69" customWidth="1"/>
    <col min="9" max="9" width="5.140625" style="69" customWidth="1"/>
    <col min="10" max="10" width="4.85546875" style="69" bestFit="1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8.7109375" style="69" customWidth="1"/>
    <col min="15" max="15" width="9.5703125" style="69" bestFit="1" customWidth="1"/>
    <col min="16" max="23" width="0" style="69" hidden="1" customWidth="1"/>
    <col min="24" max="16384" width="9.140625" style="69"/>
  </cols>
  <sheetData>
    <row r="1" spans="2:25" ht="13.5" thickBot="1" x14ac:dyDescent="0.3"/>
    <row r="2" spans="2:25" ht="13.5" x14ac:dyDescent="0.25">
      <c r="B2" s="496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  <c r="N2" s="497"/>
      <c r="O2" s="498"/>
    </row>
    <row r="3" spans="2:25" ht="13.5" x14ac:dyDescent="0.25">
      <c r="B3" s="499" t="s">
        <v>30</v>
      </c>
      <c r="C3" s="500"/>
      <c r="D3" s="500"/>
      <c r="E3" s="500"/>
      <c r="F3" s="500"/>
      <c r="G3" s="500"/>
      <c r="H3" s="500"/>
      <c r="I3" s="500"/>
      <c r="J3" s="500"/>
      <c r="K3" s="500"/>
      <c r="L3" s="500"/>
      <c r="M3" s="500"/>
      <c r="N3" s="500"/>
      <c r="O3" s="501"/>
    </row>
    <row r="4" spans="2:25" ht="13.5" x14ac:dyDescent="0.25">
      <c r="B4" s="502"/>
      <c r="C4" s="503"/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4"/>
    </row>
    <row r="5" spans="2:25" ht="13.5" x14ac:dyDescent="0.25">
      <c r="B5" s="502"/>
      <c r="C5" s="503"/>
      <c r="D5" s="503"/>
      <c r="E5" s="503"/>
      <c r="F5" s="503"/>
      <c r="G5" s="503"/>
      <c r="H5" s="503"/>
      <c r="I5" s="503"/>
      <c r="J5" s="503"/>
      <c r="K5" s="503"/>
      <c r="L5" s="503"/>
      <c r="M5" s="503"/>
      <c r="N5" s="503"/>
      <c r="O5" s="504"/>
    </row>
    <row r="6" spans="2:25" ht="15" x14ac:dyDescent="0.25">
      <c r="B6" s="493" t="s">
        <v>319</v>
      </c>
      <c r="C6" s="494"/>
      <c r="D6" s="494"/>
      <c r="E6" s="494"/>
      <c r="F6" s="494"/>
      <c r="G6" s="494"/>
      <c r="H6" s="494"/>
      <c r="I6" s="494"/>
      <c r="J6" s="494"/>
      <c r="K6" s="494"/>
      <c r="L6" s="494"/>
      <c r="M6" s="494"/>
      <c r="N6" s="494"/>
      <c r="O6" s="495"/>
    </row>
    <row r="7" spans="2:25" ht="12.75" customHeight="1" x14ac:dyDescent="0.25">
      <c r="B7" s="505" t="s">
        <v>134</v>
      </c>
      <c r="C7" s="506"/>
      <c r="D7" s="506"/>
      <c r="E7" s="506"/>
      <c r="F7" s="506"/>
      <c r="G7" s="506"/>
      <c r="H7" s="506"/>
      <c r="I7" s="506"/>
      <c r="J7" s="506"/>
      <c r="K7" s="506"/>
      <c r="L7" s="506"/>
      <c r="M7" s="506"/>
      <c r="N7" s="506"/>
      <c r="O7" s="507"/>
    </row>
    <row r="8" spans="2:25" x14ac:dyDescent="0.25">
      <c r="B8" s="505"/>
      <c r="C8" s="506"/>
      <c r="D8" s="506"/>
      <c r="E8" s="506"/>
      <c r="F8" s="506"/>
      <c r="G8" s="506"/>
      <c r="H8" s="506"/>
      <c r="I8" s="506"/>
      <c r="J8" s="506"/>
      <c r="K8" s="506"/>
      <c r="L8" s="506"/>
      <c r="M8" s="506"/>
      <c r="N8" s="506"/>
      <c r="O8" s="507"/>
    </row>
    <row r="9" spans="2:25" x14ac:dyDescent="0.25">
      <c r="B9" s="511"/>
      <c r="C9" s="512"/>
      <c r="D9" s="512"/>
      <c r="E9" s="512"/>
      <c r="F9" s="512"/>
      <c r="G9" s="512"/>
      <c r="H9" s="512"/>
      <c r="I9" s="512"/>
      <c r="J9" s="512"/>
      <c r="K9" s="512"/>
      <c r="L9" s="512"/>
      <c r="M9" s="512"/>
      <c r="N9" s="512"/>
      <c r="O9" s="513"/>
      <c r="Y9" s="89"/>
    </row>
    <row r="10" spans="2:25" ht="15" customHeight="1" x14ac:dyDescent="0.25">
      <c r="B10" s="514" t="s">
        <v>89</v>
      </c>
      <c r="C10" s="515"/>
      <c r="D10" s="515"/>
      <c r="E10" s="515"/>
      <c r="F10" s="515"/>
      <c r="G10" s="515"/>
      <c r="H10" s="515"/>
      <c r="I10" s="515"/>
      <c r="J10" s="515"/>
      <c r="K10" s="515"/>
      <c r="L10" s="515"/>
      <c r="M10" s="515"/>
      <c r="N10" s="515"/>
      <c r="O10" s="516"/>
    </row>
    <row r="11" spans="2:25" ht="24" x14ac:dyDescent="0.25">
      <c r="B11" s="59" t="s">
        <v>31</v>
      </c>
      <c r="C11" s="60" t="s">
        <v>32</v>
      </c>
      <c r="D11" s="517" t="s">
        <v>33</v>
      </c>
      <c r="E11" s="518"/>
      <c r="F11" s="519" t="s">
        <v>72</v>
      </c>
      <c r="G11" s="520"/>
      <c r="H11" s="185" t="s">
        <v>35</v>
      </c>
      <c r="I11" s="517" t="s">
        <v>36</v>
      </c>
      <c r="J11" s="521"/>
      <c r="K11" s="517" t="s">
        <v>37</v>
      </c>
      <c r="L11" s="518"/>
      <c r="M11" s="521"/>
      <c r="N11" s="517" t="s">
        <v>38</v>
      </c>
      <c r="O11" s="522"/>
      <c r="R11" s="69" t="s">
        <v>73</v>
      </c>
    </row>
    <row r="12" spans="2:25" x14ac:dyDescent="0.25">
      <c r="B12" s="182" t="s">
        <v>135</v>
      </c>
      <c r="C12" s="183">
        <v>30059</v>
      </c>
      <c r="D12" s="565">
        <v>1</v>
      </c>
      <c r="E12" s="565"/>
      <c r="F12" s="565">
        <v>0.3</v>
      </c>
      <c r="G12" s="565"/>
      <c r="H12" s="188">
        <v>0.7</v>
      </c>
      <c r="I12" s="566">
        <v>111.46</v>
      </c>
      <c r="J12" s="566"/>
      <c r="K12" s="566">
        <v>21.48</v>
      </c>
      <c r="L12" s="566"/>
      <c r="M12" s="566"/>
      <c r="N12" s="510">
        <v>48.46</v>
      </c>
      <c r="O12" s="510"/>
    </row>
    <row r="13" spans="2:25" x14ac:dyDescent="0.25">
      <c r="B13" s="182" t="s">
        <v>136</v>
      </c>
      <c r="C13" s="183">
        <v>30091</v>
      </c>
      <c r="D13" s="565">
        <v>1</v>
      </c>
      <c r="E13" s="565"/>
      <c r="F13" s="565">
        <v>0.3</v>
      </c>
      <c r="G13" s="565"/>
      <c r="H13" s="188">
        <v>0.7</v>
      </c>
      <c r="I13" s="566">
        <v>15.53</v>
      </c>
      <c r="J13" s="566"/>
      <c r="K13" s="566">
        <v>14.09</v>
      </c>
      <c r="L13" s="566"/>
      <c r="M13" s="566"/>
      <c r="N13" s="510">
        <v>14.51</v>
      </c>
      <c r="O13" s="510"/>
    </row>
    <row r="14" spans="2:25" ht="15" customHeight="1" x14ac:dyDescent="0.25">
      <c r="B14" s="523" t="s">
        <v>39</v>
      </c>
      <c r="C14" s="468"/>
      <c r="D14" s="468"/>
      <c r="E14" s="468"/>
      <c r="F14" s="468"/>
      <c r="G14" s="468"/>
      <c r="H14" s="468"/>
      <c r="I14" s="468"/>
      <c r="J14" s="468"/>
      <c r="K14" s="419"/>
      <c r="L14" s="420">
        <f>SUM(N12:O13)</f>
        <v>62.97</v>
      </c>
      <c r="M14" s="421"/>
      <c r="N14" s="421"/>
      <c r="O14" s="524"/>
    </row>
    <row r="15" spans="2:25" s="89" customFormat="1" x14ac:dyDescent="0.25">
      <c r="B15" s="90"/>
      <c r="C15" s="91"/>
      <c r="D15" s="525"/>
      <c r="E15" s="526"/>
      <c r="F15" s="527"/>
      <c r="G15" s="528"/>
      <c r="H15" s="186"/>
      <c r="I15" s="525"/>
      <c r="J15" s="529"/>
      <c r="K15" s="525"/>
      <c r="L15" s="526"/>
      <c r="M15" s="529"/>
      <c r="N15" s="525"/>
      <c r="O15" s="530"/>
    </row>
    <row r="16" spans="2:25" ht="24" x14ac:dyDescent="0.25">
      <c r="B16" s="40" t="s">
        <v>40</v>
      </c>
      <c r="C16" s="22" t="s">
        <v>32</v>
      </c>
      <c r="D16" s="517" t="s">
        <v>41</v>
      </c>
      <c r="E16" s="521"/>
      <c r="F16" s="517" t="s">
        <v>42</v>
      </c>
      <c r="G16" s="521"/>
      <c r="H16" s="184" t="s">
        <v>43</v>
      </c>
      <c r="I16" s="482" t="s">
        <v>44</v>
      </c>
      <c r="J16" s="484"/>
      <c r="K16" s="484"/>
      <c r="L16" s="484"/>
      <c r="M16" s="483"/>
      <c r="N16" s="482" t="s">
        <v>38</v>
      </c>
      <c r="O16" s="531"/>
    </row>
    <row r="17" spans="2:20" x14ac:dyDescent="0.25">
      <c r="B17" s="92" t="s">
        <v>137</v>
      </c>
      <c r="C17" s="76">
        <v>20099</v>
      </c>
      <c r="D17" s="510">
        <v>1.65</v>
      </c>
      <c r="E17" s="510"/>
      <c r="F17" s="458">
        <v>157.27000000000001</v>
      </c>
      <c r="G17" s="459"/>
      <c r="H17" s="77">
        <v>19.97</v>
      </c>
      <c r="I17" s="460">
        <v>0.3</v>
      </c>
      <c r="J17" s="461"/>
      <c r="K17" s="461"/>
      <c r="L17" s="461"/>
      <c r="M17" s="462"/>
      <c r="N17" s="463">
        <f t="shared" ref="N17:N18" si="0">TRUNC(I17*H17,2)</f>
        <v>5.99</v>
      </c>
      <c r="O17" s="532"/>
    </row>
    <row r="18" spans="2:20" x14ac:dyDescent="0.25">
      <c r="B18" s="92" t="s">
        <v>45</v>
      </c>
      <c r="C18" s="76">
        <v>20002</v>
      </c>
      <c r="D18" s="510">
        <v>1</v>
      </c>
      <c r="E18" s="510"/>
      <c r="F18" s="458">
        <v>157.27000000000001</v>
      </c>
      <c r="G18" s="459"/>
      <c r="H18" s="77">
        <v>12.1</v>
      </c>
      <c r="I18" s="460">
        <v>0.15</v>
      </c>
      <c r="J18" s="461"/>
      <c r="K18" s="461"/>
      <c r="L18" s="461"/>
      <c r="M18" s="462"/>
      <c r="N18" s="463">
        <f t="shared" si="0"/>
        <v>1.81</v>
      </c>
      <c r="O18" s="532"/>
    </row>
    <row r="19" spans="2:20" ht="15" customHeight="1" x14ac:dyDescent="0.25">
      <c r="B19" s="533" t="s">
        <v>46</v>
      </c>
      <c r="C19" s="438"/>
      <c r="D19" s="418"/>
      <c r="E19" s="418"/>
      <c r="F19" s="418"/>
      <c r="G19" s="418"/>
      <c r="H19" s="438"/>
      <c r="I19" s="438"/>
      <c r="J19" s="438"/>
      <c r="K19" s="465"/>
      <c r="L19" s="450">
        <f>SUM(N17:O18)</f>
        <v>7.8000000000000007</v>
      </c>
      <c r="M19" s="451"/>
      <c r="N19" s="451"/>
      <c r="O19" s="534"/>
    </row>
    <row r="20" spans="2:20" ht="15" customHeight="1" x14ac:dyDescent="0.25">
      <c r="B20" s="93"/>
      <c r="C20" s="94"/>
      <c r="D20" s="94"/>
      <c r="E20" s="94"/>
      <c r="F20" s="94"/>
      <c r="G20" s="94"/>
      <c r="H20" s="94"/>
      <c r="I20" s="94"/>
      <c r="J20" s="94"/>
      <c r="K20" s="94"/>
      <c r="L20" s="73"/>
      <c r="M20" s="73"/>
      <c r="N20" s="73"/>
      <c r="O20" s="95"/>
    </row>
    <row r="21" spans="2:20" ht="24" x14ac:dyDescent="0.25">
      <c r="B21" s="40" t="s">
        <v>47</v>
      </c>
      <c r="C21" s="22" t="s">
        <v>32</v>
      </c>
      <c r="D21" s="517" t="s">
        <v>48</v>
      </c>
      <c r="E21" s="521"/>
      <c r="F21" s="185" t="s">
        <v>49</v>
      </c>
      <c r="G21" s="517" t="s">
        <v>50</v>
      </c>
      <c r="H21" s="518"/>
      <c r="I21" s="185" t="s">
        <v>51</v>
      </c>
      <c r="J21" s="517" t="s">
        <v>52</v>
      </c>
      <c r="K21" s="518"/>
      <c r="L21" s="518"/>
      <c r="M21" s="518"/>
      <c r="N21" s="518"/>
      <c r="O21" s="522"/>
      <c r="R21" s="69">
        <v>2.17</v>
      </c>
    </row>
    <row r="22" spans="2:20" ht="15" customHeight="1" x14ac:dyDescent="0.25">
      <c r="B22" s="533" t="s">
        <v>53</v>
      </c>
      <c r="C22" s="438"/>
      <c r="D22" s="438"/>
      <c r="E22" s="438"/>
      <c r="F22" s="438"/>
      <c r="G22" s="418"/>
      <c r="H22" s="418"/>
      <c r="I22" s="418"/>
      <c r="J22" s="438"/>
      <c r="K22" s="465"/>
      <c r="L22" s="450">
        <v>0</v>
      </c>
      <c r="M22" s="451"/>
      <c r="N22" s="451"/>
      <c r="O22" s="534"/>
    </row>
    <row r="23" spans="2:20" ht="15" customHeight="1" x14ac:dyDescent="0.25">
      <c r="B23" s="93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6"/>
    </row>
    <row r="24" spans="2:20" ht="15" customHeight="1" x14ac:dyDescent="0.25">
      <c r="B24" s="535" t="s">
        <v>54</v>
      </c>
      <c r="C24" s="449"/>
      <c r="D24" s="449"/>
      <c r="E24" s="449"/>
      <c r="F24" s="449"/>
      <c r="G24" s="449"/>
      <c r="H24" s="449"/>
      <c r="I24" s="455"/>
      <c r="J24" s="451">
        <f>TRUNC(L19+L22+L14,2)</f>
        <v>70.77</v>
      </c>
      <c r="K24" s="451"/>
      <c r="L24" s="451"/>
      <c r="M24" s="451"/>
      <c r="N24" s="451"/>
      <c r="O24" s="534"/>
    </row>
    <row r="25" spans="2:20" ht="15" customHeight="1" x14ac:dyDescent="0.25">
      <c r="B25" s="535" t="s">
        <v>55</v>
      </c>
      <c r="C25" s="449"/>
      <c r="D25" s="449"/>
      <c r="E25" s="449"/>
      <c r="F25" s="449"/>
      <c r="G25" s="449"/>
      <c r="H25" s="449"/>
      <c r="I25" s="455"/>
      <c r="J25" s="536">
        <v>0.83</v>
      </c>
      <c r="K25" s="536"/>
      <c r="L25" s="536"/>
      <c r="M25" s="536"/>
      <c r="N25" s="536"/>
      <c r="O25" s="537"/>
    </row>
    <row r="26" spans="2:20" ht="15" customHeight="1" x14ac:dyDescent="0.25">
      <c r="B26" s="535" t="s">
        <v>56</v>
      </c>
      <c r="C26" s="449"/>
      <c r="D26" s="449"/>
      <c r="E26" s="449"/>
      <c r="F26" s="449"/>
      <c r="G26" s="449"/>
      <c r="H26" s="449"/>
      <c r="I26" s="455"/>
      <c r="J26" s="451">
        <f>TRUNC(J24/J25,2)</f>
        <v>85.26</v>
      </c>
      <c r="K26" s="451"/>
      <c r="L26" s="451"/>
      <c r="M26" s="451"/>
      <c r="N26" s="451"/>
      <c r="O26" s="534"/>
    </row>
    <row r="27" spans="2:20" ht="15" customHeight="1" x14ac:dyDescent="0.25">
      <c r="B27" s="97"/>
      <c r="C27" s="79"/>
      <c r="D27" s="79"/>
      <c r="E27" s="79"/>
      <c r="F27" s="79"/>
      <c r="G27" s="79"/>
      <c r="H27" s="79"/>
      <c r="I27" s="79"/>
      <c r="J27" s="80"/>
      <c r="K27" s="80"/>
      <c r="L27" s="98"/>
      <c r="M27" s="98"/>
      <c r="N27" s="98"/>
      <c r="O27" s="99"/>
      <c r="Q27" s="69">
        <v>24</v>
      </c>
      <c r="R27" s="69">
        <v>100</v>
      </c>
    </row>
    <row r="28" spans="2:20" ht="24" x14ac:dyDescent="0.25">
      <c r="B28" s="46" t="s">
        <v>57</v>
      </c>
      <c r="C28" s="47" t="s">
        <v>32</v>
      </c>
      <c r="D28" s="548" t="s">
        <v>58</v>
      </c>
      <c r="E28" s="549"/>
      <c r="F28" s="550" t="s">
        <v>59</v>
      </c>
      <c r="G28" s="551"/>
      <c r="H28" s="552"/>
      <c r="I28" s="423" t="s">
        <v>44</v>
      </c>
      <c r="J28" s="553"/>
      <c r="K28" s="424"/>
      <c r="L28" s="554" t="s">
        <v>60</v>
      </c>
      <c r="M28" s="518"/>
      <c r="N28" s="518"/>
      <c r="O28" s="522"/>
      <c r="R28" s="69">
        <v>5</v>
      </c>
      <c r="T28" s="69">
        <f>(33.67*5)/100</f>
        <v>1.6835000000000002</v>
      </c>
    </row>
    <row r="29" spans="2:20" ht="15" customHeight="1" x14ac:dyDescent="0.25">
      <c r="B29" s="555" t="s">
        <v>61</v>
      </c>
      <c r="C29" s="556"/>
      <c r="D29" s="556"/>
      <c r="E29" s="556"/>
      <c r="F29" s="556"/>
      <c r="G29" s="556"/>
      <c r="H29" s="556"/>
      <c r="I29" s="556"/>
      <c r="J29" s="556"/>
      <c r="K29" s="556"/>
      <c r="L29" s="447">
        <v>0</v>
      </c>
      <c r="M29" s="557"/>
      <c r="N29" s="557"/>
      <c r="O29" s="558"/>
    </row>
    <row r="30" spans="2:20" ht="15" customHeight="1" x14ac:dyDescent="0.25">
      <c r="B30" s="100"/>
      <c r="C30" s="101"/>
      <c r="D30" s="101"/>
      <c r="E30" s="101"/>
      <c r="F30" s="101"/>
      <c r="G30" s="101"/>
      <c r="H30" s="101"/>
      <c r="I30" s="101"/>
      <c r="J30" s="101"/>
      <c r="K30" s="101"/>
      <c r="L30" s="73"/>
      <c r="M30" s="73"/>
      <c r="N30" s="73"/>
      <c r="O30" s="102"/>
    </row>
    <row r="31" spans="2:20" ht="24" x14ac:dyDescent="0.25">
      <c r="B31" s="46" t="s">
        <v>62</v>
      </c>
      <c r="C31" s="47" t="s">
        <v>32</v>
      </c>
      <c r="D31" s="545" t="s">
        <v>58</v>
      </c>
      <c r="E31" s="545"/>
      <c r="F31" s="546" t="s">
        <v>59</v>
      </c>
      <c r="G31" s="546"/>
      <c r="H31" s="546"/>
      <c r="I31" s="545" t="s">
        <v>44</v>
      </c>
      <c r="J31" s="545"/>
      <c r="K31" s="545"/>
      <c r="L31" s="424" t="s">
        <v>60</v>
      </c>
      <c r="M31" s="545"/>
      <c r="N31" s="545"/>
      <c r="O31" s="547"/>
    </row>
    <row r="32" spans="2:20" hidden="1" x14ac:dyDescent="0.25">
      <c r="B32" s="92" t="str">
        <f>VLOOKUP(C32,[23]SERVIÇOS!$B$2:$F$1526,2,0)</f>
        <v>NADA</v>
      </c>
      <c r="C32" s="51">
        <v>0</v>
      </c>
      <c r="D32" s="567" t="str">
        <f>VLOOKUP(C32,[23]SERVIÇOS!$B$2:$F$1526,3,0)</f>
        <v>NADA</v>
      </c>
      <c r="E32" s="568"/>
      <c r="F32" s="569">
        <f>VLOOKUP(C32,[23]SERVIÇOS!$B$2:$F$1526,5,0)</f>
        <v>0</v>
      </c>
      <c r="G32" s="570"/>
      <c r="H32" s="571"/>
      <c r="I32" s="572"/>
      <c r="J32" s="573"/>
      <c r="K32" s="573"/>
      <c r="L32" s="510">
        <f t="shared" ref="L32" si="1">F32*I32</f>
        <v>0</v>
      </c>
      <c r="M32" s="510"/>
      <c r="N32" s="510"/>
      <c r="O32" s="574"/>
    </row>
    <row r="33" spans="2:24" ht="15" customHeight="1" x14ac:dyDescent="0.25">
      <c r="B33" s="555" t="s">
        <v>63</v>
      </c>
      <c r="C33" s="556"/>
      <c r="D33" s="556"/>
      <c r="E33" s="556"/>
      <c r="F33" s="556"/>
      <c r="G33" s="556"/>
      <c r="H33" s="556"/>
      <c r="I33" s="556"/>
      <c r="J33" s="556"/>
      <c r="K33" s="556"/>
      <c r="L33" s="447">
        <f>SUM(L32:O32)</f>
        <v>0</v>
      </c>
      <c r="M33" s="557"/>
      <c r="N33" s="557"/>
      <c r="O33" s="558"/>
    </row>
    <row r="34" spans="2:24" ht="15" customHeight="1" x14ac:dyDescent="0.25">
      <c r="B34" s="93"/>
      <c r="C34" s="94"/>
      <c r="D34" s="94"/>
      <c r="E34" s="94"/>
      <c r="F34" s="94"/>
      <c r="G34" s="94"/>
      <c r="H34" s="94"/>
      <c r="I34" s="94"/>
      <c r="J34" s="94"/>
      <c r="K34" s="94"/>
      <c r="L34" s="73"/>
      <c r="M34" s="73"/>
      <c r="N34" s="73"/>
      <c r="O34" s="103"/>
    </row>
    <row r="35" spans="2:24" ht="24" x14ac:dyDescent="0.25">
      <c r="B35" s="36" t="s">
        <v>64</v>
      </c>
      <c r="C35" s="52" t="s">
        <v>32</v>
      </c>
      <c r="D35" s="187" t="s">
        <v>58</v>
      </c>
      <c r="E35" s="538" t="s">
        <v>71</v>
      </c>
      <c r="F35" s="540"/>
      <c r="G35" s="540"/>
      <c r="H35" s="539"/>
      <c r="I35" s="53" t="s">
        <v>65</v>
      </c>
      <c r="J35" s="54" t="s">
        <v>66</v>
      </c>
      <c r="K35" s="538" t="s">
        <v>52</v>
      </c>
      <c r="L35" s="539"/>
      <c r="M35" s="538" t="s">
        <v>44</v>
      </c>
      <c r="N35" s="539"/>
      <c r="O35" s="55" t="s">
        <v>67</v>
      </c>
      <c r="Q35" s="85">
        <f>L33+L29+L36+J26</f>
        <v>85.26</v>
      </c>
    </row>
    <row r="36" spans="2:24" ht="15" customHeight="1" x14ac:dyDescent="0.25">
      <c r="B36" s="555" t="s">
        <v>68</v>
      </c>
      <c r="C36" s="556"/>
      <c r="D36" s="556"/>
      <c r="E36" s="556"/>
      <c r="F36" s="556"/>
      <c r="G36" s="556"/>
      <c r="H36" s="556"/>
      <c r="I36" s="556"/>
      <c r="J36" s="556"/>
      <c r="K36" s="556"/>
      <c r="L36" s="557">
        <v>0</v>
      </c>
      <c r="M36" s="557"/>
      <c r="N36" s="557"/>
      <c r="O36" s="558"/>
    </row>
    <row r="37" spans="2:24" ht="15" customHeight="1" x14ac:dyDescent="0.25">
      <c r="B37" s="93"/>
      <c r="C37" s="94"/>
      <c r="D37" s="94"/>
      <c r="E37" s="94"/>
      <c r="F37" s="94"/>
      <c r="G37" s="94"/>
      <c r="H37" s="94"/>
      <c r="I37" s="94"/>
      <c r="J37" s="94"/>
      <c r="K37" s="94"/>
      <c r="L37" s="73"/>
      <c r="M37" s="73"/>
      <c r="N37" s="73"/>
      <c r="O37" s="104"/>
    </row>
    <row r="38" spans="2:24" ht="15" customHeight="1" x14ac:dyDescent="0.25">
      <c r="B38" s="535" t="s">
        <v>69</v>
      </c>
      <c r="C38" s="449"/>
      <c r="D38" s="449"/>
      <c r="E38" s="449"/>
      <c r="F38" s="449"/>
      <c r="G38" s="449"/>
      <c r="H38" s="449"/>
      <c r="I38" s="449"/>
      <c r="J38" s="449"/>
      <c r="K38" s="449"/>
      <c r="L38" s="450">
        <f>TRUNC(J26+L29+L33+L36,2)</f>
        <v>85.26</v>
      </c>
      <c r="M38" s="451"/>
      <c r="N38" s="451"/>
      <c r="O38" s="534"/>
      <c r="P38" s="83">
        <f>L38</f>
        <v>85.26</v>
      </c>
    </row>
    <row r="39" spans="2:24" ht="15" customHeight="1" x14ac:dyDescent="0.25">
      <c r="B39" s="559" t="s">
        <v>97</v>
      </c>
      <c r="C39" s="454"/>
      <c r="D39" s="454"/>
      <c r="E39" s="454"/>
      <c r="F39" s="454"/>
      <c r="G39" s="454"/>
      <c r="H39" s="454"/>
      <c r="I39" s="454"/>
      <c r="J39" s="454"/>
      <c r="K39" s="454"/>
      <c r="L39" s="450">
        <f>TRUNC(L38*0.2332,2)</f>
        <v>19.88</v>
      </c>
      <c r="M39" s="451"/>
      <c r="N39" s="451"/>
      <c r="O39" s="534"/>
    </row>
    <row r="40" spans="2:24" ht="15" customHeight="1" thickBot="1" x14ac:dyDescent="0.3">
      <c r="B40" s="560" t="s">
        <v>70</v>
      </c>
      <c r="C40" s="561"/>
      <c r="D40" s="561"/>
      <c r="E40" s="561"/>
      <c r="F40" s="561"/>
      <c r="G40" s="561"/>
      <c r="H40" s="561"/>
      <c r="I40" s="561"/>
      <c r="J40" s="561"/>
      <c r="K40" s="561"/>
      <c r="L40" s="562">
        <f>TRUNC(L38+L39,2)</f>
        <v>105.14</v>
      </c>
      <c r="M40" s="563"/>
      <c r="N40" s="563"/>
      <c r="O40" s="564"/>
    </row>
    <row r="42" spans="2:24" x14ac:dyDescent="0.25">
      <c r="X42" s="85"/>
    </row>
    <row r="43" spans="2:24" x14ac:dyDescent="0.25">
      <c r="O43" s="105"/>
    </row>
    <row r="45" spans="2:24" x14ac:dyDescent="0.25">
      <c r="B45" s="86"/>
      <c r="C45" s="86"/>
      <c r="F45" s="88"/>
      <c r="G45" s="86"/>
    </row>
    <row r="52" spans="2:6" x14ac:dyDescent="0.25">
      <c r="B52" s="86"/>
      <c r="C52" s="86"/>
      <c r="F52" s="88"/>
    </row>
    <row r="59" spans="2:6" x14ac:dyDescent="0.25">
      <c r="B59" s="86"/>
      <c r="C59" s="86"/>
      <c r="F59" s="88"/>
    </row>
    <row r="66" spans="2:6" x14ac:dyDescent="0.25">
      <c r="B66" s="86"/>
      <c r="F66" s="88"/>
    </row>
    <row r="73" spans="2:6" x14ac:dyDescent="0.25">
      <c r="F73" s="88"/>
    </row>
  </sheetData>
  <mergeCells count="82">
    <mergeCell ref="B40:K40"/>
    <mergeCell ref="L40:O40"/>
    <mergeCell ref="B36:K36"/>
    <mergeCell ref="L36:O36"/>
    <mergeCell ref="B38:K38"/>
    <mergeCell ref="L38:O38"/>
    <mergeCell ref="B39:K39"/>
    <mergeCell ref="L39:O39"/>
    <mergeCell ref="E35:H35"/>
    <mergeCell ref="K35:L35"/>
    <mergeCell ref="M35:N35"/>
    <mergeCell ref="D32:E32"/>
    <mergeCell ref="F32:H32"/>
    <mergeCell ref="I32:K32"/>
    <mergeCell ref="L32:O32"/>
    <mergeCell ref="B33:K33"/>
    <mergeCell ref="L33:O33"/>
    <mergeCell ref="B29:K29"/>
    <mergeCell ref="L29:O29"/>
    <mergeCell ref="D31:E31"/>
    <mergeCell ref="F31:H31"/>
    <mergeCell ref="I31:K31"/>
    <mergeCell ref="L31:O31"/>
    <mergeCell ref="D28:E28"/>
    <mergeCell ref="F28:H28"/>
    <mergeCell ref="I28:K28"/>
    <mergeCell ref="L28:O28"/>
    <mergeCell ref="B24:I24"/>
    <mergeCell ref="J24:O24"/>
    <mergeCell ref="B25:I25"/>
    <mergeCell ref="J25:O25"/>
    <mergeCell ref="B26:I26"/>
    <mergeCell ref="J26:O26"/>
    <mergeCell ref="B22:K22"/>
    <mergeCell ref="L22:O22"/>
    <mergeCell ref="D18:E18"/>
    <mergeCell ref="F18:G18"/>
    <mergeCell ref="I18:M18"/>
    <mergeCell ref="N18:O18"/>
    <mergeCell ref="B19:K19"/>
    <mergeCell ref="L19:O19"/>
    <mergeCell ref="D21:E21"/>
    <mergeCell ref="G21:H21"/>
    <mergeCell ref="J21:O21"/>
    <mergeCell ref="D16:E16"/>
    <mergeCell ref="F16:G16"/>
    <mergeCell ref="I16:M16"/>
    <mergeCell ref="N16:O16"/>
    <mergeCell ref="D17:E17"/>
    <mergeCell ref="F17:G17"/>
    <mergeCell ref="I17:M17"/>
    <mergeCell ref="N17:O17"/>
    <mergeCell ref="B14:K14"/>
    <mergeCell ref="L14:O14"/>
    <mergeCell ref="D15:E15"/>
    <mergeCell ref="F15:G15"/>
    <mergeCell ref="I15:J15"/>
    <mergeCell ref="K15:M15"/>
    <mergeCell ref="N15:O15"/>
    <mergeCell ref="D12:E12"/>
    <mergeCell ref="F12:G12"/>
    <mergeCell ref="I12:J12"/>
    <mergeCell ref="K12:M12"/>
    <mergeCell ref="N12:O12"/>
    <mergeCell ref="D13:E13"/>
    <mergeCell ref="F13:G13"/>
    <mergeCell ref="I13:J13"/>
    <mergeCell ref="K13:M13"/>
    <mergeCell ref="N13:O13"/>
    <mergeCell ref="B9:O9"/>
    <mergeCell ref="B10:O10"/>
    <mergeCell ref="D11:E11"/>
    <mergeCell ref="F11:G11"/>
    <mergeCell ref="I11:J11"/>
    <mergeCell ref="K11:M11"/>
    <mergeCell ref="N11:O11"/>
    <mergeCell ref="B7:O8"/>
    <mergeCell ref="B2:O2"/>
    <mergeCell ref="B3:O3"/>
    <mergeCell ref="B4:O4"/>
    <mergeCell ref="B5:O5"/>
    <mergeCell ref="B6:O6"/>
  </mergeCells>
  <printOptions horizontalCentered="1"/>
  <pageMargins left="0.70866141732283472" right="0.70866141732283472" top="0.35433070866141736" bottom="0.74803149606299213" header="0.31496062992125984" footer="0.31496062992125984"/>
  <pageSetup paperSize="9" scale="6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4">
    <tabColor rgb="FF00B050"/>
    <pageSetUpPr fitToPage="1"/>
  </sheetPr>
  <dimension ref="A1:Q53"/>
  <sheetViews>
    <sheetView showGridLines="0" view="pageBreakPreview" zoomScale="85" zoomScaleNormal="100" zoomScaleSheetLayoutView="85" workbookViewId="0">
      <selection sqref="A1:I1"/>
    </sheetView>
  </sheetViews>
  <sheetFormatPr defaultRowHeight="12.75" x14ac:dyDescent="0.25"/>
  <cols>
    <col min="1" max="1" width="19.7109375" style="69" customWidth="1"/>
    <col min="2" max="2" width="52.140625" style="69" bestFit="1" customWidth="1"/>
    <col min="3" max="3" width="12.7109375" style="84" bestFit="1" customWidth="1"/>
    <col min="4" max="5" width="13.140625" style="69" bestFit="1" customWidth="1"/>
    <col min="6" max="6" width="11" style="69" bestFit="1" customWidth="1"/>
    <col min="7" max="7" width="38.85546875" style="69" bestFit="1" customWidth="1"/>
    <col min="8" max="8" width="12.5703125" style="69" bestFit="1" customWidth="1"/>
    <col min="9" max="9" width="15.7109375" style="69" bestFit="1" customWidth="1"/>
    <col min="10" max="10" width="6.28515625" style="69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6" style="69" customWidth="1"/>
    <col min="15" max="15" width="9.5703125" style="69" bestFit="1" customWidth="1"/>
    <col min="16" max="16384" width="9.140625" style="69"/>
  </cols>
  <sheetData>
    <row r="1" spans="1:17" ht="43.5" customHeight="1" thickBot="1" x14ac:dyDescent="0.3">
      <c r="A1" s="299" t="s">
        <v>189</v>
      </c>
      <c r="B1" s="300" t="s">
        <v>196</v>
      </c>
      <c r="C1" s="301" t="s">
        <v>340</v>
      </c>
      <c r="D1" s="302">
        <v>0.23319999999999999</v>
      </c>
      <c r="E1" s="593" t="s">
        <v>341</v>
      </c>
      <c r="F1" s="593"/>
      <c r="G1" s="303">
        <v>43770</v>
      </c>
      <c r="H1" s="589" t="s">
        <v>342</v>
      </c>
      <c r="I1" s="590"/>
      <c r="J1" s="140"/>
      <c r="K1" s="140"/>
      <c r="L1" s="140"/>
      <c r="M1" s="140"/>
      <c r="N1" s="140"/>
      <c r="O1" s="140"/>
      <c r="P1" s="140"/>
      <c r="Q1" s="140"/>
    </row>
    <row r="2" spans="1:17" ht="13.5" customHeight="1" x14ac:dyDescent="0.25">
      <c r="A2" s="575" t="s">
        <v>180</v>
      </c>
      <c r="B2" s="576"/>
      <c r="C2" s="579" t="s">
        <v>179</v>
      </c>
      <c r="D2" s="579" t="s">
        <v>182</v>
      </c>
      <c r="E2" s="579"/>
      <c r="F2" s="579" t="s">
        <v>183</v>
      </c>
      <c r="G2" s="579"/>
      <c r="H2" s="242"/>
      <c r="I2" s="591" t="s">
        <v>187</v>
      </c>
      <c r="J2" s="140"/>
      <c r="K2" s="140"/>
      <c r="L2" s="140"/>
      <c r="M2" s="140"/>
      <c r="N2" s="140"/>
      <c r="O2" s="140"/>
      <c r="P2" s="140"/>
      <c r="Q2" s="140"/>
    </row>
    <row r="3" spans="1:17" ht="15" customHeight="1" thickBot="1" x14ac:dyDescent="0.3">
      <c r="A3" s="577"/>
      <c r="B3" s="578"/>
      <c r="C3" s="580"/>
      <c r="D3" s="580"/>
      <c r="E3" s="580"/>
      <c r="F3" s="580"/>
      <c r="G3" s="580"/>
      <c r="H3" s="251"/>
      <c r="I3" s="592"/>
      <c r="J3" s="140"/>
      <c r="K3" s="140"/>
      <c r="L3" s="140"/>
      <c r="M3" s="140"/>
      <c r="N3" s="140"/>
      <c r="O3" s="140"/>
      <c r="P3" s="140"/>
      <c r="Q3" s="140"/>
    </row>
    <row r="4" spans="1:17" ht="14.25" x14ac:dyDescent="0.2">
      <c r="A4" s="152" t="s">
        <v>190</v>
      </c>
      <c r="B4" s="165" t="s">
        <v>177</v>
      </c>
      <c r="C4" s="166" t="s">
        <v>181</v>
      </c>
      <c r="D4" s="583">
        <v>1.0163599999999999</v>
      </c>
      <c r="E4" s="583"/>
      <c r="F4" s="583">
        <v>24.82</v>
      </c>
      <c r="G4" s="583"/>
      <c r="H4" s="248"/>
      <c r="I4" s="170">
        <f>F4*D4</f>
        <v>25.226055199999998</v>
      </c>
      <c r="J4" s="140"/>
      <c r="K4" s="140"/>
      <c r="L4" s="140"/>
      <c r="M4" s="140"/>
      <c r="N4" s="140"/>
      <c r="O4" s="140"/>
      <c r="P4" s="140"/>
      <c r="Q4" s="140"/>
    </row>
    <row r="5" spans="1:17" ht="14.25" x14ac:dyDescent="0.25">
      <c r="A5" s="152" t="s">
        <v>320</v>
      </c>
      <c r="B5" s="165" t="s">
        <v>178</v>
      </c>
      <c r="C5" s="166" t="s">
        <v>181</v>
      </c>
      <c r="D5" s="584">
        <v>0.13091</v>
      </c>
      <c r="E5" s="584"/>
      <c r="F5" s="585">
        <v>15.78</v>
      </c>
      <c r="G5" s="585"/>
      <c r="H5" s="288"/>
      <c r="I5" s="170">
        <f>F5*D5</f>
        <v>2.0657597999999999</v>
      </c>
      <c r="J5" s="140"/>
      <c r="K5" s="140"/>
      <c r="L5" s="140"/>
      <c r="M5" s="140"/>
      <c r="N5" s="140"/>
      <c r="O5" s="140"/>
      <c r="P5" s="140"/>
      <c r="Q5" s="140"/>
    </row>
    <row r="6" spans="1:17" ht="15.75" thickBot="1" x14ac:dyDescent="0.3">
      <c r="A6" s="141"/>
      <c r="B6" s="304"/>
      <c r="C6" s="305"/>
      <c r="D6" s="304"/>
      <c r="E6" s="306"/>
      <c r="F6" s="304"/>
      <c r="G6" s="168" t="s">
        <v>188</v>
      </c>
      <c r="H6" s="169"/>
      <c r="I6" s="153">
        <f>SUM(I4:I5)</f>
        <v>27.291814999999996</v>
      </c>
      <c r="J6" s="140"/>
      <c r="K6" s="140"/>
      <c r="L6" s="140"/>
      <c r="M6" s="140"/>
      <c r="N6" s="140"/>
      <c r="O6" s="140"/>
      <c r="P6" s="140"/>
      <c r="Q6" s="140"/>
    </row>
    <row r="7" spans="1:17" ht="15.75" thickBot="1" x14ac:dyDescent="0.3">
      <c r="A7" s="145" t="s">
        <v>156</v>
      </c>
      <c r="B7" s="287"/>
      <c r="C7" s="286" t="s">
        <v>179</v>
      </c>
      <c r="D7" s="286"/>
      <c r="E7" s="581" t="s">
        <v>186</v>
      </c>
      <c r="F7" s="582"/>
      <c r="G7" s="286" t="s">
        <v>183</v>
      </c>
      <c r="H7" s="211"/>
      <c r="I7" s="238" t="s">
        <v>187</v>
      </c>
      <c r="J7" s="140"/>
      <c r="K7" s="140"/>
      <c r="L7" s="140"/>
      <c r="M7" s="140"/>
      <c r="N7" s="140"/>
      <c r="O7" s="140"/>
      <c r="P7" s="140"/>
      <c r="Q7" s="140"/>
    </row>
    <row r="8" spans="1:17" ht="28.5" x14ac:dyDescent="0.2">
      <c r="A8" s="152" t="s">
        <v>192</v>
      </c>
      <c r="B8" s="171" t="s">
        <v>184</v>
      </c>
      <c r="C8" s="288" t="s">
        <v>185</v>
      </c>
      <c r="D8" s="288"/>
      <c r="E8" s="583">
        <v>18.75</v>
      </c>
      <c r="F8" s="583"/>
      <c r="G8" s="288">
        <v>6.26</v>
      </c>
      <c r="H8" s="169"/>
      <c r="I8" s="246">
        <f>G8*E8</f>
        <v>117.375</v>
      </c>
      <c r="J8" s="140"/>
      <c r="K8" s="140"/>
      <c r="L8" s="140"/>
      <c r="M8" s="140"/>
      <c r="N8" s="140"/>
      <c r="O8" s="140"/>
      <c r="P8" s="140"/>
      <c r="Q8" s="140"/>
    </row>
    <row r="9" spans="1:17" ht="28.5" x14ac:dyDescent="0.2">
      <c r="A9" s="152" t="s">
        <v>202</v>
      </c>
      <c r="B9" s="171" t="s">
        <v>203</v>
      </c>
      <c r="C9" s="288" t="s">
        <v>24</v>
      </c>
      <c r="D9" s="288"/>
      <c r="E9" s="585">
        <v>4.5</v>
      </c>
      <c r="F9" s="585"/>
      <c r="G9" s="288">
        <v>19.91</v>
      </c>
      <c r="H9" s="169"/>
      <c r="I9" s="246">
        <f>G9*E9</f>
        <v>89.594999999999999</v>
      </c>
      <c r="J9" s="140"/>
      <c r="K9" s="140"/>
      <c r="L9" s="140"/>
      <c r="M9" s="140"/>
      <c r="N9" s="140"/>
      <c r="O9" s="140"/>
      <c r="P9" s="140"/>
      <c r="Q9" s="140"/>
    </row>
    <row r="10" spans="1:17" ht="53.25" customHeight="1" x14ac:dyDescent="0.2">
      <c r="A10" s="152" t="s">
        <v>210</v>
      </c>
      <c r="B10" s="259" t="s">
        <v>209</v>
      </c>
      <c r="C10" s="288" t="s">
        <v>211</v>
      </c>
      <c r="D10" s="288"/>
      <c r="E10" s="585">
        <v>6.5000000000000002E-2</v>
      </c>
      <c r="F10" s="585"/>
      <c r="G10" s="288">
        <v>17.940000000000001</v>
      </c>
      <c r="H10" s="169"/>
      <c r="I10" s="246">
        <f>G10*E10</f>
        <v>1.1661000000000001</v>
      </c>
      <c r="J10" s="140"/>
      <c r="K10" s="140"/>
      <c r="L10" s="140"/>
      <c r="M10" s="140"/>
      <c r="N10" s="140"/>
      <c r="O10" s="140"/>
      <c r="P10" s="140"/>
      <c r="Q10" s="140"/>
    </row>
    <row r="11" spans="1:17" ht="24" customHeight="1" thickBot="1" x14ac:dyDescent="0.3">
      <c r="A11" s="148"/>
      <c r="B11" s="149"/>
      <c r="C11" s="587" t="s">
        <v>194</v>
      </c>
      <c r="D11" s="588"/>
      <c r="E11" s="588"/>
      <c r="F11" s="588"/>
      <c r="G11" s="588"/>
      <c r="H11" s="289"/>
      <c r="I11" s="151">
        <f>I8+I9+I10</f>
        <v>208.1361</v>
      </c>
      <c r="J11" s="140"/>
      <c r="K11" s="140"/>
      <c r="L11" s="140"/>
      <c r="M11" s="140"/>
      <c r="N11" s="140"/>
      <c r="O11" s="140"/>
      <c r="P11" s="140"/>
      <c r="Q11" s="140"/>
    </row>
    <row r="12" spans="1:17" ht="15" customHeight="1" x14ac:dyDescent="0.25">
      <c r="A12" s="154"/>
      <c r="B12" s="167"/>
      <c r="C12" s="168"/>
      <c r="D12" s="168"/>
      <c r="E12" s="586" t="s">
        <v>108</v>
      </c>
      <c r="F12" s="586"/>
      <c r="G12" s="586"/>
      <c r="H12" s="167"/>
      <c r="I12" s="156">
        <f>I11+I6</f>
        <v>235.42791499999998</v>
      </c>
      <c r="J12" s="140"/>
      <c r="K12" s="140"/>
      <c r="L12" s="140"/>
      <c r="M12" s="140"/>
      <c r="N12" s="140"/>
      <c r="O12" s="140"/>
      <c r="P12" s="140"/>
      <c r="Q12" s="140"/>
    </row>
    <row r="13" spans="1:17" ht="15" customHeight="1" x14ac:dyDescent="0.25">
      <c r="A13" s="154"/>
      <c r="B13" s="167"/>
      <c r="C13" s="168"/>
      <c r="D13" s="168"/>
      <c r="E13" s="168"/>
      <c r="F13" s="168"/>
      <c r="G13" s="168" t="s">
        <v>109</v>
      </c>
      <c r="H13" s="167"/>
      <c r="I13" s="157">
        <v>0.23319999999999999</v>
      </c>
      <c r="J13" s="140"/>
      <c r="K13" s="140"/>
      <c r="L13" s="140"/>
      <c r="M13" s="140"/>
      <c r="N13" s="140"/>
      <c r="O13" s="140"/>
      <c r="P13" s="140"/>
      <c r="Q13" s="140"/>
    </row>
    <row r="14" spans="1:17" ht="15" customHeight="1" x14ac:dyDescent="0.25">
      <c r="A14" s="158"/>
      <c r="B14" s="307"/>
      <c r="C14" s="307"/>
      <c r="D14" s="307"/>
      <c r="E14" s="307"/>
      <c r="F14" s="307"/>
      <c r="G14" s="168" t="s">
        <v>110</v>
      </c>
      <c r="H14" s="307"/>
      <c r="I14" s="159">
        <f>(I12*1.2332)</f>
        <v>290.32970477800001</v>
      </c>
      <c r="J14" s="140"/>
      <c r="K14" s="140"/>
      <c r="L14" s="140"/>
      <c r="M14" s="140"/>
      <c r="N14" s="140"/>
      <c r="O14" s="140"/>
      <c r="P14" s="140"/>
      <c r="Q14" s="140"/>
    </row>
    <row r="15" spans="1:17" ht="24" customHeight="1" thickBot="1" x14ac:dyDescent="0.3">
      <c r="A15" s="160"/>
      <c r="B15" s="161"/>
      <c r="C15" s="162"/>
      <c r="D15" s="162"/>
      <c r="E15" s="162"/>
      <c r="F15" s="162"/>
      <c r="G15" s="162"/>
      <c r="H15" s="162"/>
      <c r="I15" s="163"/>
      <c r="J15" s="140"/>
      <c r="K15" s="140"/>
      <c r="L15" s="140"/>
      <c r="M15" s="140"/>
      <c r="N15" s="140"/>
      <c r="O15" s="140"/>
      <c r="P15" s="140"/>
      <c r="Q15" s="140"/>
    </row>
    <row r="16" spans="1:17" ht="15" customHeight="1" x14ac:dyDescent="0.25">
      <c r="A16" s="164"/>
      <c r="B16" s="164"/>
      <c r="C16" s="164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40"/>
      <c r="O16" s="140"/>
      <c r="P16" s="140"/>
      <c r="Q16" s="140"/>
    </row>
    <row r="17" spans="1:17" ht="15" customHeight="1" x14ac:dyDescent="0.25">
      <c r="A17" s="164"/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40"/>
      <c r="O17" s="140"/>
      <c r="P17" s="140"/>
      <c r="Q17" s="140"/>
    </row>
    <row r="18" spans="1:17" ht="15" customHeight="1" x14ac:dyDescent="0.25">
      <c r="A18" s="164"/>
      <c r="B18" s="164"/>
      <c r="C18" s="164"/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N18" s="140"/>
      <c r="O18" s="140"/>
      <c r="P18" s="140"/>
      <c r="Q18" s="140"/>
    </row>
    <row r="19" spans="1:17" ht="15" customHeight="1" x14ac:dyDescent="0.25">
      <c r="A19" s="164"/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</row>
    <row r="20" spans="1:17" ht="15" customHeight="1" x14ac:dyDescent="0.25">
      <c r="A20" s="164"/>
      <c r="B20" s="164"/>
      <c r="C20" s="164"/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N20" s="164"/>
      <c r="O20" s="164"/>
      <c r="P20" s="164"/>
      <c r="Q20" s="164"/>
    </row>
    <row r="21" spans="1:17" ht="15" customHeight="1" x14ac:dyDescent="0.25">
      <c r="A21" s="164"/>
      <c r="B21" s="164"/>
      <c r="C21" s="164"/>
      <c r="D21" s="164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64"/>
      <c r="P21" s="164"/>
      <c r="Q21" s="164"/>
    </row>
    <row r="22" spans="1:17" ht="15" customHeight="1" x14ac:dyDescent="0.25">
      <c r="A22" s="164"/>
      <c r="B22" s="164"/>
      <c r="C22" s="164"/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N22" s="164"/>
      <c r="O22" s="164"/>
      <c r="P22" s="164"/>
      <c r="Q22" s="164"/>
    </row>
    <row r="23" spans="1:17" ht="15" customHeight="1" x14ac:dyDescent="0.25">
      <c r="A23" s="164"/>
      <c r="B23" s="164"/>
      <c r="C23" s="164"/>
      <c r="D23" s="164"/>
      <c r="E23" s="164"/>
      <c r="F23" s="164"/>
      <c r="G23" s="164"/>
      <c r="H23" s="164"/>
      <c r="I23" s="164"/>
      <c r="J23" s="164"/>
      <c r="K23" s="164"/>
      <c r="L23" s="164"/>
      <c r="M23" s="164"/>
      <c r="N23" s="164"/>
      <c r="O23" s="164"/>
      <c r="P23" s="164"/>
      <c r="Q23" s="164"/>
    </row>
    <row r="24" spans="1:17" ht="15" customHeight="1" x14ac:dyDescent="0.25">
      <c r="A24" s="164"/>
      <c r="B24" s="164"/>
      <c r="C24" s="164"/>
      <c r="D24" s="164"/>
      <c r="E24" s="164"/>
      <c r="F24" s="164"/>
      <c r="G24" s="164"/>
      <c r="H24" s="164"/>
      <c r="I24" s="164"/>
      <c r="J24" s="164"/>
      <c r="K24" s="164"/>
      <c r="L24" s="164"/>
      <c r="M24" s="164"/>
      <c r="N24" s="164"/>
      <c r="O24" s="164"/>
      <c r="P24" s="164"/>
      <c r="Q24" s="164"/>
    </row>
    <row r="25" spans="1:17" x14ac:dyDescent="0.25">
      <c r="B25" s="86"/>
      <c r="C25" s="87"/>
      <c r="F25" s="88"/>
      <c r="G25" s="86"/>
    </row>
    <row r="32" spans="1:17" x14ac:dyDescent="0.25">
      <c r="B32" s="86"/>
      <c r="C32" s="87"/>
      <c r="F32" s="88"/>
    </row>
    <row r="39" spans="2:6" x14ac:dyDescent="0.25">
      <c r="B39" s="86"/>
      <c r="C39" s="87"/>
      <c r="F39" s="88"/>
    </row>
    <row r="46" spans="2:6" x14ac:dyDescent="0.25">
      <c r="B46" s="86"/>
      <c r="F46" s="88"/>
    </row>
    <row r="53" spans="6:6" x14ac:dyDescent="0.25">
      <c r="F53" s="88"/>
    </row>
  </sheetData>
  <mergeCells count="17">
    <mergeCell ref="E12:G12"/>
    <mergeCell ref="E9:F9"/>
    <mergeCell ref="E10:F10"/>
    <mergeCell ref="C11:G11"/>
    <mergeCell ref="H1:I1"/>
    <mergeCell ref="I2:I3"/>
    <mergeCell ref="E1:F1"/>
    <mergeCell ref="A2:B3"/>
    <mergeCell ref="C2:C3"/>
    <mergeCell ref="E7:F7"/>
    <mergeCell ref="E8:F8"/>
    <mergeCell ref="D2:E3"/>
    <mergeCell ref="D4:E4"/>
    <mergeCell ref="D5:E5"/>
    <mergeCell ref="F2:G3"/>
    <mergeCell ref="F4:G4"/>
    <mergeCell ref="F5:G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5">
    <tabColor rgb="FF00B050"/>
    <pageSetUpPr fitToPage="1"/>
  </sheetPr>
  <dimension ref="A1:S53"/>
  <sheetViews>
    <sheetView showGridLines="0" view="pageBreakPreview" zoomScale="85" zoomScaleNormal="100" zoomScaleSheetLayoutView="85" workbookViewId="0">
      <selection activeCell="C25" sqref="C25"/>
    </sheetView>
  </sheetViews>
  <sheetFormatPr defaultRowHeight="12.75" x14ac:dyDescent="0.25"/>
  <cols>
    <col min="1" max="1" width="19.7109375" style="69" customWidth="1"/>
    <col min="2" max="2" width="52.140625" style="69" bestFit="1" customWidth="1"/>
    <col min="3" max="3" width="12.7109375" style="84" bestFit="1" customWidth="1"/>
    <col min="4" max="5" width="13.140625" style="69" bestFit="1" customWidth="1"/>
    <col min="6" max="6" width="11" style="69" bestFit="1" customWidth="1"/>
    <col min="7" max="7" width="38.85546875" style="69" bestFit="1" customWidth="1"/>
    <col min="8" max="8" width="12.5703125" style="69" bestFit="1" customWidth="1"/>
    <col min="9" max="9" width="15.7109375" style="69" bestFit="1" customWidth="1"/>
    <col min="10" max="10" width="6.28515625" style="69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6" style="69" customWidth="1"/>
    <col min="15" max="15" width="9.5703125" style="69" bestFit="1" customWidth="1"/>
    <col min="16" max="16384" width="9.140625" style="69"/>
  </cols>
  <sheetData>
    <row r="1" spans="1:17" ht="43.5" customHeight="1" thickBot="1" x14ac:dyDescent="0.3">
      <c r="A1" s="299" t="s">
        <v>206</v>
      </c>
      <c r="B1" s="300" t="s">
        <v>205</v>
      </c>
      <c r="C1" s="301" t="s">
        <v>340</v>
      </c>
      <c r="D1" s="302">
        <v>0.23319999999999999</v>
      </c>
      <c r="E1" s="593" t="s">
        <v>341</v>
      </c>
      <c r="F1" s="593"/>
      <c r="G1" s="303">
        <v>43770</v>
      </c>
      <c r="H1" s="589" t="s">
        <v>342</v>
      </c>
      <c r="I1" s="590"/>
      <c r="J1" s="140"/>
      <c r="K1" s="140"/>
      <c r="L1" s="140"/>
      <c r="M1" s="140"/>
      <c r="N1" s="140"/>
      <c r="O1" s="140"/>
      <c r="P1" s="140"/>
      <c r="Q1" s="140"/>
    </row>
    <row r="2" spans="1:17" ht="13.5" customHeight="1" x14ac:dyDescent="0.25">
      <c r="A2" s="575" t="s">
        <v>180</v>
      </c>
      <c r="B2" s="576"/>
      <c r="C2" s="579" t="s">
        <v>179</v>
      </c>
      <c r="D2" s="579" t="s">
        <v>182</v>
      </c>
      <c r="E2" s="579"/>
      <c r="F2" s="579" t="s">
        <v>183</v>
      </c>
      <c r="G2" s="579"/>
      <c r="H2" s="242"/>
      <c r="I2" s="591" t="s">
        <v>187</v>
      </c>
      <c r="J2" s="140"/>
      <c r="K2" s="140"/>
      <c r="L2" s="140"/>
      <c r="M2" s="140"/>
      <c r="N2" s="140"/>
      <c r="O2" s="140"/>
      <c r="P2" s="140"/>
      <c r="Q2" s="140"/>
    </row>
    <row r="3" spans="1:17" ht="15" customHeight="1" thickBot="1" x14ac:dyDescent="0.3">
      <c r="A3" s="577"/>
      <c r="B3" s="578"/>
      <c r="C3" s="580"/>
      <c r="D3" s="580"/>
      <c r="E3" s="580"/>
      <c r="F3" s="580"/>
      <c r="G3" s="580"/>
      <c r="H3" s="251"/>
      <c r="I3" s="592"/>
      <c r="J3" s="140"/>
      <c r="K3" s="140"/>
      <c r="L3" s="140"/>
      <c r="M3" s="140"/>
      <c r="N3" s="140"/>
      <c r="O3" s="140"/>
      <c r="P3" s="140"/>
      <c r="Q3" s="140"/>
    </row>
    <row r="4" spans="1:17" ht="14.25" x14ac:dyDescent="0.2">
      <c r="A4" s="152" t="s">
        <v>190</v>
      </c>
      <c r="B4" s="165" t="s">
        <v>177</v>
      </c>
      <c r="C4" s="166" t="s">
        <v>181</v>
      </c>
      <c r="D4" s="583">
        <v>1.0163599999999999</v>
      </c>
      <c r="E4" s="583"/>
      <c r="F4" s="583">
        <v>24.82</v>
      </c>
      <c r="G4" s="583"/>
      <c r="H4" s="248"/>
      <c r="I4" s="170">
        <f>F4*D4</f>
        <v>25.226055199999998</v>
      </c>
      <c r="J4" s="140"/>
      <c r="K4" s="140"/>
      <c r="L4" s="140"/>
      <c r="M4" s="140"/>
      <c r="N4" s="140"/>
      <c r="O4" s="140"/>
      <c r="P4" s="140"/>
      <c r="Q4" s="140"/>
    </row>
    <row r="5" spans="1:17" ht="14.25" x14ac:dyDescent="0.25">
      <c r="A5" s="152" t="s">
        <v>191</v>
      </c>
      <c r="B5" s="165" t="s">
        <v>178</v>
      </c>
      <c r="C5" s="166" t="s">
        <v>181</v>
      </c>
      <c r="D5" s="584">
        <v>0.13091</v>
      </c>
      <c r="E5" s="584"/>
      <c r="F5" s="585">
        <v>15.78</v>
      </c>
      <c r="G5" s="585"/>
      <c r="H5" s="247"/>
      <c r="I5" s="170">
        <f>F5*D5</f>
        <v>2.0657597999999999</v>
      </c>
      <c r="J5" s="140"/>
      <c r="K5" s="140"/>
      <c r="L5" s="140"/>
      <c r="M5" s="140"/>
      <c r="N5" s="140"/>
      <c r="O5" s="140"/>
      <c r="P5" s="140"/>
      <c r="Q5" s="140"/>
    </row>
    <row r="6" spans="1:17" ht="15.75" thickBot="1" x14ac:dyDescent="0.3">
      <c r="A6" s="141"/>
      <c r="B6" s="142"/>
      <c r="C6" s="143"/>
      <c r="D6" s="142"/>
      <c r="E6" s="144"/>
      <c r="F6" s="142"/>
      <c r="G6" s="241" t="s">
        <v>188</v>
      </c>
      <c r="H6" s="243"/>
      <c r="I6" s="153">
        <f>SUM(I4:I5)</f>
        <v>27.291814999999996</v>
      </c>
      <c r="J6" s="140"/>
      <c r="K6" s="140"/>
      <c r="L6" s="140"/>
      <c r="M6" s="140"/>
      <c r="N6" s="140"/>
      <c r="O6" s="140"/>
      <c r="P6" s="140"/>
      <c r="Q6" s="140"/>
    </row>
    <row r="7" spans="1:17" ht="15.75" thickBot="1" x14ac:dyDescent="0.3">
      <c r="A7" s="145" t="s">
        <v>156</v>
      </c>
      <c r="B7" s="245"/>
      <c r="C7" s="244" t="s">
        <v>179</v>
      </c>
      <c r="D7" s="244"/>
      <c r="E7" s="581" t="s">
        <v>186</v>
      </c>
      <c r="F7" s="582"/>
      <c r="G7" s="244" t="s">
        <v>183</v>
      </c>
      <c r="H7" s="211"/>
      <c r="I7" s="238" t="s">
        <v>187</v>
      </c>
      <c r="J7" s="140"/>
      <c r="K7" s="140"/>
      <c r="L7" s="140"/>
      <c r="M7" s="140"/>
      <c r="N7" s="140"/>
      <c r="O7" s="140"/>
      <c r="P7" s="140"/>
      <c r="Q7" s="140"/>
    </row>
    <row r="8" spans="1:17" ht="42.75" x14ac:dyDescent="0.2">
      <c r="A8" s="152" t="s">
        <v>207</v>
      </c>
      <c r="B8" s="171" t="s">
        <v>208</v>
      </c>
      <c r="C8" s="247" t="s">
        <v>185</v>
      </c>
      <c r="D8" s="247"/>
      <c r="E8" s="583">
        <v>13.5</v>
      </c>
      <c r="F8" s="583"/>
      <c r="G8" s="247">
        <v>6.13</v>
      </c>
      <c r="H8" s="169"/>
      <c r="I8" s="246">
        <f>G8*E8</f>
        <v>82.754999999999995</v>
      </c>
      <c r="J8" s="140"/>
      <c r="K8" s="140"/>
      <c r="L8" s="140"/>
      <c r="M8" s="140"/>
      <c r="N8" s="140"/>
      <c r="O8" s="140"/>
      <c r="P8" s="140"/>
      <c r="Q8" s="140"/>
    </row>
    <row r="9" spans="1:17" ht="28.5" x14ac:dyDescent="0.2">
      <c r="A9" s="152" t="s">
        <v>202</v>
      </c>
      <c r="B9" s="171" t="s">
        <v>203</v>
      </c>
      <c r="C9" s="247" t="s">
        <v>24</v>
      </c>
      <c r="D9" s="247"/>
      <c r="E9" s="585">
        <v>4.5</v>
      </c>
      <c r="F9" s="585"/>
      <c r="G9" s="247">
        <v>19.91</v>
      </c>
      <c r="H9" s="169"/>
      <c r="I9" s="246">
        <f>G9*E9</f>
        <v>89.594999999999999</v>
      </c>
      <c r="J9" s="140"/>
      <c r="K9" s="140"/>
      <c r="L9" s="140"/>
      <c r="M9" s="140"/>
      <c r="N9" s="140"/>
      <c r="O9" s="140"/>
      <c r="P9" s="140"/>
      <c r="Q9" s="140"/>
    </row>
    <row r="10" spans="1:17" ht="57" x14ac:dyDescent="0.2">
      <c r="A10" s="152" t="s">
        <v>212</v>
      </c>
      <c r="B10" s="259" t="s">
        <v>209</v>
      </c>
      <c r="C10" s="247" t="s">
        <v>211</v>
      </c>
      <c r="D10" s="247"/>
      <c r="E10" s="585">
        <v>6.2E-2</v>
      </c>
      <c r="F10" s="585"/>
      <c r="G10" s="247">
        <v>17.940000000000001</v>
      </c>
      <c r="H10" s="169"/>
      <c r="I10" s="246">
        <f>G10*E10</f>
        <v>1.1122800000000002</v>
      </c>
      <c r="J10" s="140"/>
      <c r="K10" s="140"/>
      <c r="L10" s="140"/>
      <c r="M10" s="140"/>
      <c r="N10" s="140"/>
      <c r="O10" s="140"/>
      <c r="P10" s="140"/>
      <c r="Q10" s="140"/>
    </row>
    <row r="11" spans="1:17" ht="24" customHeight="1" thickBot="1" x14ac:dyDescent="0.3">
      <c r="A11" s="148"/>
      <c r="B11" s="149"/>
      <c r="C11" s="587" t="s">
        <v>194</v>
      </c>
      <c r="D11" s="588"/>
      <c r="E11" s="588"/>
      <c r="F11" s="588"/>
      <c r="G11" s="588"/>
      <c r="H11" s="240"/>
      <c r="I11" s="151">
        <f>I8+I9+I10</f>
        <v>173.46227999999999</v>
      </c>
      <c r="J11" s="140"/>
      <c r="K11" s="140"/>
      <c r="L11" s="140"/>
      <c r="M11" s="140"/>
      <c r="N11" s="140"/>
      <c r="O11" s="140"/>
      <c r="P11" s="140"/>
      <c r="Q11" s="140"/>
    </row>
    <row r="12" spans="1:17" ht="15" customHeight="1" x14ac:dyDescent="0.25">
      <c r="A12" s="154"/>
      <c r="B12" s="155"/>
      <c r="C12" s="241"/>
      <c r="D12" s="241"/>
      <c r="E12" s="595" t="s">
        <v>108</v>
      </c>
      <c r="F12" s="595"/>
      <c r="G12" s="595"/>
      <c r="H12" s="155"/>
      <c r="I12" s="156">
        <f>I11+I6</f>
        <v>200.75409499999998</v>
      </c>
      <c r="J12" s="140"/>
      <c r="K12" s="140"/>
      <c r="L12" s="140"/>
      <c r="M12" s="140"/>
      <c r="N12" s="140"/>
      <c r="O12" s="140"/>
      <c r="P12" s="140"/>
      <c r="Q12" s="140"/>
    </row>
    <row r="13" spans="1:17" ht="15" customHeight="1" x14ac:dyDescent="0.25">
      <c r="A13" s="154"/>
      <c r="B13" s="155"/>
      <c r="C13" s="241"/>
      <c r="D13" s="241"/>
      <c r="E13" s="241"/>
      <c r="F13" s="241"/>
      <c r="G13" s="241" t="s">
        <v>109</v>
      </c>
      <c r="H13" s="155"/>
      <c r="I13" s="157">
        <v>0.23319999999999999</v>
      </c>
      <c r="J13" s="140"/>
      <c r="K13" s="140"/>
      <c r="L13" s="140"/>
      <c r="M13" s="140"/>
      <c r="N13" s="140"/>
      <c r="O13" s="140"/>
      <c r="P13" s="140"/>
      <c r="Q13" s="140"/>
    </row>
    <row r="14" spans="1:17" ht="15" customHeight="1" x14ac:dyDescent="0.25">
      <c r="A14" s="158"/>
      <c r="B14"/>
      <c r="C14"/>
      <c r="D14"/>
      <c r="E14"/>
      <c r="F14"/>
      <c r="G14" s="241" t="s">
        <v>110</v>
      </c>
      <c r="H14"/>
      <c r="I14" s="159">
        <f>(I12*1.2332)</f>
        <v>247.56994995399998</v>
      </c>
      <c r="J14" s="140"/>
      <c r="K14" s="140"/>
      <c r="L14" s="140"/>
      <c r="M14" s="140"/>
      <c r="N14" s="140"/>
      <c r="O14" s="140"/>
      <c r="P14" s="140"/>
      <c r="Q14" s="140"/>
    </row>
    <row r="15" spans="1:17" ht="24" customHeight="1" thickBot="1" x14ac:dyDescent="0.3">
      <c r="A15" s="160"/>
      <c r="B15" s="161"/>
      <c r="C15" s="162"/>
      <c r="D15" s="162"/>
      <c r="E15" s="162"/>
      <c r="F15" s="162"/>
      <c r="G15" s="162"/>
      <c r="H15" s="162"/>
      <c r="I15" s="163"/>
      <c r="J15" s="140"/>
      <c r="K15" s="140"/>
      <c r="L15" s="140"/>
      <c r="M15" s="140"/>
      <c r="N15" s="140"/>
      <c r="O15" s="140"/>
      <c r="P15" s="140"/>
      <c r="Q15" s="140"/>
    </row>
    <row r="16" spans="1:17" ht="15" customHeight="1" x14ac:dyDescent="0.25">
      <c r="A16" s="164"/>
      <c r="B16" s="164"/>
      <c r="C16" s="164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40"/>
      <c r="O16" s="140"/>
      <c r="P16" s="140"/>
      <c r="Q16" s="140"/>
    </row>
    <row r="17" spans="1:19" ht="15" customHeight="1" x14ac:dyDescent="0.25">
      <c r="A17" s="164"/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40"/>
      <c r="O17" s="140"/>
      <c r="P17" s="140"/>
      <c r="Q17" s="140"/>
    </row>
    <row r="18" spans="1:19" ht="15" customHeight="1" x14ac:dyDescent="0.25">
      <c r="A18" s="164"/>
      <c r="B18" s="164"/>
      <c r="C18" s="164"/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N18" s="140"/>
      <c r="O18" s="140"/>
      <c r="P18" s="140"/>
      <c r="Q18" s="140"/>
    </row>
    <row r="19" spans="1:19" ht="15" customHeight="1" x14ac:dyDescent="0.25">
      <c r="A19" s="164"/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</row>
    <row r="20" spans="1:19" ht="15" customHeight="1" x14ac:dyDescent="0.25">
      <c r="A20" s="164"/>
      <c r="B20" s="164"/>
      <c r="C20" s="164"/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N20" s="164"/>
      <c r="O20" s="164"/>
      <c r="P20" s="164"/>
      <c r="Q20" s="164"/>
    </row>
    <row r="21" spans="1:19" ht="15" customHeight="1" x14ac:dyDescent="0.25">
      <c r="A21" s="164"/>
      <c r="B21" s="164"/>
      <c r="C21" s="164"/>
      <c r="D21" s="164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64"/>
      <c r="P21" s="164"/>
      <c r="Q21" s="164"/>
    </row>
    <row r="22" spans="1:19" ht="15" customHeight="1" x14ac:dyDescent="0.25">
      <c r="A22" s="164"/>
      <c r="B22" s="164"/>
      <c r="C22" s="164"/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N22" s="164"/>
      <c r="O22" s="164"/>
      <c r="P22" s="164"/>
      <c r="Q22" s="164"/>
    </row>
    <row r="23" spans="1:19" ht="15" customHeight="1" x14ac:dyDescent="0.25">
      <c r="A23" s="164"/>
      <c r="B23" s="164"/>
      <c r="C23" s="164"/>
      <c r="D23" s="164"/>
      <c r="E23" s="164"/>
      <c r="F23" s="164"/>
      <c r="G23" s="164"/>
      <c r="H23" s="164"/>
      <c r="I23" s="164"/>
      <c r="J23" s="164"/>
      <c r="K23" s="164"/>
      <c r="L23" s="164"/>
      <c r="M23" s="164"/>
      <c r="N23" s="164"/>
      <c r="O23" s="164"/>
      <c r="P23" s="164"/>
      <c r="Q23" s="164"/>
    </row>
    <row r="24" spans="1:19" ht="15" customHeight="1" x14ac:dyDescent="0.25">
      <c r="A24" s="164"/>
      <c r="B24" s="164"/>
      <c r="C24" s="164"/>
      <c r="D24" s="164"/>
      <c r="E24" s="164"/>
      <c r="F24" s="164"/>
      <c r="G24" s="164"/>
      <c r="H24" s="164"/>
      <c r="I24" s="164"/>
      <c r="J24" s="164"/>
      <c r="K24" s="164"/>
      <c r="L24" s="164"/>
      <c r="M24" s="164"/>
      <c r="N24" s="164"/>
      <c r="O24" s="164"/>
      <c r="P24" s="164"/>
      <c r="Q24" s="164"/>
    </row>
    <row r="25" spans="1:19" x14ac:dyDescent="0.25">
      <c r="B25" s="86"/>
      <c r="C25" s="87"/>
      <c r="F25" s="88"/>
      <c r="G25" s="86"/>
    </row>
    <row r="28" spans="1:19" ht="15" customHeight="1" x14ac:dyDescent="0.25">
      <c r="E28" s="594"/>
      <c r="F28" s="594"/>
      <c r="G28" s="594"/>
      <c r="H28" s="594"/>
      <c r="I28" s="594"/>
      <c r="J28" s="594"/>
      <c r="K28" s="594"/>
      <c r="L28" s="594"/>
      <c r="M28" s="594"/>
      <c r="N28" s="594"/>
      <c r="O28" s="594"/>
      <c r="P28" s="594"/>
      <c r="Q28" s="594"/>
      <c r="R28" s="594"/>
      <c r="S28" s="594"/>
    </row>
    <row r="29" spans="1:19" ht="15" customHeight="1" x14ac:dyDescent="0.25">
      <c r="E29" s="594"/>
      <c r="F29" s="594"/>
      <c r="G29" s="594"/>
      <c r="H29" s="594"/>
      <c r="I29" s="594"/>
      <c r="J29" s="594"/>
      <c r="K29" s="594"/>
      <c r="L29" s="594"/>
      <c r="M29" s="594"/>
      <c r="N29" s="594"/>
      <c r="O29" s="594"/>
      <c r="P29" s="594"/>
      <c r="Q29" s="594"/>
      <c r="R29" s="594"/>
      <c r="S29" s="594"/>
    </row>
    <row r="30" spans="1:19" ht="15" customHeight="1" x14ac:dyDescent="0.25">
      <c r="E30" s="594"/>
      <c r="F30" s="594"/>
      <c r="G30" s="594"/>
      <c r="H30" s="594"/>
      <c r="I30" s="594"/>
      <c r="J30" s="594"/>
      <c r="K30" s="594"/>
      <c r="L30" s="594"/>
      <c r="M30" s="594"/>
      <c r="N30" s="594"/>
      <c r="O30" s="594"/>
      <c r="P30" s="594"/>
      <c r="Q30" s="594"/>
      <c r="R30" s="594"/>
      <c r="S30" s="594"/>
    </row>
    <row r="31" spans="1:19" ht="15" customHeight="1" x14ac:dyDescent="0.25">
      <c r="E31" s="594"/>
      <c r="F31" s="594"/>
      <c r="G31" s="594"/>
      <c r="H31" s="594"/>
      <c r="I31" s="594"/>
      <c r="J31" s="594"/>
      <c r="K31" s="594"/>
      <c r="L31" s="594"/>
      <c r="M31" s="594"/>
      <c r="N31" s="594"/>
      <c r="O31" s="594"/>
      <c r="P31" s="594"/>
      <c r="Q31" s="594"/>
      <c r="R31" s="594"/>
      <c r="S31" s="594"/>
    </row>
    <row r="32" spans="1:19" ht="15" customHeight="1" x14ac:dyDescent="0.25">
      <c r="B32" s="86"/>
      <c r="C32" s="87"/>
      <c r="E32" s="594"/>
      <c r="F32" s="594"/>
      <c r="G32" s="594"/>
      <c r="H32" s="594"/>
      <c r="I32" s="594"/>
      <c r="J32" s="594"/>
      <c r="K32" s="594"/>
      <c r="L32" s="594"/>
      <c r="M32" s="594"/>
      <c r="N32" s="594"/>
      <c r="O32" s="594"/>
      <c r="P32" s="594"/>
      <c r="Q32" s="594"/>
      <c r="R32" s="594"/>
      <c r="S32" s="594"/>
    </row>
    <row r="33" spans="2:19" ht="15" customHeight="1" x14ac:dyDescent="0.25">
      <c r="E33" s="594"/>
      <c r="F33" s="594"/>
      <c r="G33" s="594"/>
      <c r="H33" s="594"/>
      <c r="I33" s="594"/>
      <c r="J33" s="594"/>
      <c r="K33" s="594"/>
      <c r="L33" s="594"/>
      <c r="M33" s="594"/>
      <c r="N33" s="594"/>
      <c r="O33" s="594"/>
      <c r="P33" s="594"/>
      <c r="Q33" s="594"/>
      <c r="R33" s="594"/>
      <c r="S33" s="594"/>
    </row>
    <row r="34" spans="2:19" ht="63.75" customHeight="1" x14ac:dyDescent="0.25">
      <c r="E34" s="594"/>
      <c r="F34" s="594"/>
      <c r="G34" s="594"/>
      <c r="H34" s="594"/>
      <c r="I34" s="594"/>
      <c r="J34" s="594"/>
      <c r="K34" s="594"/>
      <c r="L34" s="594"/>
      <c r="M34" s="594"/>
      <c r="N34" s="594"/>
      <c r="O34" s="594"/>
      <c r="P34" s="594"/>
      <c r="Q34" s="594"/>
      <c r="R34" s="594"/>
      <c r="S34" s="594"/>
    </row>
    <row r="35" spans="2:19" ht="15" customHeight="1" x14ac:dyDescent="0.25">
      <c r="E35" s="594"/>
      <c r="F35" s="594"/>
      <c r="G35" s="594"/>
      <c r="H35" s="594"/>
      <c r="I35" s="594"/>
      <c r="J35" s="594"/>
      <c r="K35" s="594"/>
      <c r="L35" s="594"/>
      <c r="M35" s="594"/>
      <c r="N35" s="594"/>
      <c r="O35" s="594"/>
      <c r="P35" s="594"/>
      <c r="Q35" s="594"/>
      <c r="R35" s="594"/>
      <c r="S35" s="594"/>
    </row>
    <row r="36" spans="2:19" ht="15" customHeight="1" x14ac:dyDescent="0.25">
      <c r="E36" s="594"/>
      <c r="F36" s="594"/>
      <c r="G36" s="594"/>
      <c r="H36" s="594"/>
      <c r="I36" s="594"/>
      <c r="J36" s="594"/>
      <c r="K36" s="594"/>
      <c r="L36" s="594"/>
      <c r="M36" s="594"/>
      <c r="N36" s="594"/>
      <c r="O36" s="594"/>
      <c r="P36" s="594"/>
      <c r="Q36" s="594"/>
      <c r="R36" s="594"/>
      <c r="S36" s="594"/>
    </row>
    <row r="37" spans="2:19" ht="15" customHeight="1" x14ac:dyDescent="0.25">
      <c r="E37" s="594"/>
      <c r="F37" s="594"/>
      <c r="G37" s="594"/>
      <c r="H37" s="594"/>
      <c r="I37" s="594"/>
      <c r="J37" s="594"/>
      <c r="K37" s="594"/>
      <c r="L37" s="594"/>
      <c r="M37" s="594"/>
      <c r="N37" s="594"/>
      <c r="O37" s="594"/>
      <c r="P37" s="594"/>
      <c r="Q37" s="594"/>
      <c r="R37" s="594"/>
      <c r="S37" s="594"/>
    </row>
    <row r="38" spans="2:19" ht="15" customHeight="1" x14ac:dyDescent="0.25">
      <c r="E38" s="594"/>
      <c r="F38" s="594"/>
      <c r="G38" s="594"/>
      <c r="H38" s="594"/>
      <c r="I38" s="594"/>
      <c r="J38" s="594"/>
      <c r="K38" s="594"/>
      <c r="L38" s="594"/>
      <c r="M38" s="594"/>
      <c r="N38" s="594"/>
      <c r="O38" s="594"/>
      <c r="P38" s="594"/>
      <c r="Q38" s="594"/>
      <c r="R38" s="594"/>
      <c r="S38" s="594"/>
    </row>
    <row r="39" spans="2:19" ht="15" customHeight="1" x14ac:dyDescent="0.25">
      <c r="B39" s="86"/>
      <c r="C39" s="87"/>
      <c r="E39" s="594"/>
      <c r="F39" s="594"/>
      <c r="G39" s="594"/>
      <c r="H39" s="594"/>
      <c r="I39" s="594"/>
      <c r="J39" s="594"/>
      <c r="K39" s="594"/>
      <c r="L39" s="594"/>
      <c r="M39" s="594"/>
      <c r="N39" s="594"/>
      <c r="O39" s="594"/>
      <c r="P39" s="594"/>
      <c r="Q39" s="594"/>
      <c r="R39" s="594"/>
      <c r="S39" s="594"/>
    </row>
    <row r="40" spans="2:19" ht="15" customHeight="1" x14ac:dyDescent="0.25">
      <c r="E40" s="594"/>
      <c r="F40" s="594"/>
      <c r="G40" s="594"/>
      <c r="H40" s="594"/>
      <c r="I40" s="594"/>
      <c r="J40" s="594"/>
      <c r="K40" s="594"/>
      <c r="L40" s="594"/>
      <c r="M40" s="594"/>
      <c r="N40" s="594"/>
      <c r="O40" s="594"/>
      <c r="P40" s="594"/>
      <c r="Q40" s="594"/>
      <c r="R40" s="594"/>
      <c r="S40" s="594"/>
    </row>
    <row r="41" spans="2:19" ht="15" customHeight="1" x14ac:dyDescent="0.25">
      <c r="E41" s="594"/>
      <c r="F41" s="594"/>
      <c r="G41" s="594"/>
      <c r="H41" s="594"/>
      <c r="I41" s="594"/>
      <c r="J41" s="594"/>
      <c r="K41" s="594"/>
      <c r="L41" s="594"/>
      <c r="M41" s="594"/>
      <c r="N41" s="594"/>
      <c r="O41" s="594"/>
      <c r="P41" s="594"/>
      <c r="Q41" s="594"/>
      <c r="R41" s="594"/>
      <c r="S41" s="594"/>
    </row>
    <row r="42" spans="2:19" ht="15" customHeight="1" x14ac:dyDescent="0.25">
      <c r="E42" s="594"/>
      <c r="F42" s="594"/>
      <c r="G42" s="594"/>
      <c r="H42" s="594"/>
      <c r="I42" s="594"/>
      <c r="J42" s="594"/>
      <c r="K42" s="594"/>
      <c r="L42" s="594"/>
      <c r="M42" s="594"/>
      <c r="N42" s="594"/>
      <c r="O42" s="594"/>
      <c r="P42" s="594"/>
      <c r="Q42" s="594"/>
      <c r="R42" s="594"/>
      <c r="S42" s="594"/>
    </row>
    <row r="46" spans="2:19" x14ac:dyDescent="0.25">
      <c r="B46" s="86"/>
      <c r="F46" s="88"/>
    </row>
    <row r="53" spans="6:6" x14ac:dyDescent="0.25">
      <c r="F53" s="88"/>
    </row>
  </sheetData>
  <mergeCells count="18">
    <mergeCell ref="A2:B3"/>
    <mergeCell ref="C2:C3"/>
    <mergeCell ref="D2:E3"/>
    <mergeCell ref="F2:G3"/>
    <mergeCell ref="I2:I3"/>
    <mergeCell ref="E28:S42"/>
    <mergeCell ref="E1:F1"/>
    <mergeCell ref="E9:F9"/>
    <mergeCell ref="C11:G11"/>
    <mergeCell ref="E12:G12"/>
    <mergeCell ref="E10:F10"/>
    <mergeCell ref="D4:E4"/>
    <mergeCell ref="F4:G4"/>
    <mergeCell ref="D5:E5"/>
    <mergeCell ref="F5:G5"/>
    <mergeCell ref="E7:F7"/>
    <mergeCell ref="E8:F8"/>
    <mergeCell ref="H1:I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ilha6">
    <tabColor rgb="FF00B050"/>
    <pageSetUpPr fitToPage="1"/>
  </sheetPr>
  <dimension ref="A1:Q49"/>
  <sheetViews>
    <sheetView showGridLines="0" view="pageBreakPreview" zoomScale="85" zoomScaleNormal="100" zoomScaleSheetLayoutView="85" workbookViewId="0">
      <selection activeCell="A2" sqref="A2:B3"/>
    </sheetView>
  </sheetViews>
  <sheetFormatPr defaultRowHeight="12.75" x14ac:dyDescent="0.25"/>
  <cols>
    <col min="1" max="1" width="19.7109375" style="69" customWidth="1"/>
    <col min="2" max="2" width="52.140625" style="69" bestFit="1" customWidth="1"/>
    <col min="3" max="3" width="12.7109375" style="84" bestFit="1" customWidth="1"/>
    <col min="4" max="5" width="13.140625" style="69" bestFit="1" customWidth="1"/>
    <col min="6" max="6" width="11" style="69" bestFit="1" customWidth="1"/>
    <col min="7" max="7" width="38.85546875" style="69" bestFit="1" customWidth="1"/>
    <col min="8" max="8" width="12.5703125" style="69" bestFit="1" customWidth="1"/>
    <col min="9" max="9" width="15.7109375" style="69" bestFit="1" customWidth="1"/>
    <col min="10" max="10" width="6.28515625" style="69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6" style="69" customWidth="1"/>
    <col min="15" max="15" width="9.5703125" style="69" bestFit="1" customWidth="1"/>
    <col min="16" max="16384" width="9.140625" style="69"/>
  </cols>
  <sheetData>
    <row r="1" spans="1:17" ht="43.5" customHeight="1" thickBot="1" x14ac:dyDescent="0.3">
      <c r="A1" s="299" t="s">
        <v>214</v>
      </c>
      <c r="B1" s="300" t="s">
        <v>213</v>
      </c>
      <c r="C1" s="301" t="s">
        <v>340</v>
      </c>
      <c r="D1" s="302">
        <v>0.23319999999999999</v>
      </c>
      <c r="E1" s="593" t="s">
        <v>341</v>
      </c>
      <c r="F1" s="593"/>
      <c r="G1" s="303">
        <v>43770</v>
      </c>
      <c r="H1" s="589" t="s">
        <v>342</v>
      </c>
      <c r="I1" s="590"/>
      <c r="J1" s="140"/>
      <c r="K1" s="140"/>
      <c r="L1" s="140"/>
      <c r="M1" s="140"/>
      <c r="N1" s="140"/>
      <c r="O1" s="140"/>
      <c r="P1" s="140"/>
      <c r="Q1" s="140"/>
    </row>
    <row r="2" spans="1:17" ht="13.5" customHeight="1" x14ac:dyDescent="0.25">
      <c r="A2" s="575" t="s">
        <v>180</v>
      </c>
      <c r="B2" s="576"/>
      <c r="C2" s="579" t="s">
        <v>179</v>
      </c>
      <c r="D2" s="579" t="s">
        <v>182</v>
      </c>
      <c r="E2" s="579"/>
      <c r="F2" s="579" t="s">
        <v>183</v>
      </c>
      <c r="G2" s="579"/>
      <c r="H2" s="242"/>
      <c r="I2" s="591" t="s">
        <v>187</v>
      </c>
      <c r="J2" s="140"/>
      <c r="K2" s="140"/>
      <c r="L2" s="140"/>
      <c r="M2" s="140"/>
      <c r="N2" s="140"/>
      <c r="O2" s="140"/>
      <c r="P2" s="140"/>
      <c r="Q2" s="140"/>
    </row>
    <row r="3" spans="1:17" ht="15" customHeight="1" thickBot="1" x14ac:dyDescent="0.3">
      <c r="A3" s="577"/>
      <c r="B3" s="578"/>
      <c r="C3" s="580"/>
      <c r="D3" s="580"/>
      <c r="E3" s="580"/>
      <c r="F3" s="580"/>
      <c r="G3" s="580"/>
      <c r="H3" s="251"/>
      <c r="I3" s="592"/>
      <c r="J3" s="140"/>
      <c r="K3" s="140"/>
      <c r="L3" s="140"/>
      <c r="M3" s="140"/>
      <c r="N3" s="140"/>
      <c r="O3" s="140"/>
      <c r="P3" s="140"/>
      <c r="Q3" s="140"/>
    </row>
    <row r="4" spans="1:17" ht="14.25" x14ac:dyDescent="0.25">
      <c r="A4" s="152" t="s">
        <v>191</v>
      </c>
      <c r="B4" s="165" t="s">
        <v>178</v>
      </c>
      <c r="C4" s="166" t="s">
        <v>181</v>
      </c>
      <c r="D4" s="584">
        <v>1.5</v>
      </c>
      <c r="E4" s="584"/>
      <c r="F4" s="585">
        <v>15.78</v>
      </c>
      <c r="G4" s="585"/>
      <c r="H4" s="247"/>
      <c r="I4" s="170">
        <f>F4*D4</f>
        <v>23.669999999999998</v>
      </c>
      <c r="J4" s="140"/>
      <c r="K4" s="140"/>
      <c r="L4" s="140"/>
      <c r="M4" s="140"/>
      <c r="N4" s="140"/>
      <c r="O4" s="140"/>
      <c r="P4" s="140"/>
      <c r="Q4" s="140"/>
    </row>
    <row r="5" spans="1:17" ht="15.75" thickBot="1" x14ac:dyDescent="0.3">
      <c r="A5" s="141"/>
      <c r="B5" s="142"/>
      <c r="C5" s="143"/>
      <c r="D5" s="142"/>
      <c r="E5" s="144"/>
      <c r="F5" s="142"/>
      <c r="G5" s="241" t="s">
        <v>188</v>
      </c>
      <c r="H5" s="243"/>
      <c r="I5" s="153">
        <f>SUM(I4:I4)</f>
        <v>23.669999999999998</v>
      </c>
      <c r="J5" s="140"/>
      <c r="K5" s="140"/>
      <c r="L5" s="140"/>
      <c r="M5" s="140"/>
      <c r="N5" s="140"/>
      <c r="O5" s="140"/>
      <c r="P5" s="140"/>
      <c r="Q5" s="140"/>
    </row>
    <row r="6" spans="1:17" ht="15.75" thickBot="1" x14ac:dyDescent="0.3">
      <c r="A6" s="145" t="s">
        <v>156</v>
      </c>
      <c r="B6" s="245"/>
      <c r="C6" s="244" t="s">
        <v>179</v>
      </c>
      <c r="D6" s="244"/>
      <c r="E6" s="581" t="s">
        <v>186</v>
      </c>
      <c r="F6" s="582"/>
      <c r="G6" s="244" t="s">
        <v>183</v>
      </c>
      <c r="H6" s="211"/>
      <c r="I6" s="238" t="s">
        <v>187</v>
      </c>
      <c r="J6" s="140"/>
      <c r="K6" s="140"/>
      <c r="L6" s="140"/>
      <c r="M6" s="140"/>
      <c r="N6" s="140"/>
      <c r="O6" s="140"/>
      <c r="P6" s="140"/>
      <c r="Q6" s="140"/>
    </row>
    <row r="7" spans="1:17" ht="24" customHeight="1" thickBot="1" x14ac:dyDescent="0.3">
      <c r="A7" s="148"/>
      <c r="B7" s="149"/>
      <c r="C7" s="587" t="s">
        <v>194</v>
      </c>
      <c r="D7" s="588"/>
      <c r="E7" s="588"/>
      <c r="F7" s="588"/>
      <c r="G7" s="588"/>
      <c r="H7" s="240"/>
      <c r="I7" s="151">
        <v>0</v>
      </c>
      <c r="J7" s="140"/>
      <c r="K7" s="140"/>
      <c r="L7" s="140"/>
      <c r="M7" s="140"/>
      <c r="N7" s="140"/>
      <c r="O7" s="140"/>
      <c r="P7" s="140"/>
      <c r="Q7" s="140"/>
    </row>
    <row r="8" spans="1:17" ht="15" customHeight="1" x14ac:dyDescent="0.25">
      <c r="A8" s="154"/>
      <c r="B8" s="155"/>
      <c r="C8" s="241"/>
      <c r="D8" s="241"/>
      <c r="E8" s="595" t="s">
        <v>108</v>
      </c>
      <c r="F8" s="595"/>
      <c r="G8" s="595"/>
      <c r="H8" s="155"/>
      <c r="I8" s="156">
        <f>I7+I5</f>
        <v>23.669999999999998</v>
      </c>
      <c r="J8" s="140"/>
      <c r="K8" s="140"/>
      <c r="L8" s="140"/>
      <c r="M8" s="140"/>
      <c r="N8" s="140"/>
      <c r="O8" s="140"/>
      <c r="P8" s="140"/>
      <c r="Q8" s="140"/>
    </row>
    <row r="9" spans="1:17" ht="15" customHeight="1" x14ac:dyDescent="0.25">
      <c r="A9" s="154"/>
      <c r="B9" s="155"/>
      <c r="C9" s="241"/>
      <c r="D9" s="241"/>
      <c r="E9" s="241"/>
      <c r="F9" s="241"/>
      <c r="G9" s="241" t="s">
        <v>109</v>
      </c>
      <c r="H9" s="155"/>
      <c r="I9" s="157">
        <v>0.23319999999999999</v>
      </c>
      <c r="J9" s="140"/>
      <c r="K9" s="140"/>
      <c r="L9" s="140"/>
      <c r="M9" s="140"/>
      <c r="N9" s="140"/>
      <c r="O9" s="140"/>
      <c r="P9" s="140"/>
      <c r="Q9" s="140"/>
    </row>
    <row r="10" spans="1:17" ht="15" customHeight="1" x14ac:dyDescent="0.25">
      <c r="A10" s="158"/>
      <c r="B10"/>
      <c r="C10"/>
      <c r="D10"/>
      <c r="E10"/>
      <c r="F10"/>
      <c r="G10" s="241" t="s">
        <v>110</v>
      </c>
      <c r="H10"/>
      <c r="I10" s="159">
        <f>(I8*1.2332)</f>
        <v>29.189844000000001</v>
      </c>
      <c r="J10" s="140"/>
      <c r="K10" s="140"/>
      <c r="L10" s="140"/>
      <c r="M10" s="140"/>
      <c r="N10" s="140"/>
      <c r="O10" s="140"/>
      <c r="P10" s="140"/>
      <c r="Q10" s="140"/>
    </row>
    <row r="11" spans="1:17" ht="24" customHeight="1" thickBot="1" x14ac:dyDescent="0.3">
      <c r="A11" s="160"/>
      <c r="B11" s="161"/>
      <c r="C11" s="162"/>
      <c r="D11" s="162"/>
      <c r="E11" s="162"/>
      <c r="F11" s="162"/>
      <c r="G11" s="162"/>
      <c r="H11" s="162"/>
      <c r="I11" s="163"/>
      <c r="J11" s="140"/>
      <c r="K11" s="140"/>
      <c r="L11" s="140"/>
      <c r="M11" s="140"/>
      <c r="N11" s="140"/>
      <c r="O11" s="140"/>
      <c r="P11" s="140"/>
      <c r="Q11" s="140"/>
    </row>
    <row r="12" spans="1:17" ht="15" customHeight="1" x14ac:dyDescent="0.25">
      <c r="A12" s="164"/>
      <c r="B12" s="164"/>
      <c r="C12" s="164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40"/>
      <c r="O12" s="140"/>
      <c r="P12" s="140"/>
      <c r="Q12" s="140"/>
    </row>
    <row r="13" spans="1:17" ht="15" customHeight="1" x14ac:dyDescent="0.25">
      <c r="A13" s="164"/>
      <c r="B13" s="164"/>
      <c r="C13" s="164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40"/>
      <c r="O13" s="140"/>
      <c r="P13" s="140"/>
      <c r="Q13" s="140"/>
    </row>
    <row r="14" spans="1:17" ht="15" customHeight="1" x14ac:dyDescent="0.25">
      <c r="A14" s="164"/>
      <c r="B14" s="164"/>
      <c r="C14" s="164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40"/>
      <c r="O14" s="140"/>
      <c r="P14" s="140"/>
      <c r="Q14" s="140"/>
    </row>
    <row r="15" spans="1:17" ht="15" customHeight="1" x14ac:dyDescent="0.25">
      <c r="A15" s="164"/>
      <c r="B15" s="164"/>
      <c r="C15" s="164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4"/>
      <c r="P15" s="164"/>
      <c r="Q15" s="164"/>
    </row>
    <row r="16" spans="1:17" ht="15" customHeight="1" x14ac:dyDescent="0.25">
      <c r="A16" s="164"/>
      <c r="B16" s="164"/>
      <c r="C16" s="164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4"/>
      <c r="P16" s="164"/>
      <c r="Q16" s="164"/>
    </row>
    <row r="17" spans="1:17" ht="15" customHeight="1" x14ac:dyDescent="0.25">
      <c r="A17" s="164"/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</row>
    <row r="18" spans="1:17" ht="15" customHeight="1" x14ac:dyDescent="0.25">
      <c r="A18" s="164"/>
      <c r="B18" s="164"/>
      <c r="C18" s="164"/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N18" s="164"/>
      <c r="O18" s="164"/>
      <c r="P18" s="164"/>
      <c r="Q18" s="164"/>
    </row>
    <row r="19" spans="1:17" ht="15" customHeight="1" x14ac:dyDescent="0.25">
      <c r="A19" s="164"/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</row>
    <row r="20" spans="1:17" ht="15" customHeight="1" x14ac:dyDescent="0.25">
      <c r="A20" s="164"/>
      <c r="B20" s="164"/>
      <c r="C20" s="164"/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N20" s="164"/>
      <c r="O20" s="164"/>
      <c r="P20" s="164"/>
      <c r="Q20" s="164"/>
    </row>
    <row r="21" spans="1:17" x14ac:dyDescent="0.25">
      <c r="B21" s="86"/>
      <c r="C21" s="87"/>
      <c r="F21" s="88"/>
      <c r="G21" s="86"/>
    </row>
    <row r="28" spans="1:17" x14ac:dyDescent="0.25">
      <c r="B28" s="86" t="s">
        <v>213</v>
      </c>
      <c r="C28" s="87"/>
      <c r="F28" s="88"/>
    </row>
    <row r="35" spans="2:6" x14ac:dyDescent="0.25">
      <c r="B35" s="86"/>
      <c r="C35" s="87"/>
      <c r="F35" s="88"/>
    </row>
    <row r="42" spans="2:6" x14ac:dyDescent="0.25">
      <c r="B42" s="86"/>
      <c r="F42" s="88"/>
    </row>
    <row r="49" spans="6:6" x14ac:dyDescent="0.25">
      <c r="F49" s="88"/>
    </row>
  </sheetData>
  <mergeCells count="12">
    <mergeCell ref="H1:I1"/>
    <mergeCell ref="A2:B3"/>
    <mergeCell ref="C2:C3"/>
    <mergeCell ref="D2:E3"/>
    <mergeCell ref="F2:G3"/>
    <mergeCell ref="I2:I3"/>
    <mergeCell ref="E1:F1"/>
    <mergeCell ref="C7:G7"/>
    <mergeCell ref="E8:G8"/>
    <mergeCell ref="D4:E4"/>
    <mergeCell ref="F4:G4"/>
    <mergeCell ref="E6:F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ilha10">
    <tabColor rgb="FF00B050"/>
    <pageSetUpPr fitToPage="1"/>
  </sheetPr>
  <dimension ref="A1:S70"/>
  <sheetViews>
    <sheetView showGridLines="0" view="pageBreakPreview" zoomScaleNormal="100" zoomScaleSheetLayoutView="100" workbookViewId="0">
      <selection activeCell="A2" sqref="A2:K4"/>
    </sheetView>
  </sheetViews>
  <sheetFormatPr defaultRowHeight="12.75" x14ac:dyDescent="0.25"/>
  <cols>
    <col min="1" max="1" width="18" style="69" customWidth="1"/>
    <col min="2" max="2" width="52.140625" style="69" bestFit="1" customWidth="1"/>
    <col min="3" max="3" width="12.7109375" style="84" bestFit="1" customWidth="1"/>
    <col min="4" max="5" width="13.140625" style="69" bestFit="1" customWidth="1"/>
    <col min="6" max="6" width="11" style="69" bestFit="1" customWidth="1"/>
    <col min="7" max="7" width="11" style="69" customWidth="1"/>
    <col min="8" max="9" width="12.7109375" style="69" customWidth="1"/>
    <col min="10" max="10" width="12.5703125" style="69" bestFit="1" customWidth="1"/>
    <col min="11" max="11" width="15.7109375" style="69" bestFit="1" customWidth="1"/>
    <col min="12" max="12" width="6.28515625" style="69" customWidth="1"/>
    <col min="13" max="13" width="5.42578125" style="69" bestFit="1" customWidth="1"/>
    <col min="14" max="14" width="3" style="69" customWidth="1"/>
    <col min="15" max="15" width="1.85546875" style="69" customWidth="1"/>
    <col min="16" max="16" width="6" style="69" customWidth="1"/>
    <col min="17" max="17" width="9.5703125" style="69" bestFit="1" customWidth="1"/>
    <col min="18" max="16384" width="9.140625" style="69"/>
  </cols>
  <sheetData>
    <row r="1" spans="1:19" ht="94.5" customHeight="1" thickBot="1" x14ac:dyDescent="0.5">
      <c r="A1" s="210"/>
      <c r="B1" s="602" t="s">
        <v>141</v>
      </c>
      <c r="C1" s="603"/>
      <c r="D1" s="603"/>
      <c r="E1" s="603"/>
      <c r="F1" s="603"/>
      <c r="G1" s="603"/>
      <c r="H1" s="603"/>
      <c r="I1" s="603"/>
      <c r="J1" s="603"/>
      <c r="K1" s="604"/>
      <c r="L1" s="68"/>
      <c r="M1" s="68"/>
      <c r="N1" s="68"/>
      <c r="O1" s="68"/>
      <c r="P1" s="140"/>
      <c r="Q1" s="140"/>
      <c r="R1" s="140"/>
      <c r="S1" s="140"/>
    </row>
    <row r="2" spans="1:19" ht="19.5" customHeight="1" thickTop="1" x14ac:dyDescent="0.25">
      <c r="A2" s="605" t="s">
        <v>323</v>
      </c>
      <c r="B2" s="606"/>
      <c r="C2" s="606"/>
      <c r="D2" s="606"/>
      <c r="E2" s="606"/>
      <c r="F2" s="606"/>
      <c r="G2" s="606"/>
      <c r="H2" s="606"/>
      <c r="I2" s="606"/>
      <c r="J2" s="606"/>
      <c r="K2" s="607"/>
      <c r="L2" s="140"/>
      <c r="M2" s="140"/>
      <c r="N2" s="140"/>
      <c r="O2" s="140"/>
      <c r="P2" s="140"/>
      <c r="Q2" s="140"/>
      <c r="R2" s="140"/>
      <c r="S2" s="140"/>
    </row>
    <row r="3" spans="1:19" ht="13.5" customHeight="1" x14ac:dyDescent="0.25">
      <c r="A3" s="608"/>
      <c r="B3" s="609"/>
      <c r="C3" s="609"/>
      <c r="D3" s="609"/>
      <c r="E3" s="609"/>
      <c r="F3" s="609"/>
      <c r="G3" s="609"/>
      <c r="H3" s="609"/>
      <c r="I3" s="609"/>
      <c r="J3" s="609"/>
      <c r="K3" s="610"/>
      <c r="L3" s="140"/>
      <c r="M3" s="140"/>
      <c r="N3" s="140"/>
      <c r="O3" s="140"/>
      <c r="P3" s="140"/>
      <c r="Q3" s="140"/>
      <c r="R3" s="140"/>
      <c r="S3" s="140"/>
    </row>
    <row r="4" spans="1:19" ht="29.25" customHeight="1" thickBot="1" x14ac:dyDescent="0.3">
      <c r="A4" s="611"/>
      <c r="B4" s="612"/>
      <c r="C4" s="612"/>
      <c r="D4" s="612"/>
      <c r="E4" s="612"/>
      <c r="F4" s="612"/>
      <c r="G4" s="612"/>
      <c r="H4" s="612"/>
      <c r="I4" s="612"/>
      <c r="J4" s="612"/>
      <c r="K4" s="613"/>
      <c r="L4" s="140"/>
      <c r="M4" s="140"/>
      <c r="N4" s="140"/>
      <c r="O4" s="140"/>
      <c r="P4" s="140"/>
      <c r="Q4" s="140"/>
      <c r="R4" s="140"/>
      <c r="S4" s="140"/>
    </row>
    <row r="5" spans="1:19" ht="13.5" customHeight="1" x14ac:dyDescent="0.25">
      <c r="A5" s="614" t="s">
        <v>142</v>
      </c>
      <c r="B5" s="615"/>
      <c r="C5" s="615"/>
      <c r="D5" s="615"/>
      <c r="E5" s="615"/>
      <c r="F5" s="615"/>
      <c r="G5" s="615"/>
      <c r="H5" s="615"/>
      <c r="I5" s="615"/>
      <c r="J5" s="615"/>
      <c r="K5" s="616"/>
      <c r="L5" s="140"/>
      <c r="M5" s="140"/>
      <c r="N5" s="140"/>
      <c r="O5" s="140"/>
      <c r="P5" s="140"/>
      <c r="Q5" s="140"/>
      <c r="R5" s="140"/>
      <c r="S5" s="140"/>
    </row>
    <row r="6" spans="1:19" ht="15" customHeight="1" thickBot="1" x14ac:dyDescent="0.3">
      <c r="A6" s="617"/>
      <c r="B6" s="618"/>
      <c r="C6" s="618"/>
      <c r="D6" s="618"/>
      <c r="E6" s="618"/>
      <c r="F6" s="618"/>
      <c r="G6" s="618"/>
      <c r="H6" s="618"/>
      <c r="I6" s="618"/>
      <c r="J6" s="618"/>
      <c r="K6" s="619"/>
      <c r="L6" s="140"/>
      <c r="M6" s="140"/>
      <c r="N6" s="140"/>
      <c r="O6" s="140"/>
      <c r="P6" s="140"/>
      <c r="Q6" s="140"/>
      <c r="R6" s="140"/>
      <c r="S6" s="140"/>
    </row>
    <row r="7" spans="1:19" ht="14.25" customHeight="1" x14ac:dyDescent="0.25">
      <c r="A7" s="620" t="s">
        <v>143</v>
      </c>
      <c r="B7" s="621"/>
      <c r="C7" s="621"/>
      <c r="D7" s="621"/>
      <c r="E7" s="621"/>
      <c r="F7" s="621"/>
      <c r="G7" s="621"/>
      <c r="H7" s="621"/>
      <c r="I7" s="621"/>
      <c r="J7" s="621"/>
      <c r="K7" s="622"/>
      <c r="L7" s="140"/>
      <c r="M7" s="140"/>
      <c r="N7" s="140"/>
      <c r="O7" s="140"/>
      <c r="P7" s="140"/>
      <c r="Q7" s="140"/>
      <c r="R7" s="140"/>
      <c r="S7" s="140"/>
    </row>
    <row r="8" spans="1:19" ht="14.25" thickBot="1" x14ac:dyDescent="0.3">
      <c r="A8" s="623"/>
      <c r="B8" s="624"/>
      <c r="C8" s="624"/>
      <c r="D8" s="624"/>
      <c r="E8" s="624"/>
      <c r="F8" s="624"/>
      <c r="G8" s="624"/>
      <c r="H8" s="624"/>
      <c r="I8" s="624"/>
      <c r="J8" s="624"/>
      <c r="K8" s="625"/>
      <c r="L8" s="140"/>
      <c r="M8" s="140"/>
      <c r="N8" s="140"/>
      <c r="O8" s="140"/>
      <c r="P8" s="140"/>
      <c r="Q8" s="140"/>
      <c r="R8" s="140"/>
      <c r="S8" s="140"/>
    </row>
    <row r="9" spans="1:19" ht="15.75" thickBot="1" x14ac:dyDescent="0.3">
      <c r="A9" s="145" t="s">
        <v>146</v>
      </c>
      <c r="B9" s="147"/>
      <c r="C9" s="146" t="s">
        <v>147</v>
      </c>
      <c r="D9" s="146" t="s">
        <v>148</v>
      </c>
      <c r="E9" s="200" t="s">
        <v>149</v>
      </c>
      <c r="F9" s="200" t="s">
        <v>150</v>
      </c>
      <c r="G9" s="200" t="s">
        <v>151</v>
      </c>
      <c r="H9" s="211" t="s">
        <v>152</v>
      </c>
      <c r="I9" s="211" t="s">
        <v>153</v>
      </c>
      <c r="J9" s="211" t="s">
        <v>154</v>
      </c>
      <c r="K9" s="199" t="s">
        <v>107</v>
      </c>
      <c r="L9" s="140"/>
      <c r="M9" s="140"/>
      <c r="N9" s="140"/>
      <c r="O9" s="140"/>
      <c r="P9" s="140"/>
      <c r="Q9" s="140"/>
      <c r="R9" s="140"/>
      <c r="S9" s="140"/>
    </row>
    <row r="10" spans="1:19" ht="15" x14ac:dyDescent="0.25">
      <c r="A10" s="141" t="s">
        <v>144</v>
      </c>
      <c r="B10" s="167"/>
      <c r="C10" s="204" t="s">
        <v>25</v>
      </c>
      <c r="D10" s="204">
        <v>10101</v>
      </c>
      <c r="E10" s="204">
        <v>0.2</v>
      </c>
      <c r="F10" s="167">
        <v>1</v>
      </c>
      <c r="G10" s="167">
        <v>5.67</v>
      </c>
      <c r="H10" s="168">
        <v>0</v>
      </c>
      <c r="I10" s="168">
        <v>14.59</v>
      </c>
      <c r="J10" s="168" t="s">
        <v>106</v>
      </c>
      <c r="K10" s="205">
        <v>2.9180000000000001</v>
      </c>
      <c r="L10" s="140"/>
      <c r="M10" s="140"/>
      <c r="N10" s="140"/>
      <c r="O10" s="140"/>
      <c r="P10" s="140"/>
      <c r="Q10" s="140"/>
      <c r="R10" s="140"/>
      <c r="S10" s="140"/>
    </row>
    <row r="11" spans="1:19" ht="15" customHeight="1" x14ac:dyDescent="0.25">
      <c r="A11" s="141" t="s">
        <v>145</v>
      </c>
      <c r="B11" s="142"/>
      <c r="C11" s="177" t="s">
        <v>25</v>
      </c>
      <c r="D11" s="206">
        <v>10140</v>
      </c>
      <c r="E11" s="206">
        <v>0.4</v>
      </c>
      <c r="F11" s="212">
        <v>1</v>
      </c>
      <c r="G11" s="212">
        <v>6.72</v>
      </c>
      <c r="H11" s="214">
        <v>0</v>
      </c>
      <c r="I11" s="214">
        <v>17.29</v>
      </c>
      <c r="J11" s="215" t="s">
        <v>106</v>
      </c>
      <c r="K11" s="216">
        <v>6.9160000000000004</v>
      </c>
      <c r="L11" s="140"/>
      <c r="M11" s="140"/>
      <c r="N11" s="140"/>
      <c r="O11" s="140"/>
      <c r="P11" s="140"/>
      <c r="Q11" s="140"/>
      <c r="R11" s="140"/>
      <c r="S11" s="140"/>
    </row>
    <row r="12" spans="1:19" ht="24" customHeight="1" thickBot="1" x14ac:dyDescent="0.3">
      <c r="A12" s="148"/>
      <c r="B12" s="149"/>
      <c r="C12" s="587" t="s">
        <v>155</v>
      </c>
      <c r="D12" s="588"/>
      <c r="E12" s="588"/>
      <c r="F12" s="588"/>
      <c r="G12" s="588"/>
      <c r="H12" s="588"/>
      <c r="I12" s="197"/>
      <c r="J12" s="150"/>
      <c r="K12" s="151">
        <f>SUM(K10:K11)</f>
        <v>9.8339999999999996</v>
      </c>
      <c r="L12" s="140"/>
      <c r="M12" s="140"/>
      <c r="N12" s="140"/>
      <c r="O12" s="140"/>
      <c r="P12" s="140"/>
      <c r="Q12" s="140"/>
      <c r="R12" s="140"/>
      <c r="S12" s="140"/>
    </row>
    <row r="13" spans="1:19" ht="24" customHeight="1" thickBot="1" x14ac:dyDescent="0.3">
      <c r="A13" s="145" t="s">
        <v>156</v>
      </c>
      <c r="B13" s="201"/>
      <c r="C13" s="200" t="s">
        <v>147</v>
      </c>
      <c r="D13" s="200" t="s">
        <v>148</v>
      </c>
      <c r="E13" s="200" t="s">
        <v>149</v>
      </c>
      <c r="F13" s="200" t="s">
        <v>150</v>
      </c>
      <c r="G13" s="200" t="s">
        <v>151</v>
      </c>
      <c r="H13" s="211" t="s">
        <v>152</v>
      </c>
      <c r="I13" s="211" t="s">
        <v>153</v>
      </c>
      <c r="J13" s="211" t="s">
        <v>154</v>
      </c>
      <c r="K13" s="199" t="s">
        <v>107</v>
      </c>
      <c r="L13" s="140"/>
      <c r="M13" s="140"/>
      <c r="N13" s="140"/>
      <c r="O13" s="140"/>
      <c r="P13" s="140"/>
      <c r="Q13" s="140"/>
      <c r="R13" s="140"/>
      <c r="S13" s="140"/>
    </row>
    <row r="14" spans="1:19" ht="24" customHeight="1" x14ac:dyDescent="0.2">
      <c r="A14" s="598" t="s">
        <v>157</v>
      </c>
      <c r="B14" s="599"/>
      <c r="C14" s="202" t="s">
        <v>92</v>
      </c>
      <c r="D14" s="202">
        <v>38021</v>
      </c>
      <c r="E14" s="202">
        <v>0.11</v>
      </c>
      <c r="F14" s="202">
        <v>1</v>
      </c>
      <c r="G14" s="202">
        <v>53.11</v>
      </c>
      <c r="H14" s="202">
        <v>0</v>
      </c>
      <c r="I14" s="202">
        <v>53.11</v>
      </c>
      <c r="J14" s="202" t="s">
        <v>106</v>
      </c>
      <c r="K14" s="203">
        <v>5.8419999999999996</v>
      </c>
      <c r="L14" s="140"/>
      <c r="M14" s="140"/>
      <c r="N14" s="140"/>
      <c r="O14" s="140"/>
      <c r="P14" s="140"/>
      <c r="Q14" s="140"/>
      <c r="R14" s="140"/>
      <c r="S14" s="140"/>
    </row>
    <row r="15" spans="1:19" ht="24" customHeight="1" x14ac:dyDescent="0.2">
      <c r="A15" s="600" t="s">
        <v>158</v>
      </c>
      <c r="B15" s="601"/>
      <c r="C15" s="202" t="s">
        <v>92</v>
      </c>
      <c r="D15" s="202">
        <v>37564</v>
      </c>
      <c r="E15" s="202">
        <v>0.02</v>
      </c>
      <c r="F15" s="202">
        <v>1</v>
      </c>
      <c r="G15" s="202">
        <v>22.55</v>
      </c>
      <c r="H15" s="202">
        <v>0</v>
      </c>
      <c r="I15" s="202">
        <v>22.55</v>
      </c>
      <c r="J15" s="202" t="s">
        <v>106</v>
      </c>
      <c r="K15" s="203">
        <v>0.45100000000000001</v>
      </c>
      <c r="L15" s="140"/>
      <c r="M15" s="140"/>
      <c r="N15" s="140"/>
      <c r="O15" s="140"/>
      <c r="P15" s="140"/>
      <c r="Q15" s="140"/>
      <c r="R15" s="140"/>
      <c r="S15" s="140"/>
    </row>
    <row r="16" spans="1:19" ht="24" customHeight="1" x14ac:dyDescent="0.2">
      <c r="A16" s="600" t="s">
        <v>159</v>
      </c>
      <c r="B16" s="601"/>
      <c r="C16" s="202" t="s">
        <v>92</v>
      </c>
      <c r="D16" s="202">
        <v>37509</v>
      </c>
      <c r="E16" s="202">
        <v>0.18</v>
      </c>
      <c r="F16" s="202">
        <v>1</v>
      </c>
      <c r="G16" s="202">
        <v>64.48</v>
      </c>
      <c r="H16" s="202">
        <v>0</v>
      </c>
      <c r="I16" s="202">
        <v>64.48</v>
      </c>
      <c r="J16" s="202" t="s">
        <v>106</v>
      </c>
      <c r="K16" s="203">
        <v>11.606</v>
      </c>
      <c r="L16" s="140"/>
      <c r="M16" s="140"/>
      <c r="N16" s="140"/>
      <c r="O16" s="140"/>
      <c r="P16" s="140"/>
      <c r="Q16" s="140"/>
      <c r="R16" s="140"/>
      <c r="S16" s="140"/>
    </row>
    <row r="17" spans="1:19" ht="15" customHeight="1" x14ac:dyDescent="0.2">
      <c r="A17" s="600" t="s">
        <v>160</v>
      </c>
      <c r="B17" s="601"/>
      <c r="C17" s="206" t="s">
        <v>161</v>
      </c>
      <c r="D17" s="206">
        <v>38024</v>
      </c>
      <c r="E17" s="206">
        <v>0.08</v>
      </c>
      <c r="F17" s="206">
        <v>1</v>
      </c>
      <c r="G17" s="206">
        <v>4.8099999999999996</v>
      </c>
      <c r="H17" s="220">
        <v>0</v>
      </c>
      <c r="I17" s="220">
        <v>4.8099999999999996</v>
      </c>
      <c r="J17" s="220" t="s">
        <v>106</v>
      </c>
      <c r="K17" s="221">
        <v>0.38500000000000001</v>
      </c>
      <c r="L17" s="140"/>
      <c r="M17" s="140"/>
      <c r="N17" s="140"/>
      <c r="O17" s="140"/>
      <c r="P17" s="140"/>
      <c r="Q17" s="140"/>
      <c r="R17" s="140"/>
      <c r="S17" s="140"/>
    </row>
    <row r="18" spans="1:19" ht="15" customHeight="1" thickBot="1" x14ac:dyDescent="0.3">
      <c r="A18" s="217"/>
      <c r="B18" s="218"/>
      <c r="C18" s="198"/>
      <c r="D18" s="198"/>
      <c r="E18" s="206"/>
      <c r="F18" s="206"/>
      <c r="G18" s="206"/>
      <c r="H18" s="177" t="s">
        <v>155</v>
      </c>
      <c r="I18" s="177"/>
      <c r="J18" s="206"/>
      <c r="K18" s="222">
        <f>SUM(K14:K17)</f>
        <v>18.284000000000002</v>
      </c>
      <c r="L18" s="140"/>
      <c r="M18" s="140"/>
      <c r="N18" s="140"/>
      <c r="O18" s="140"/>
      <c r="P18" s="140"/>
      <c r="Q18" s="140"/>
      <c r="R18" s="140"/>
      <c r="S18" s="140"/>
    </row>
    <row r="19" spans="1:19" ht="24" customHeight="1" x14ac:dyDescent="0.25">
      <c r="A19" s="224"/>
      <c r="B19" s="224"/>
      <c r="C19" s="224"/>
      <c r="D19" s="224"/>
      <c r="E19" s="224"/>
      <c r="F19" s="224"/>
      <c r="G19" s="224"/>
      <c r="H19" s="224"/>
      <c r="I19" s="224"/>
      <c r="J19" s="224"/>
      <c r="K19" s="225"/>
      <c r="L19" s="140"/>
      <c r="M19" s="140"/>
      <c r="N19" s="140"/>
      <c r="O19" s="140"/>
      <c r="P19" s="140"/>
      <c r="Q19" s="140"/>
      <c r="R19" s="140"/>
      <c r="S19" s="140"/>
    </row>
    <row r="20" spans="1:19" ht="15" customHeight="1" thickBot="1" x14ac:dyDescent="0.3">
      <c r="A20" s="213" t="s">
        <v>174</v>
      </c>
      <c r="B20" s="213"/>
      <c r="C20" s="213"/>
      <c r="D20" s="213"/>
      <c r="E20" s="213"/>
      <c r="F20" s="213"/>
      <c r="G20" s="213"/>
      <c r="H20" s="213"/>
      <c r="I20" s="213"/>
      <c r="J20" s="213"/>
      <c r="K20" s="219"/>
      <c r="L20" s="140"/>
      <c r="M20" s="140"/>
      <c r="N20" s="140"/>
      <c r="O20" s="140"/>
      <c r="P20" s="140"/>
      <c r="Q20" s="140"/>
      <c r="R20" s="140"/>
      <c r="S20" s="140"/>
    </row>
    <row r="21" spans="1:19" ht="15" customHeight="1" thickBot="1" x14ac:dyDescent="0.3">
      <c r="A21" s="232" t="s">
        <v>162</v>
      </c>
      <c r="B21" s="211"/>
      <c r="C21" s="233" t="s">
        <v>163</v>
      </c>
      <c r="D21" s="596" t="s">
        <v>164</v>
      </c>
      <c r="E21" s="597"/>
      <c r="F21" s="213"/>
      <c r="G21" s="213"/>
      <c r="H21" s="213"/>
      <c r="I21" s="213"/>
      <c r="J21" s="213"/>
      <c r="K21" s="219"/>
      <c r="L21" s="140"/>
      <c r="M21" s="140"/>
      <c r="N21" s="140"/>
      <c r="O21" s="140"/>
      <c r="P21" s="140"/>
      <c r="Q21" s="140"/>
      <c r="R21" s="140"/>
      <c r="S21" s="140"/>
    </row>
    <row r="22" spans="1:19" ht="15" customHeight="1" x14ac:dyDescent="0.25">
      <c r="A22" s="227" t="s">
        <v>165</v>
      </c>
      <c r="B22" s="224"/>
      <c r="C22" s="234">
        <v>1.5727</v>
      </c>
      <c r="D22" s="227"/>
      <c r="E22" s="225">
        <v>9.83</v>
      </c>
      <c r="F22" s="213"/>
      <c r="G22" s="213"/>
      <c r="H22" s="213"/>
      <c r="I22" s="213"/>
      <c r="J22" s="213"/>
      <c r="K22" s="219"/>
      <c r="L22" s="140"/>
      <c r="M22" s="140"/>
      <c r="N22" s="140"/>
      <c r="O22" s="140"/>
      <c r="P22" s="140"/>
      <c r="Q22" s="140"/>
      <c r="R22" s="140"/>
      <c r="S22" s="140"/>
    </row>
    <row r="23" spans="1:19" ht="15" customHeight="1" x14ac:dyDescent="0.25">
      <c r="A23" s="228" t="s">
        <v>166</v>
      </c>
      <c r="B23" s="213"/>
      <c r="C23" s="230"/>
      <c r="D23" s="228"/>
      <c r="E23" s="219">
        <v>18.28</v>
      </c>
      <c r="F23" s="213"/>
      <c r="G23" s="213"/>
      <c r="H23" s="213"/>
      <c r="I23" s="213"/>
      <c r="J23" s="213"/>
      <c r="K23" s="219"/>
      <c r="L23" s="140"/>
      <c r="M23" s="140"/>
      <c r="N23" s="140"/>
      <c r="O23" s="140"/>
      <c r="P23" s="140"/>
      <c r="Q23" s="140"/>
      <c r="R23" s="140"/>
      <c r="S23" s="140"/>
    </row>
    <row r="24" spans="1:19" ht="15" customHeight="1" x14ac:dyDescent="0.25">
      <c r="A24" s="228" t="s">
        <v>167</v>
      </c>
      <c r="B24" s="213"/>
      <c r="C24" s="230"/>
      <c r="D24" s="228"/>
      <c r="E24" s="219">
        <v>0</v>
      </c>
      <c r="F24" s="213"/>
      <c r="G24" s="213"/>
      <c r="H24" s="213"/>
      <c r="I24" s="213"/>
      <c r="J24" s="213"/>
      <c r="K24" s="219"/>
      <c r="L24" s="140"/>
      <c r="M24" s="140"/>
      <c r="N24" s="140"/>
      <c r="O24" s="140"/>
      <c r="P24" s="140"/>
      <c r="Q24" s="140"/>
      <c r="R24" s="140"/>
      <c r="S24" s="140"/>
    </row>
    <row r="25" spans="1:19" ht="15" customHeight="1" x14ac:dyDescent="0.25">
      <c r="A25" s="228" t="s">
        <v>168</v>
      </c>
      <c r="B25" s="213"/>
      <c r="C25" s="230"/>
      <c r="D25" s="228"/>
      <c r="E25" s="219">
        <v>1</v>
      </c>
      <c r="F25" s="213"/>
      <c r="G25" s="213"/>
      <c r="H25" s="213"/>
      <c r="I25" s="213"/>
      <c r="J25" s="213"/>
      <c r="K25" s="219"/>
      <c r="L25" s="140"/>
      <c r="M25" s="140"/>
      <c r="N25" s="140"/>
      <c r="O25" s="140"/>
      <c r="P25" s="140"/>
      <c r="Q25" s="140"/>
      <c r="R25" s="140"/>
      <c r="S25" s="140"/>
    </row>
    <row r="26" spans="1:19" ht="15" customHeight="1" x14ac:dyDescent="0.25">
      <c r="A26" s="228" t="s">
        <v>169</v>
      </c>
      <c r="B26" s="213"/>
      <c r="C26" s="230"/>
      <c r="D26" s="228"/>
      <c r="E26" s="219">
        <v>9.83</v>
      </c>
      <c r="F26" s="213"/>
      <c r="G26" s="213"/>
      <c r="H26" s="213"/>
      <c r="I26" s="213"/>
      <c r="J26" s="213"/>
      <c r="K26" s="219"/>
      <c r="L26" s="140"/>
      <c r="M26" s="140"/>
      <c r="N26" s="140"/>
      <c r="O26" s="140"/>
      <c r="P26" s="140"/>
      <c r="Q26" s="140"/>
      <c r="R26" s="140"/>
      <c r="S26" s="140"/>
    </row>
    <row r="27" spans="1:19" ht="15" x14ac:dyDescent="0.25">
      <c r="A27" s="228" t="s">
        <v>170</v>
      </c>
      <c r="B27" s="213"/>
      <c r="C27" s="230"/>
      <c r="D27" s="228"/>
      <c r="E27" s="219">
        <v>9.83</v>
      </c>
      <c r="F27" s="213"/>
      <c r="G27" s="213"/>
      <c r="H27" s="213"/>
      <c r="I27" s="213"/>
      <c r="J27" s="213"/>
      <c r="K27" s="219"/>
      <c r="L27" s="140"/>
      <c r="M27" s="140"/>
      <c r="N27" s="140"/>
      <c r="O27" s="140"/>
      <c r="P27" s="140"/>
      <c r="Q27" s="140"/>
      <c r="R27" s="140"/>
      <c r="S27" s="140"/>
    </row>
    <row r="28" spans="1:19" s="82" customFormat="1" ht="15" customHeight="1" x14ac:dyDescent="0.25">
      <c r="A28" s="228" t="s">
        <v>171</v>
      </c>
      <c r="B28" s="213"/>
      <c r="C28" s="230"/>
      <c r="D28" s="228"/>
      <c r="E28" s="219">
        <f>E22+E23</f>
        <v>28.11</v>
      </c>
      <c r="F28" s="213"/>
      <c r="G28" s="213"/>
      <c r="H28" s="213"/>
      <c r="I28" s="213"/>
      <c r="J28" s="213"/>
      <c r="K28" s="219"/>
      <c r="L28" s="140"/>
      <c r="M28" s="140"/>
      <c r="N28" s="140"/>
      <c r="O28" s="140"/>
      <c r="P28" s="140"/>
      <c r="Q28" s="140"/>
      <c r="R28" s="140"/>
      <c r="S28" s="140"/>
    </row>
    <row r="29" spans="1:19" ht="15" customHeight="1" x14ac:dyDescent="0.25">
      <c r="A29" s="228" t="s">
        <v>172</v>
      </c>
      <c r="B29" s="213"/>
      <c r="C29" s="237">
        <v>0.23319999999999999</v>
      </c>
      <c r="D29" s="228"/>
      <c r="E29" s="235">
        <f>E28*0.2332</f>
        <v>6.5552519999999994</v>
      </c>
      <c r="F29" s="213"/>
      <c r="G29" s="213"/>
      <c r="H29" s="213"/>
      <c r="I29" s="213"/>
      <c r="J29" s="213"/>
      <c r="K29" s="219"/>
      <c r="L29" s="140"/>
      <c r="M29" s="140"/>
      <c r="N29" s="140"/>
      <c r="O29" s="140"/>
      <c r="P29" s="140"/>
      <c r="Q29" s="140"/>
      <c r="R29" s="140"/>
      <c r="S29" s="140"/>
    </row>
    <row r="30" spans="1:19" ht="15" customHeight="1" thickBot="1" x14ac:dyDescent="0.3">
      <c r="A30" s="229" t="s">
        <v>173</v>
      </c>
      <c r="B30" s="223"/>
      <c r="C30" s="231"/>
      <c r="D30" s="229"/>
      <c r="E30" s="236">
        <f>E28+E29</f>
        <v>34.665251999999995</v>
      </c>
      <c r="F30" s="213"/>
      <c r="G30" s="213"/>
      <c r="H30" s="213"/>
      <c r="I30" s="213"/>
      <c r="J30" s="213"/>
      <c r="K30" s="219"/>
      <c r="L30" s="140"/>
      <c r="M30" s="140"/>
      <c r="N30" s="140"/>
      <c r="O30" s="140"/>
      <c r="P30" s="140"/>
      <c r="Q30" s="140"/>
      <c r="R30" s="140"/>
      <c r="S30" s="140"/>
    </row>
    <row r="31" spans="1:19" ht="15" customHeight="1" x14ac:dyDescent="0.25">
      <c r="A31" s="213"/>
      <c r="B31" s="213"/>
      <c r="C31" s="213"/>
      <c r="D31" s="213"/>
      <c r="E31" s="213"/>
      <c r="F31" s="213"/>
      <c r="G31" s="213"/>
      <c r="H31" s="213"/>
      <c r="I31" s="213"/>
      <c r="J31" s="213"/>
      <c r="K31" s="219"/>
      <c r="L31" s="140"/>
      <c r="M31" s="140"/>
      <c r="N31" s="140"/>
      <c r="O31" s="140"/>
      <c r="P31" s="140"/>
      <c r="Q31" s="140"/>
      <c r="R31" s="140"/>
      <c r="S31" s="140"/>
    </row>
    <row r="32" spans="1:19" ht="24" customHeight="1" thickBot="1" x14ac:dyDescent="0.3">
      <c r="A32" s="223"/>
      <c r="B32" s="223"/>
      <c r="C32" s="223"/>
      <c r="D32" s="223"/>
      <c r="E32" s="223"/>
      <c r="F32" s="223"/>
      <c r="G32" s="223"/>
      <c r="H32" s="223"/>
      <c r="I32" s="223"/>
      <c r="J32" s="223"/>
      <c r="K32" s="226"/>
      <c r="L32" s="140"/>
      <c r="M32" s="140"/>
      <c r="N32" s="140"/>
      <c r="O32" s="140"/>
      <c r="P32" s="140"/>
      <c r="Q32" s="140"/>
      <c r="R32" s="140"/>
      <c r="S32" s="140"/>
    </row>
    <row r="33" spans="1:19" ht="15" customHeight="1" x14ac:dyDescent="0.25">
      <c r="A33" s="164"/>
      <c r="B33" s="164"/>
      <c r="C33" s="164"/>
      <c r="D33" s="164"/>
      <c r="E33" s="164"/>
      <c r="F33" s="164"/>
      <c r="G33" s="164"/>
      <c r="H33" s="164"/>
      <c r="I33" s="164"/>
      <c r="J33" s="164"/>
      <c r="K33" s="164"/>
      <c r="L33" s="164"/>
      <c r="M33" s="164"/>
      <c r="N33" s="164"/>
      <c r="O33" s="164"/>
      <c r="P33" s="140"/>
      <c r="Q33" s="140"/>
      <c r="R33" s="140"/>
      <c r="S33" s="140"/>
    </row>
    <row r="34" spans="1:19" ht="15" customHeight="1" x14ac:dyDescent="0.25">
      <c r="A34" s="164"/>
      <c r="B34" s="164"/>
      <c r="C34" s="164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164"/>
      <c r="O34" s="164"/>
      <c r="P34" s="140"/>
      <c r="Q34" s="140"/>
      <c r="R34" s="140"/>
      <c r="S34" s="140"/>
    </row>
    <row r="35" spans="1:19" ht="15" customHeight="1" x14ac:dyDescent="0.25">
      <c r="A35" s="164"/>
      <c r="B35" s="164"/>
      <c r="C35" s="164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40"/>
      <c r="Q35" s="140"/>
      <c r="R35" s="140"/>
      <c r="S35" s="140"/>
    </row>
    <row r="36" spans="1:19" ht="15" customHeight="1" x14ac:dyDescent="0.25">
      <c r="A36" s="164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</row>
    <row r="37" spans="1:19" ht="15" customHeight="1" x14ac:dyDescent="0.25">
      <c r="A37" s="164"/>
      <c r="B37" s="164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64"/>
      <c r="P37" s="164"/>
      <c r="Q37" s="164"/>
      <c r="R37" s="164"/>
      <c r="S37" s="164"/>
    </row>
    <row r="38" spans="1:19" ht="15" customHeight="1" x14ac:dyDescent="0.25">
      <c r="A38" s="164"/>
      <c r="B38" s="164"/>
      <c r="C38" s="164"/>
      <c r="D38" s="164"/>
      <c r="E38" s="164"/>
      <c r="F38" s="164"/>
      <c r="G38" s="164"/>
      <c r="H38" s="164"/>
      <c r="I38" s="164"/>
      <c r="J38" s="164"/>
      <c r="K38" s="164"/>
      <c r="L38" s="164"/>
      <c r="M38" s="164"/>
      <c r="N38" s="164"/>
      <c r="O38" s="164"/>
      <c r="P38" s="164"/>
      <c r="Q38" s="164"/>
      <c r="R38" s="164"/>
      <c r="S38" s="164"/>
    </row>
    <row r="39" spans="1:19" ht="15" customHeight="1" x14ac:dyDescent="0.25">
      <c r="A39" s="164"/>
      <c r="B39" s="164"/>
      <c r="C39" s="164"/>
      <c r="D39" s="164"/>
      <c r="E39" s="164"/>
      <c r="F39" s="164"/>
      <c r="G39" s="164"/>
      <c r="H39" s="164"/>
      <c r="I39" s="164"/>
      <c r="J39" s="164"/>
      <c r="K39" s="164"/>
      <c r="L39" s="164"/>
      <c r="M39" s="164"/>
      <c r="N39" s="164"/>
      <c r="O39" s="164"/>
      <c r="P39" s="164"/>
      <c r="Q39" s="164"/>
      <c r="R39" s="164"/>
      <c r="S39" s="164"/>
    </row>
    <row r="40" spans="1:19" ht="15" customHeight="1" x14ac:dyDescent="0.25">
      <c r="A40" s="164"/>
      <c r="B40" s="164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64"/>
      <c r="P40" s="164"/>
      <c r="Q40" s="164"/>
      <c r="R40" s="164"/>
      <c r="S40" s="164"/>
    </row>
    <row r="41" spans="1:19" ht="15" customHeight="1" x14ac:dyDescent="0.25">
      <c r="A41" s="164"/>
      <c r="B41" s="164"/>
      <c r="C41" s="164"/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64"/>
      <c r="P41" s="164"/>
      <c r="Q41" s="164"/>
      <c r="R41" s="164"/>
      <c r="S41" s="164"/>
    </row>
    <row r="42" spans="1:19" x14ac:dyDescent="0.25">
      <c r="B42" s="86"/>
      <c r="C42" s="87"/>
      <c r="F42" s="88"/>
      <c r="G42" s="88"/>
      <c r="H42" s="86"/>
      <c r="I42" s="86"/>
    </row>
    <row r="49" spans="2:7" x14ac:dyDescent="0.25">
      <c r="B49" s="86"/>
      <c r="C49" s="87"/>
      <c r="F49" s="88"/>
      <c r="G49" s="88"/>
    </row>
    <row r="56" spans="2:7" x14ac:dyDescent="0.25">
      <c r="B56" s="86"/>
      <c r="C56" s="87"/>
      <c r="F56" s="88"/>
      <c r="G56" s="88"/>
    </row>
    <row r="63" spans="2:7" x14ac:dyDescent="0.25">
      <c r="B63" s="86"/>
      <c r="F63" s="88"/>
      <c r="G63" s="88"/>
    </row>
    <row r="70" spans="6:7" x14ac:dyDescent="0.25">
      <c r="F70" s="88"/>
      <c r="G70" s="88"/>
    </row>
  </sheetData>
  <mergeCells count="10">
    <mergeCell ref="B1:K1"/>
    <mergeCell ref="A2:K4"/>
    <mergeCell ref="A5:K6"/>
    <mergeCell ref="A7:K8"/>
    <mergeCell ref="C12:H12"/>
    <mergeCell ref="D21:E21"/>
    <mergeCell ref="A14:B14"/>
    <mergeCell ref="A15:B15"/>
    <mergeCell ref="A16:B16"/>
    <mergeCell ref="A17:B17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ilha7">
    <tabColor rgb="FF00B050"/>
    <pageSetUpPr fitToPage="1"/>
  </sheetPr>
  <dimension ref="A1:S67"/>
  <sheetViews>
    <sheetView showGridLines="0" view="pageBreakPreview" zoomScale="85" zoomScaleNormal="100" zoomScaleSheetLayoutView="85" workbookViewId="0">
      <selection activeCell="G9" sqref="G9"/>
    </sheetView>
  </sheetViews>
  <sheetFormatPr defaultRowHeight="12.75" x14ac:dyDescent="0.25"/>
  <cols>
    <col min="1" max="1" width="18" style="69" customWidth="1"/>
    <col min="2" max="2" width="52.140625" style="69" bestFit="1" customWidth="1"/>
    <col min="3" max="3" width="12.7109375" style="84" bestFit="1" customWidth="1"/>
    <col min="4" max="5" width="13.140625" style="69" bestFit="1" customWidth="1"/>
    <col min="6" max="6" width="11" style="69" bestFit="1" customWidth="1"/>
    <col min="7" max="7" width="11" style="69" customWidth="1"/>
    <col min="8" max="9" width="12.7109375" style="69" customWidth="1"/>
    <col min="10" max="10" width="12.5703125" style="69" bestFit="1" customWidth="1"/>
    <col min="11" max="11" width="15.7109375" style="69" bestFit="1" customWidth="1"/>
    <col min="12" max="12" width="6.28515625" style="69" customWidth="1"/>
    <col min="13" max="13" width="5.42578125" style="69" bestFit="1" customWidth="1"/>
    <col min="14" max="14" width="3" style="69" customWidth="1"/>
    <col min="15" max="15" width="1.85546875" style="69" customWidth="1"/>
    <col min="16" max="16" width="6" style="69" customWidth="1"/>
    <col min="17" max="17" width="9.5703125" style="69" bestFit="1" customWidth="1"/>
    <col min="18" max="16384" width="9.140625" style="69"/>
  </cols>
  <sheetData>
    <row r="1" spans="1:19" ht="94.5" customHeight="1" thickBot="1" x14ac:dyDescent="0.5">
      <c r="A1" s="210"/>
      <c r="B1" s="602" t="s">
        <v>141</v>
      </c>
      <c r="C1" s="603"/>
      <c r="D1" s="603"/>
      <c r="E1" s="603"/>
      <c r="F1" s="603"/>
      <c r="G1" s="603"/>
      <c r="H1" s="603"/>
      <c r="I1" s="603"/>
      <c r="J1" s="603"/>
      <c r="K1" s="604"/>
      <c r="L1" s="68"/>
      <c r="M1" s="68"/>
      <c r="N1" s="68"/>
      <c r="O1" s="68"/>
      <c r="P1" s="140"/>
      <c r="Q1" s="140"/>
      <c r="R1" s="140"/>
      <c r="S1" s="140"/>
    </row>
    <row r="2" spans="1:19" ht="19.5" customHeight="1" thickTop="1" x14ac:dyDescent="0.25">
      <c r="A2" s="605" t="s">
        <v>323</v>
      </c>
      <c r="B2" s="606"/>
      <c r="C2" s="606"/>
      <c r="D2" s="606"/>
      <c r="E2" s="606"/>
      <c r="F2" s="606"/>
      <c r="G2" s="606"/>
      <c r="H2" s="606"/>
      <c r="I2" s="606"/>
      <c r="J2" s="606"/>
      <c r="K2" s="607"/>
      <c r="L2" s="140"/>
      <c r="M2" s="140"/>
      <c r="N2" s="140"/>
      <c r="O2" s="140"/>
      <c r="P2" s="140"/>
      <c r="Q2" s="140"/>
      <c r="R2" s="140"/>
      <c r="S2" s="140"/>
    </row>
    <row r="3" spans="1:19" ht="13.5" customHeight="1" x14ac:dyDescent="0.25">
      <c r="A3" s="608"/>
      <c r="B3" s="609"/>
      <c r="C3" s="609"/>
      <c r="D3" s="609"/>
      <c r="E3" s="609"/>
      <c r="F3" s="609"/>
      <c r="G3" s="609"/>
      <c r="H3" s="609"/>
      <c r="I3" s="609"/>
      <c r="J3" s="609"/>
      <c r="K3" s="610"/>
      <c r="L3" s="140"/>
      <c r="M3" s="140"/>
      <c r="N3" s="140"/>
      <c r="O3" s="140"/>
      <c r="P3" s="140"/>
      <c r="Q3" s="140"/>
      <c r="R3" s="140"/>
      <c r="S3" s="140"/>
    </row>
    <row r="4" spans="1:19" ht="29.25" customHeight="1" thickBot="1" x14ac:dyDescent="0.3">
      <c r="A4" s="611"/>
      <c r="B4" s="612"/>
      <c r="C4" s="612"/>
      <c r="D4" s="612"/>
      <c r="E4" s="612"/>
      <c r="F4" s="612"/>
      <c r="G4" s="612"/>
      <c r="H4" s="612"/>
      <c r="I4" s="612"/>
      <c r="J4" s="612"/>
      <c r="K4" s="613"/>
      <c r="L4" s="140"/>
      <c r="M4" s="140"/>
      <c r="N4" s="140"/>
      <c r="O4" s="140"/>
      <c r="P4" s="140"/>
      <c r="Q4" s="140"/>
      <c r="R4" s="140"/>
      <c r="S4" s="140"/>
    </row>
    <row r="5" spans="1:19" ht="13.5" customHeight="1" x14ac:dyDescent="0.25">
      <c r="A5" s="614" t="s">
        <v>142</v>
      </c>
      <c r="B5" s="615"/>
      <c r="C5" s="615"/>
      <c r="D5" s="615"/>
      <c r="E5" s="615"/>
      <c r="F5" s="615"/>
      <c r="G5" s="615"/>
      <c r="H5" s="615"/>
      <c r="I5" s="615"/>
      <c r="J5" s="615"/>
      <c r="K5" s="616"/>
      <c r="L5" s="140"/>
      <c r="M5" s="140"/>
      <c r="N5" s="140"/>
      <c r="O5" s="140"/>
      <c r="P5" s="140"/>
      <c r="Q5" s="140"/>
      <c r="R5" s="140"/>
      <c r="S5" s="140"/>
    </row>
    <row r="6" spans="1:19" ht="15" customHeight="1" thickBot="1" x14ac:dyDescent="0.3">
      <c r="A6" s="617"/>
      <c r="B6" s="618"/>
      <c r="C6" s="618"/>
      <c r="D6" s="618"/>
      <c r="E6" s="618"/>
      <c r="F6" s="618"/>
      <c r="G6" s="618"/>
      <c r="H6" s="618"/>
      <c r="I6" s="618"/>
      <c r="J6" s="618"/>
      <c r="K6" s="619"/>
      <c r="L6" s="140"/>
      <c r="M6" s="140"/>
      <c r="N6" s="140"/>
      <c r="O6" s="140"/>
      <c r="P6" s="140"/>
      <c r="Q6" s="140"/>
      <c r="R6" s="140"/>
      <c r="S6" s="140"/>
    </row>
    <row r="7" spans="1:19" ht="14.25" customHeight="1" x14ac:dyDescent="0.25">
      <c r="A7" s="620" t="s">
        <v>216</v>
      </c>
      <c r="B7" s="621"/>
      <c r="C7" s="621"/>
      <c r="D7" s="621"/>
      <c r="E7" s="621"/>
      <c r="F7" s="621"/>
      <c r="G7" s="621"/>
      <c r="H7" s="621"/>
      <c r="I7" s="621"/>
      <c r="J7" s="621"/>
      <c r="K7" s="622"/>
      <c r="L7" s="140"/>
      <c r="M7" s="140"/>
      <c r="N7" s="140"/>
      <c r="O7" s="140"/>
      <c r="P7" s="140"/>
      <c r="Q7" s="140"/>
      <c r="R7" s="140"/>
      <c r="S7" s="140"/>
    </row>
    <row r="8" spans="1:19" ht="26.25" customHeight="1" thickBot="1" x14ac:dyDescent="0.3">
      <c r="A8" s="623"/>
      <c r="B8" s="624"/>
      <c r="C8" s="624"/>
      <c r="D8" s="624"/>
      <c r="E8" s="624"/>
      <c r="F8" s="624"/>
      <c r="G8" s="624"/>
      <c r="H8" s="624"/>
      <c r="I8" s="624"/>
      <c r="J8" s="624"/>
      <c r="K8" s="625"/>
      <c r="L8" s="140"/>
      <c r="M8" s="140"/>
      <c r="N8" s="140"/>
      <c r="O8" s="140"/>
      <c r="P8" s="140"/>
      <c r="Q8" s="140"/>
      <c r="R8" s="140"/>
      <c r="S8" s="140"/>
    </row>
    <row r="9" spans="1:19" ht="15.75" thickBot="1" x14ac:dyDescent="0.3">
      <c r="A9" s="145" t="s">
        <v>146</v>
      </c>
      <c r="B9" s="245"/>
      <c r="C9" s="244" t="s">
        <v>147</v>
      </c>
      <c r="D9" s="244" t="s">
        <v>148</v>
      </c>
      <c r="E9" s="244" t="s">
        <v>149</v>
      </c>
      <c r="F9" s="244" t="s">
        <v>150</v>
      </c>
      <c r="G9" s="244" t="s">
        <v>151</v>
      </c>
      <c r="H9" s="211" t="s">
        <v>152</v>
      </c>
      <c r="I9" s="211" t="s">
        <v>153</v>
      </c>
      <c r="J9" s="211" t="s">
        <v>154</v>
      </c>
      <c r="K9" s="239" t="s">
        <v>107</v>
      </c>
      <c r="L9" s="140"/>
      <c r="M9" s="140"/>
      <c r="N9" s="140"/>
      <c r="O9" s="140"/>
      <c r="P9" s="140"/>
      <c r="Q9" s="140"/>
      <c r="R9" s="140"/>
      <c r="S9" s="140"/>
    </row>
    <row r="10" spans="1:19" ht="15" x14ac:dyDescent="0.25">
      <c r="A10" s="141" t="s">
        <v>144</v>
      </c>
      <c r="B10" s="167"/>
      <c r="C10" s="249" t="s">
        <v>25</v>
      </c>
      <c r="D10" s="249">
        <v>10101</v>
      </c>
      <c r="E10" s="249">
        <v>0.3</v>
      </c>
      <c r="F10" s="167">
        <v>1</v>
      </c>
      <c r="G10" s="167">
        <v>5.67</v>
      </c>
      <c r="H10" s="168">
        <v>0</v>
      </c>
      <c r="I10" s="168">
        <v>14.59</v>
      </c>
      <c r="J10" s="168" t="s">
        <v>106</v>
      </c>
      <c r="K10" s="261">
        <v>4.37</v>
      </c>
      <c r="L10" s="140"/>
      <c r="M10" s="140"/>
      <c r="N10" s="140"/>
      <c r="O10" s="140"/>
      <c r="P10" s="140"/>
      <c r="Q10" s="140"/>
      <c r="R10" s="140"/>
      <c r="S10" s="140"/>
    </row>
    <row r="11" spans="1:19" ht="15" customHeight="1" x14ac:dyDescent="0.25">
      <c r="A11" s="141" t="s">
        <v>145</v>
      </c>
      <c r="B11" s="142"/>
      <c r="C11" s="177" t="s">
        <v>25</v>
      </c>
      <c r="D11" s="250">
        <v>10140</v>
      </c>
      <c r="E11" s="250">
        <v>1.2</v>
      </c>
      <c r="F11" s="212">
        <v>1</v>
      </c>
      <c r="G11" s="212">
        <v>6.72</v>
      </c>
      <c r="H11" s="214">
        <v>0</v>
      </c>
      <c r="I11" s="214">
        <v>17.29</v>
      </c>
      <c r="J11" s="215" t="s">
        <v>106</v>
      </c>
      <c r="K11" s="262">
        <v>20.748000000000001</v>
      </c>
      <c r="L11" s="140"/>
      <c r="M11" s="140"/>
      <c r="N11" s="140"/>
      <c r="O11" s="140"/>
      <c r="P11" s="140"/>
      <c r="Q11" s="140"/>
      <c r="R11" s="140"/>
      <c r="S11" s="140"/>
    </row>
    <row r="12" spans="1:19" ht="24" customHeight="1" thickBot="1" x14ac:dyDescent="0.3">
      <c r="A12" s="148"/>
      <c r="B12" s="149"/>
      <c r="C12" s="587" t="s">
        <v>155</v>
      </c>
      <c r="D12" s="588"/>
      <c r="E12" s="588"/>
      <c r="F12" s="588"/>
      <c r="G12" s="588"/>
      <c r="H12" s="588"/>
      <c r="I12" s="240"/>
      <c r="J12" s="240"/>
      <c r="K12" s="260">
        <f>SUM(K10:K11)</f>
        <v>25.118000000000002</v>
      </c>
      <c r="L12" s="140"/>
      <c r="M12" s="140"/>
      <c r="N12" s="140"/>
      <c r="O12" s="140"/>
      <c r="P12" s="140"/>
      <c r="Q12" s="140"/>
      <c r="R12" s="140"/>
      <c r="S12" s="140"/>
    </row>
    <row r="13" spans="1:19" ht="24" customHeight="1" thickBot="1" x14ac:dyDescent="0.3">
      <c r="A13" s="145" t="s">
        <v>156</v>
      </c>
      <c r="B13" s="245"/>
      <c r="C13" s="244" t="s">
        <v>147</v>
      </c>
      <c r="D13" s="244" t="s">
        <v>148</v>
      </c>
      <c r="E13" s="244" t="s">
        <v>149</v>
      </c>
      <c r="F13" s="244" t="s">
        <v>150</v>
      </c>
      <c r="G13" s="244" t="s">
        <v>151</v>
      </c>
      <c r="H13" s="211" t="s">
        <v>152</v>
      </c>
      <c r="I13" s="211" t="s">
        <v>153</v>
      </c>
      <c r="J13" s="211" t="s">
        <v>154</v>
      </c>
      <c r="K13" s="239" t="s">
        <v>107</v>
      </c>
      <c r="L13" s="140"/>
      <c r="M13" s="140"/>
      <c r="N13" s="140"/>
      <c r="O13" s="140"/>
      <c r="P13" s="140"/>
      <c r="Q13" s="140"/>
      <c r="R13" s="140"/>
      <c r="S13" s="140"/>
    </row>
    <row r="14" spans="1:19" ht="24" customHeight="1" x14ac:dyDescent="0.2">
      <c r="A14" s="626" t="s">
        <v>217</v>
      </c>
      <c r="B14" s="599"/>
      <c r="C14" s="248" t="s">
        <v>92</v>
      </c>
      <c r="D14" s="248">
        <v>37517</v>
      </c>
      <c r="E14" s="248">
        <v>0.3</v>
      </c>
      <c r="F14" s="248">
        <v>1</v>
      </c>
      <c r="G14" s="248">
        <v>11.7</v>
      </c>
      <c r="H14" s="248">
        <v>0</v>
      </c>
      <c r="I14" s="248">
        <v>11.7</v>
      </c>
      <c r="J14" s="248" t="s">
        <v>106</v>
      </c>
      <c r="K14" s="246">
        <v>3.51</v>
      </c>
      <c r="L14" s="140"/>
      <c r="M14" s="140"/>
      <c r="N14" s="140"/>
      <c r="O14" s="140"/>
      <c r="P14" s="140"/>
      <c r="Q14" s="140"/>
      <c r="R14" s="140"/>
      <c r="S14" s="140"/>
    </row>
    <row r="15" spans="1:19" ht="15" customHeight="1" thickBot="1" x14ac:dyDescent="0.3">
      <c r="A15" s="217"/>
      <c r="B15" s="218"/>
      <c r="C15" s="243"/>
      <c r="D15" s="243"/>
      <c r="E15" s="250"/>
      <c r="F15" s="250"/>
      <c r="G15" s="250"/>
      <c r="H15" s="177" t="s">
        <v>155</v>
      </c>
      <c r="I15" s="177"/>
      <c r="J15" s="250"/>
      <c r="K15" s="222">
        <f>SUM(K14:K14)</f>
        <v>3.51</v>
      </c>
      <c r="L15" s="140"/>
      <c r="M15" s="140"/>
      <c r="N15" s="140"/>
      <c r="O15" s="140"/>
      <c r="P15" s="140"/>
      <c r="Q15" s="140"/>
      <c r="R15" s="140"/>
      <c r="S15" s="140"/>
    </row>
    <row r="16" spans="1:19" ht="24" customHeight="1" x14ac:dyDescent="0.25">
      <c r="A16" s="224"/>
      <c r="B16" s="224"/>
      <c r="C16" s="224"/>
      <c r="D16" s="224"/>
      <c r="E16" s="224"/>
      <c r="F16" s="224"/>
      <c r="G16" s="224"/>
      <c r="H16" s="224"/>
      <c r="I16" s="224"/>
      <c r="J16" s="224"/>
      <c r="K16" s="225"/>
      <c r="L16" s="140"/>
      <c r="M16" s="140"/>
      <c r="N16" s="140"/>
      <c r="O16" s="140"/>
      <c r="P16" s="140"/>
      <c r="Q16" s="140"/>
      <c r="R16" s="140"/>
      <c r="S16" s="140"/>
    </row>
    <row r="17" spans="1:19" ht="15" customHeight="1" thickBot="1" x14ac:dyDescent="0.3">
      <c r="A17" s="213" t="s">
        <v>174</v>
      </c>
      <c r="B17" s="213"/>
      <c r="C17" s="213"/>
      <c r="D17" s="213"/>
      <c r="E17" s="213"/>
      <c r="F17" s="213"/>
      <c r="G17" s="213"/>
      <c r="H17" s="213"/>
      <c r="I17" s="213"/>
      <c r="J17" s="213"/>
      <c r="K17" s="219"/>
      <c r="L17" s="140"/>
      <c r="M17" s="140"/>
      <c r="N17" s="140"/>
      <c r="O17" s="140"/>
      <c r="P17" s="140"/>
      <c r="Q17" s="140"/>
      <c r="R17" s="140"/>
      <c r="S17" s="140"/>
    </row>
    <row r="18" spans="1:19" ht="15" customHeight="1" thickBot="1" x14ac:dyDescent="0.3">
      <c r="A18" s="232" t="s">
        <v>162</v>
      </c>
      <c r="B18" s="211"/>
      <c r="C18" s="233" t="s">
        <v>163</v>
      </c>
      <c r="D18" s="596" t="s">
        <v>164</v>
      </c>
      <c r="E18" s="597"/>
      <c r="F18" s="213"/>
      <c r="G18" s="213"/>
      <c r="H18" s="213"/>
      <c r="I18" s="213"/>
      <c r="J18" s="213"/>
      <c r="K18" s="219"/>
      <c r="L18" s="140"/>
      <c r="M18" s="140"/>
      <c r="N18" s="140"/>
      <c r="O18" s="140"/>
      <c r="P18" s="140"/>
      <c r="Q18" s="140"/>
      <c r="R18" s="140"/>
      <c r="S18" s="140"/>
    </row>
    <row r="19" spans="1:19" ht="15" customHeight="1" x14ac:dyDescent="0.25">
      <c r="A19" s="227" t="s">
        <v>165</v>
      </c>
      <c r="B19" s="224"/>
      <c r="C19" s="234">
        <v>1.5727</v>
      </c>
      <c r="D19" s="227"/>
      <c r="E19" s="225">
        <v>25.12</v>
      </c>
      <c r="F19" s="213"/>
      <c r="G19" s="213"/>
      <c r="H19" s="213"/>
      <c r="I19" s="213"/>
      <c r="J19" s="213"/>
      <c r="K19" s="219"/>
      <c r="L19" s="140"/>
      <c r="M19" s="140"/>
      <c r="N19" s="140"/>
      <c r="O19" s="140"/>
      <c r="P19" s="140"/>
      <c r="Q19" s="140"/>
      <c r="R19" s="140"/>
      <c r="S19" s="140"/>
    </row>
    <row r="20" spans="1:19" ht="15" customHeight="1" x14ac:dyDescent="0.25">
      <c r="A20" s="228" t="s">
        <v>166</v>
      </c>
      <c r="B20" s="213"/>
      <c r="C20" s="230"/>
      <c r="D20" s="228"/>
      <c r="E20" s="219">
        <v>3.51</v>
      </c>
      <c r="F20" s="213"/>
      <c r="G20" s="213"/>
      <c r="H20" s="213"/>
      <c r="I20" s="213"/>
      <c r="J20" s="213"/>
      <c r="K20" s="219"/>
      <c r="L20" s="140"/>
      <c r="M20" s="140"/>
      <c r="N20" s="140"/>
      <c r="O20" s="140"/>
      <c r="P20" s="140"/>
      <c r="Q20" s="140"/>
      <c r="R20" s="140"/>
      <c r="S20" s="140"/>
    </row>
    <row r="21" spans="1:19" ht="15" customHeight="1" x14ac:dyDescent="0.25">
      <c r="A21" s="228" t="s">
        <v>167</v>
      </c>
      <c r="B21" s="213"/>
      <c r="C21" s="230"/>
      <c r="D21" s="228"/>
      <c r="E21" s="219">
        <v>0</v>
      </c>
      <c r="F21" s="213"/>
      <c r="G21" s="213"/>
      <c r="H21" s="213"/>
      <c r="I21" s="213"/>
      <c r="J21" s="213"/>
      <c r="K21" s="219"/>
      <c r="L21" s="140"/>
      <c r="M21" s="140"/>
      <c r="N21" s="140"/>
      <c r="O21" s="140"/>
      <c r="P21" s="140"/>
      <c r="Q21" s="140"/>
      <c r="R21" s="140"/>
      <c r="S21" s="140"/>
    </row>
    <row r="22" spans="1:19" ht="15" customHeight="1" x14ac:dyDescent="0.25">
      <c r="A22" s="228" t="s">
        <v>168</v>
      </c>
      <c r="B22" s="213"/>
      <c r="C22" s="230"/>
      <c r="D22" s="228"/>
      <c r="E22" s="219">
        <v>1</v>
      </c>
      <c r="F22" s="213"/>
      <c r="G22" s="213"/>
      <c r="H22" s="213"/>
      <c r="I22" s="213"/>
      <c r="J22" s="213"/>
      <c r="K22" s="219"/>
      <c r="L22" s="140"/>
      <c r="M22" s="140"/>
      <c r="N22" s="140"/>
      <c r="O22" s="140"/>
      <c r="P22" s="140"/>
      <c r="Q22" s="140"/>
      <c r="R22" s="140"/>
      <c r="S22" s="140"/>
    </row>
    <row r="23" spans="1:19" ht="15" customHeight="1" x14ac:dyDescent="0.25">
      <c r="A23" s="228" t="s">
        <v>169</v>
      </c>
      <c r="B23" s="213"/>
      <c r="C23" s="230"/>
      <c r="D23" s="228"/>
      <c r="E23" s="219">
        <v>25.13</v>
      </c>
      <c r="F23" s="213"/>
      <c r="G23" s="213"/>
      <c r="H23" s="213"/>
      <c r="I23" s="213"/>
      <c r="J23" s="213"/>
      <c r="K23" s="219"/>
      <c r="L23" s="140"/>
      <c r="M23" s="140"/>
      <c r="N23" s="140"/>
      <c r="O23" s="140"/>
      <c r="P23" s="140"/>
      <c r="Q23" s="140"/>
      <c r="R23" s="140"/>
      <c r="S23" s="140"/>
    </row>
    <row r="24" spans="1:19" ht="15" x14ac:dyDescent="0.25">
      <c r="A24" s="228" t="s">
        <v>170</v>
      </c>
      <c r="B24" s="213"/>
      <c r="C24" s="230"/>
      <c r="D24" s="228"/>
      <c r="E24" s="219">
        <v>25.13</v>
      </c>
      <c r="F24" s="213"/>
      <c r="G24" s="213"/>
      <c r="H24" s="213"/>
      <c r="I24" s="213"/>
      <c r="J24" s="213"/>
      <c r="K24" s="219"/>
      <c r="L24" s="140"/>
      <c r="M24" s="140"/>
      <c r="N24" s="140"/>
      <c r="O24" s="140"/>
      <c r="P24" s="140"/>
      <c r="Q24" s="140"/>
      <c r="R24" s="140"/>
      <c r="S24" s="140"/>
    </row>
    <row r="25" spans="1:19" s="82" customFormat="1" ht="15" customHeight="1" x14ac:dyDescent="0.25">
      <c r="A25" s="228" t="s">
        <v>171</v>
      </c>
      <c r="B25" s="213"/>
      <c r="C25" s="230"/>
      <c r="D25" s="228"/>
      <c r="E25" s="219">
        <v>28.64</v>
      </c>
      <c r="F25" s="213"/>
      <c r="G25" s="213"/>
      <c r="H25" s="213"/>
      <c r="I25" s="213"/>
      <c r="J25" s="213"/>
      <c r="K25" s="219"/>
      <c r="L25" s="140"/>
      <c r="M25" s="140"/>
      <c r="N25" s="140"/>
      <c r="O25" s="140"/>
      <c r="P25" s="140"/>
      <c r="Q25" s="140"/>
      <c r="R25" s="140"/>
      <c r="S25" s="140"/>
    </row>
    <row r="26" spans="1:19" ht="15" customHeight="1" x14ac:dyDescent="0.25">
      <c r="A26" s="228" t="s">
        <v>172</v>
      </c>
      <c r="B26" s="213"/>
      <c r="C26" s="237">
        <v>0.23319999999999999</v>
      </c>
      <c r="D26" s="228"/>
      <c r="E26" s="235">
        <f>E25*0.2332</f>
        <v>6.6788479999999995</v>
      </c>
      <c r="F26" s="213"/>
      <c r="G26" s="213"/>
      <c r="H26" s="213"/>
      <c r="I26" s="213"/>
      <c r="J26" s="213"/>
      <c r="K26" s="219"/>
      <c r="L26" s="140"/>
      <c r="M26" s="140"/>
      <c r="N26" s="140"/>
      <c r="O26" s="140"/>
      <c r="P26" s="140"/>
      <c r="Q26" s="140"/>
      <c r="R26" s="140"/>
      <c r="S26" s="140"/>
    </row>
    <row r="27" spans="1:19" ht="15" customHeight="1" thickBot="1" x14ac:dyDescent="0.3">
      <c r="A27" s="229" t="s">
        <v>173</v>
      </c>
      <c r="B27" s="223"/>
      <c r="C27" s="231"/>
      <c r="D27" s="229"/>
      <c r="E27" s="236">
        <f>E25+E26</f>
        <v>35.318848000000003</v>
      </c>
      <c r="F27" s="213"/>
      <c r="G27" s="213"/>
      <c r="H27" s="213"/>
      <c r="I27" s="213"/>
      <c r="J27" s="213"/>
      <c r="K27" s="219"/>
      <c r="L27" s="140"/>
      <c r="M27" s="140"/>
      <c r="N27" s="140"/>
      <c r="O27" s="140"/>
      <c r="P27" s="140"/>
      <c r="Q27" s="140"/>
      <c r="R27" s="140"/>
      <c r="S27" s="140"/>
    </row>
    <row r="28" spans="1:19" ht="15" customHeight="1" x14ac:dyDescent="0.25">
      <c r="A28" s="213"/>
      <c r="B28" s="213"/>
      <c r="C28" s="213"/>
      <c r="D28" s="213"/>
      <c r="E28" s="213"/>
      <c r="F28" s="213"/>
      <c r="G28" s="213"/>
      <c r="H28" s="213"/>
      <c r="I28" s="213"/>
      <c r="J28" s="213"/>
      <c r="K28" s="219"/>
      <c r="L28" s="140"/>
      <c r="M28" s="140"/>
      <c r="N28" s="140"/>
      <c r="O28" s="140"/>
      <c r="P28" s="140"/>
      <c r="Q28" s="140"/>
      <c r="R28" s="140"/>
      <c r="S28" s="140"/>
    </row>
    <row r="29" spans="1:19" ht="24" customHeight="1" thickBot="1" x14ac:dyDescent="0.3">
      <c r="A29" s="223"/>
      <c r="B29" s="223"/>
      <c r="C29" s="223"/>
      <c r="D29" s="223"/>
      <c r="E29" s="223"/>
      <c r="F29" s="223"/>
      <c r="G29" s="223"/>
      <c r="H29" s="223"/>
      <c r="I29" s="223"/>
      <c r="J29" s="223"/>
      <c r="K29" s="226"/>
      <c r="L29" s="140"/>
      <c r="M29" s="140"/>
      <c r="N29" s="140"/>
      <c r="O29" s="140"/>
      <c r="P29" s="140"/>
      <c r="Q29" s="140"/>
      <c r="R29" s="140"/>
      <c r="S29" s="140"/>
    </row>
    <row r="30" spans="1:19" ht="15" customHeight="1" x14ac:dyDescent="0.25">
      <c r="A30" s="164"/>
      <c r="B30" s="164"/>
      <c r="C30" s="164"/>
      <c r="D30" s="164"/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64"/>
      <c r="P30" s="140"/>
      <c r="Q30" s="140"/>
      <c r="R30" s="140"/>
      <c r="S30" s="140"/>
    </row>
    <row r="31" spans="1:19" ht="15" customHeight="1" x14ac:dyDescent="0.25">
      <c r="A31" s="164"/>
      <c r="B31" s="164"/>
      <c r="C31" s="164"/>
      <c r="D31" s="164"/>
      <c r="E31" s="164"/>
      <c r="F31" s="164"/>
      <c r="G31" s="164"/>
      <c r="H31" s="164"/>
      <c r="I31" s="164"/>
      <c r="J31" s="164"/>
      <c r="K31" s="164"/>
      <c r="L31" s="164"/>
      <c r="M31" s="164"/>
      <c r="N31" s="164"/>
      <c r="O31" s="164"/>
      <c r="P31" s="140"/>
      <c r="Q31" s="140"/>
      <c r="R31" s="140"/>
      <c r="S31" s="140"/>
    </row>
    <row r="32" spans="1:19" ht="15" customHeight="1" x14ac:dyDescent="0.25">
      <c r="A32" s="164"/>
      <c r="B32" s="164"/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4"/>
      <c r="P32" s="140"/>
      <c r="Q32" s="140"/>
      <c r="R32" s="140"/>
      <c r="S32" s="140"/>
    </row>
    <row r="33" spans="1:19" ht="15" customHeight="1" x14ac:dyDescent="0.25">
      <c r="A33" s="164"/>
      <c r="B33" s="164"/>
      <c r="C33" s="164"/>
      <c r="D33" s="164"/>
      <c r="E33" s="164"/>
      <c r="F33" s="164"/>
      <c r="G33" s="164"/>
      <c r="H33" s="164"/>
      <c r="I33" s="164"/>
      <c r="J33" s="164"/>
      <c r="K33" s="164"/>
      <c r="L33" s="164"/>
      <c r="M33" s="164"/>
      <c r="N33" s="164"/>
      <c r="O33" s="164"/>
      <c r="P33" s="164"/>
      <c r="Q33" s="164"/>
      <c r="R33" s="164"/>
      <c r="S33" s="164"/>
    </row>
    <row r="34" spans="1:19" ht="15" customHeight="1" x14ac:dyDescent="0.25">
      <c r="A34" s="164"/>
      <c r="B34" s="164"/>
      <c r="C34" s="164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164"/>
      <c r="O34" s="164"/>
      <c r="P34" s="164"/>
      <c r="Q34" s="164"/>
      <c r="R34" s="164"/>
      <c r="S34" s="164"/>
    </row>
    <row r="35" spans="1:19" ht="15" customHeight="1" x14ac:dyDescent="0.25">
      <c r="A35" s="164"/>
      <c r="B35" s="164"/>
      <c r="C35" s="164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64"/>
      <c r="Q35" s="164"/>
      <c r="R35" s="164"/>
      <c r="S35" s="164"/>
    </row>
    <row r="36" spans="1:19" ht="15" customHeight="1" x14ac:dyDescent="0.25">
      <c r="A36" s="164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</row>
    <row r="37" spans="1:19" ht="15" customHeight="1" x14ac:dyDescent="0.25">
      <c r="A37" s="164"/>
      <c r="B37" s="164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64"/>
      <c r="P37" s="164"/>
      <c r="Q37" s="164"/>
      <c r="R37" s="164"/>
      <c r="S37" s="164"/>
    </row>
    <row r="38" spans="1:19" ht="15" customHeight="1" x14ac:dyDescent="0.25">
      <c r="A38" s="164"/>
      <c r="B38" s="164"/>
      <c r="C38" s="164"/>
      <c r="D38" s="164"/>
      <c r="E38" s="164"/>
      <c r="F38" s="164"/>
      <c r="G38" s="164"/>
      <c r="H38" s="164"/>
      <c r="I38" s="164"/>
      <c r="J38" s="164"/>
      <c r="K38" s="164"/>
      <c r="L38" s="164"/>
      <c r="M38" s="164"/>
      <c r="N38" s="164"/>
      <c r="O38" s="164"/>
      <c r="P38" s="164"/>
      <c r="Q38" s="164"/>
      <c r="R38" s="164"/>
      <c r="S38" s="164"/>
    </row>
    <row r="39" spans="1:19" x14ac:dyDescent="0.25">
      <c r="B39" s="86"/>
      <c r="C39" s="87"/>
      <c r="F39" s="88"/>
      <c r="G39" s="88"/>
      <c r="H39" s="86"/>
      <c r="I39" s="86"/>
    </row>
    <row r="46" spans="1:19" x14ac:dyDescent="0.25">
      <c r="B46" s="86"/>
      <c r="C46" s="87"/>
      <c r="F46" s="88"/>
      <c r="G46" s="88"/>
    </row>
    <row r="53" spans="2:7" x14ac:dyDescent="0.25">
      <c r="B53" s="86"/>
      <c r="C53" s="87"/>
      <c r="F53" s="88"/>
      <c r="G53" s="88"/>
    </row>
    <row r="60" spans="2:7" x14ac:dyDescent="0.25">
      <c r="B60" s="86"/>
      <c r="F60" s="88"/>
      <c r="G60" s="88"/>
    </row>
    <row r="67" spans="6:7" x14ac:dyDescent="0.25">
      <c r="F67" s="88"/>
      <c r="G67" s="88"/>
    </row>
  </sheetData>
  <mergeCells count="7">
    <mergeCell ref="D18:E18"/>
    <mergeCell ref="B1:K1"/>
    <mergeCell ref="A2:K4"/>
    <mergeCell ref="A5:K6"/>
    <mergeCell ref="A7:K8"/>
    <mergeCell ref="C12:H12"/>
    <mergeCell ref="A14:B1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ilha8">
    <tabColor rgb="FF92D050"/>
  </sheetPr>
  <dimension ref="B1:Y81"/>
  <sheetViews>
    <sheetView showGridLines="0" view="pageBreakPreview" zoomScale="115" zoomScaleNormal="100" zoomScaleSheetLayoutView="115" workbookViewId="0">
      <selection activeCell="B6" sqref="B6:O6"/>
    </sheetView>
  </sheetViews>
  <sheetFormatPr defaultRowHeight="12.75" x14ac:dyDescent="0.25"/>
  <cols>
    <col min="1" max="1" width="9.140625" style="69" customWidth="1"/>
    <col min="2" max="2" width="53.28515625" style="69" customWidth="1"/>
    <col min="3" max="3" width="7.28515625" style="69" customWidth="1"/>
    <col min="4" max="4" width="5" style="69" customWidth="1"/>
    <col min="5" max="5" width="6" style="69" customWidth="1"/>
    <col min="6" max="6" width="8" style="69" customWidth="1"/>
    <col min="7" max="7" width="3" style="69" customWidth="1"/>
    <col min="8" max="8" width="7.7109375" style="69" customWidth="1"/>
    <col min="9" max="9" width="5.140625" style="69" customWidth="1"/>
    <col min="10" max="10" width="4.85546875" style="69" bestFit="1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8.7109375" style="69" customWidth="1"/>
    <col min="15" max="15" width="9.5703125" style="69" bestFit="1" customWidth="1"/>
    <col min="16" max="23" width="0" style="69" hidden="1" customWidth="1"/>
    <col min="24" max="16384" width="9.140625" style="69"/>
  </cols>
  <sheetData>
    <row r="1" spans="2:25" ht="13.5" thickBot="1" x14ac:dyDescent="0.3"/>
    <row r="2" spans="2:25" ht="13.5" x14ac:dyDescent="0.25">
      <c r="B2" s="496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  <c r="N2" s="497"/>
      <c r="O2" s="498"/>
    </row>
    <row r="3" spans="2:25" ht="13.5" x14ac:dyDescent="0.25">
      <c r="B3" s="499" t="s">
        <v>30</v>
      </c>
      <c r="C3" s="500"/>
      <c r="D3" s="500"/>
      <c r="E3" s="500"/>
      <c r="F3" s="500"/>
      <c r="G3" s="500"/>
      <c r="H3" s="500"/>
      <c r="I3" s="500"/>
      <c r="J3" s="500"/>
      <c r="K3" s="500"/>
      <c r="L3" s="500"/>
      <c r="M3" s="500"/>
      <c r="N3" s="500"/>
      <c r="O3" s="501"/>
    </row>
    <row r="4" spans="2:25" ht="13.5" x14ac:dyDescent="0.25">
      <c r="B4" s="502"/>
      <c r="C4" s="503"/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4"/>
    </row>
    <row r="5" spans="2:25" ht="13.5" x14ac:dyDescent="0.25">
      <c r="B5" s="502"/>
      <c r="C5" s="503"/>
      <c r="D5" s="503"/>
      <c r="E5" s="503"/>
      <c r="F5" s="503"/>
      <c r="G5" s="503"/>
      <c r="H5" s="503"/>
      <c r="I5" s="503"/>
      <c r="J5" s="503"/>
      <c r="K5" s="503"/>
      <c r="L5" s="503"/>
      <c r="M5" s="503"/>
      <c r="N5" s="503"/>
      <c r="O5" s="504"/>
    </row>
    <row r="6" spans="2:25" ht="15" x14ac:dyDescent="0.25">
      <c r="B6" s="493" t="s">
        <v>319</v>
      </c>
      <c r="C6" s="494"/>
      <c r="D6" s="494"/>
      <c r="E6" s="494"/>
      <c r="F6" s="494"/>
      <c r="G6" s="494"/>
      <c r="H6" s="494"/>
      <c r="I6" s="494"/>
      <c r="J6" s="494"/>
      <c r="K6" s="494"/>
      <c r="L6" s="494"/>
      <c r="M6" s="494"/>
      <c r="N6" s="494"/>
      <c r="O6" s="495"/>
    </row>
    <row r="7" spans="2:25" ht="12.75" customHeight="1" x14ac:dyDescent="0.25">
      <c r="B7" s="505" t="s">
        <v>223</v>
      </c>
      <c r="C7" s="506"/>
      <c r="D7" s="506"/>
      <c r="E7" s="506"/>
      <c r="F7" s="506"/>
      <c r="G7" s="506"/>
      <c r="H7" s="506"/>
      <c r="I7" s="506"/>
      <c r="J7" s="506"/>
      <c r="K7" s="506"/>
      <c r="L7" s="506"/>
      <c r="M7" s="506"/>
      <c r="N7" s="506"/>
      <c r="O7" s="507"/>
      <c r="Y7" s="122" t="s">
        <v>93</v>
      </c>
    </row>
    <row r="8" spans="2:25" x14ac:dyDescent="0.25">
      <c r="B8" s="505"/>
      <c r="C8" s="506"/>
      <c r="D8" s="506"/>
      <c r="E8" s="506"/>
      <c r="F8" s="506"/>
      <c r="G8" s="506"/>
      <c r="H8" s="506"/>
      <c r="I8" s="506"/>
      <c r="J8" s="506"/>
      <c r="K8" s="506"/>
      <c r="L8" s="506"/>
      <c r="M8" s="506"/>
      <c r="N8" s="506"/>
      <c r="O8" s="507"/>
    </row>
    <row r="9" spans="2:25" x14ac:dyDescent="0.25">
      <c r="B9" s="511"/>
      <c r="C9" s="512"/>
      <c r="D9" s="512"/>
      <c r="E9" s="512"/>
      <c r="F9" s="512"/>
      <c r="G9" s="512"/>
      <c r="H9" s="512"/>
      <c r="I9" s="512"/>
      <c r="J9" s="512"/>
      <c r="K9" s="512"/>
      <c r="L9" s="512"/>
      <c r="M9" s="512"/>
      <c r="N9" s="512"/>
      <c r="O9" s="513"/>
      <c r="Y9" s="89"/>
    </row>
    <row r="10" spans="2:25" ht="15" customHeight="1" x14ac:dyDescent="0.25">
      <c r="B10" s="514" t="s">
        <v>193</v>
      </c>
      <c r="C10" s="515"/>
      <c r="D10" s="515"/>
      <c r="E10" s="515"/>
      <c r="F10" s="515"/>
      <c r="G10" s="515"/>
      <c r="H10" s="515"/>
      <c r="I10" s="515"/>
      <c r="J10" s="515"/>
      <c r="K10" s="515"/>
      <c r="L10" s="515"/>
      <c r="M10" s="515"/>
      <c r="N10" s="515"/>
      <c r="O10" s="516"/>
    </row>
    <row r="11" spans="2:25" ht="24" x14ac:dyDescent="0.25">
      <c r="B11" s="59" t="s">
        <v>31</v>
      </c>
      <c r="C11" s="60" t="s">
        <v>32</v>
      </c>
      <c r="D11" s="517" t="s">
        <v>33</v>
      </c>
      <c r="E11" s="518"/>
      <c r="F11" s="519" t="s">
        <v>72</v>
      </c>
      <c r="G11" s="520"/>
      <c r="H11" s="253" t="s">
        <v>35</v>
      </c>
      <c r="I11" s="517" t="s">
        <v>36</v>
      </c>
      <c r="J11" s="521"/>
      <c r="K11" s="517" t="s">
        <v>37</v>
      </c>
      <c r="L11" s="518"/>
      <c r="M11" s="521"/>
      <c r="N11" s="517" t="s">
        <v>38</v>
      </c>
      <c r="O11" s="522"/>
      <c r="R11" s="69" t="s">
        <v>73</v>
      </c>
    </row>
    <row r="12" spans="2:25" x14ac:dyDescent="0.25">
      <c r="B12" s="269" t="s">
        <v>224</v>
      </c>
      <c r="C12" s="63">
        <v>30005</v>
      </c>
      <c r="D12" s="632">
        <v>1</v>
      </c>
      <c r="E12" s="634"/>
      <c r="F12" s="632">
        <v>0.3</v>
      </c>
      <c r="G12" s="634"/>
      <c r="H12" s="270">
        <v>0.7</v>
      </c>
      <c r="I12" s="627">
        <v>160.37</v>
      </c>
      <c r="J12" s="629"/>
      <c r="K12" s="627">
        <v>46.3</v>
      </c>
      <c r="L12" s="628"/>
      <c r="M12" s="629"/>
      <c r="N12" s="630">
        <v>80.52</v>
      </c>
      <c r="O12" s="631"/>
    </row>
    <row r="13" spans="2:25" x14ac:dyDescent="0.25">
      <c r="B13" s="267" t="s">
        <v>225</v>
      </c>
      <c r="C13" s="63">
        <v>30130</v>
      </c>
      <c r="D13" s="632">
        <v>1</v>
      </c>
      <c r="E13" s="634"/>
      <c r="F13" s="632">
        <v>0.3</v>
      </c>
      <c r="G13" s="634"/>
      <c r="H13" s="270">
        <v>0.7</v>
      </c>
      <c r="I13" s="627">
        <v>22.78</v>
      </c>
      <c r="J13" s="629"/>
      <c r="K13" s="627">
        <v>21.65</v>
      </c>
      <c r="L13" s="628"/>
      <c r="M13" s="629"/>
      <c r="N13" s="630">
        <v>21.98</v>
      </c>
      <c r="O13" s="631"/>
    </row>
    <row r="14" spans="2:25" ht="15" customHeight="1" x14ac:dyDescent="0.25">
      <c r="B14" s="523" t="s">
        <v>39</v>
      </c>
      <c r="C14" s="468"/>
      <c r="D14" s="468"/>
      <c r="E14" s="468"/>
      <c r="F14" s="468"/>
      <c r="G14" s="468"/>
      <c r="H14" s="468"/>
      <c r="I14" s="468"/>
      <c r="J14" s="468"/>
      <c r="K14" s="419"/>
      <c r="L14" s="420">
        <f>SUM(N12:O13)</f>
        <v>102.5</v>
      </c>
      <c r="M14" s="421"/>
      <c r="N14" s="421"/>
      <c r="O14" s="524"/>
    </row>
    <row r="15" spans="2:25" s="89" customFormat="1" x14ac:dyDescent="0.25">
      <c r="B15" s="90"/>
      <c r="C15" s="91"/>
      <c r="D15" s="525"/>
      <c r="E15" s="526"/>
      <c r="F15" s="527"/>
      <c r="G15" s="528"/>
      <c r="H15" s="254"/>
      <c r="I15" s="525"/>
      <c r="J15" s="529"/>
      <c r="K15" s="525"/>
      <c r="L15" s="526"/>
      <c r="M15" s="529"/>
      <c r="N15" s="525"/>
      <c r="O15" s="530"/>
    </row>
    <row r="16" spans="2:25" ht="24" x14ac:dyDescent="0.25">
      <c r="B16" s="36" t="s">
        <v>40</v>
      </c>
      <c r="C16" s="271" t="s">
        <v>32</v>
      </c>
      <c r="D16" s="538" t="s">
        <v>41</v>
      </c>
      <c r="E16" s="539"/>
      <c r="F16" s="538" t="s">
        <v>42</v>
      </c>
      <c r="G16" s="539"/>
      <c r="H16" s="252" t="s">
        <v>43</v>
      </c>
      <c r="I16" s="538" t="s">
        <v>44</v>
      </c>
      <c r="J16" s="540"/>
      <c r="K16" s="540"/>
      <c r="L16" s="540"/>
      <c r="M16" s="539"/>
      <c r="N16" s="538" t="s">
        <v>38</v>
      </c>
      <c r="O16" s="541"/>
    </row>
    <row r="17" spans="2:20" x14ac:dyDescent="0.25">
      <c r="B17" s="267" t="s">
        <v>226</v>
      </c>
      <c r="C17" s="63">
        <v>20062</v>
      </c>
      <c r="D17" s="627">
        <v>2.2599999999999998</v>
      </c>
      <c r="E17" s="629"/>
      <c r="F17" s="542">
        <v>157.27000000000001</v>
      </c>
      <c r="G17" s="543"/>
      <c r="H17" s="268">
        <v>27.35</v>
      </c>
      <c r="I17" s="632">
        <v>1</v>
      </c>
      <c r="J17" s="633"/>
      <c r="K17" s="633"/>
      <c r="L17" s="633"/>
      <c r="M17" s="634"/>
      <c r="N17" s="542">
        <v>27.35</v>
      </c>
      <c r="O17" s="543"/>
    </row>
    <row r="18" spans="2:20" x14ac:dyDescent="0.25">
      <c r="B18" s="267" t="s">
        <v>227</v>
      </c>
      <c r="C18" s="63">
        <v>20096</v>
      </c>
      <c r="D18" s="627">
        <v>1.96</v>
      </c>
      <c r="E18" s="629"/>
      <c r="F18" s="542">
        <v>157.27000000000001</v>
      </c>
      <c r="G18" s="543"/>
      <c r="H18" s="268" t="s">
        <v>324</v>
      </c>
      <c r="I18" s="632">
        <v>2</v>
      </c>
      <c r="J18" s="633"/>
      <c r="K18" s="633"/>
      <c r="L18" s="633"/>
      <c r="M18" s="634"/>
      <c r="N18" s="542">
        <v>47.44</v>
      </c>
      <c r="O18" s="543"/>
    </row>
    <row r="19" spans="2:20" x14ac:dyDescent="0.25">
      <c r="B19" s="267" t="s">
        <v>228</v>
      </c>
      <c r="C19" s="63">
        <v>20002</v>
      </c>
      <c r="D19" s="627">
        <v>1</v>
      </c>
      <c r="E19" s="629"/>
      <c r="F19" s="542">
        <v>157.27000000000001</v>
      </c>
      <c r="G19" s="543"/>
      <c r="H19" s="268">
        <v>12.1</v>
      </c>
      <c r="I19" s="632">
        <v>2</v>
      </c>
      <c r="J19" s="633"/>
      <c r="K19" s="633"/>
      <c r="L19" s="633"/>
      <c r="M19" s="634"/>
      <c r="N19" s="542">
        <v>24.2</v>
      </c>
      <c r="O19" s="543"/>
    </row>
    <row r="20" spans="2:20" ht="15" customHeight="1" x14ac:dyDescent="0.25">
      <c r="B20" s="523" t="s">
        <v>46</v>
      </c>
      <c r="C20" s="468"/>
      <c r="D20" s="418"/>
      <c r="E20" s="418"/>
      <c r="F20" s="418"/>
      <c r="G20" s="418"/>
      <c r="H20" s="468"/>
      <c r="I20" s="468"/>
      <c r="J20" s="468"/>
      <c r="K20" s="419"/>
      <c r="L20" s="420">
        <f>SUM(N17:O19)</f>
        <v>98.99</v>
      </c>
      <c r="M20" s="421"/>
      <c r="N20" s="421"/>
      <c r="O20" s="524"/>
    </row>
    <row r="21" spans="2:20" ht="15" customHeight="1" x14ac:dyDescent="0.25">
      <c r="B21" s="93"/>
      <c r="C21" s="94"/>
      <c r="D21" s="94"/>
      <c r="E21" s="94"/>
      <c r="F21" s="94"/>
      <c r="G21" s="94"/>
      <c r="H21" s="94"/>
      <c r="I21" s="94"/>
      <c r="J21" s="94"/>
      <c r="K21" s="94"/>
      <c r="L21" s="73"/>
      <c r="M21" s="73"/>
      <c r="N21" s="73"/>
      <c r="O21" s="95"/>
    </row>
    <row r="22" spans="2:20" ht="24" x14ac:dyDescent="0.25">
      <c r="B22" s="36" t="s">
        <v>47</v>
      </c>
      <c r="C22" s="271" t="s">
        <v>32</v>
      </c>
      <c r="D22" s="538" t="s">
        <v>48</v>
      </c>
      <c r="E22" s="539"/>
      <c r="F22" s="252" t="s">
        <v>49</v>
      </c>
      <c r="G22" s="538" t="s">
        <v>50</v>
      </c>
      <c r="H22" s="540"/>
      <c r="I22" s="252" t="s">
        <v>51</v>
      </c>
      <c r="J22" s="538" t="s">
        <v>52</v>
      </c>
      <c r="K22" s="540"/>
      <c r="L22" s="540"/>
      <c r="M22" s="540"/>
      <c r="N22" s="540"/>
      <c r="O22" s="541"/>
      <c r="R22" s="69">
        <v>2.17</v>
      </c>
    </row>
    <row r="23" spans="2:20" x14ac:dyDescent="0.25">
      <c r="B23" s="267" t="s">
        <v>117</v>
      </c>
      <c r="C23" s="63">
        <v>2000</v>
      </c>
      <c r="D23" s="638">
        <v>5</v>
      </c>
      <c r="E23" s="639"/>
      <c r="F23" s="268" t="s">
        <v>118</v>
      </c>
      <c r="G23" s="542"/>
      <c r="H23" s="543"/>
      <c r="I23" s="268"/>
      <c r="J23" s="635">
        <v>4.9400000000000004</v>
      </c>
      <c r="K23" s="636"/>
      <c r="L23" s="636"/>
      <c r="M23" s="636"/>
      <c r="N23" s="636"/>
      <c r="O23" s="637"/>
    </row>
    <row r="24" spans="2:20" ht="15" customHeight="1" x14ac:dyDescent="0.25">
      <c r="B24" s="523" t="s">
        <v>53</v>
      </c>
      <c r="C24" s="468"/>
      <c r="D24" s="468"/>
      <c r="E24" s="468"/>
      <c r="F24" s="468"/>
      <c r="G24" s="418"/>
      <c r="H24" s="418"/>
      <c r="I24" s="418"/>
      <c r="J24" s="468"/>
      <c r="K24" s="419"/>
      <c r="L24" s="420">
        <f>J23</f>
        <v>4.9400000000000004</v>
      </c>
      <c r="M24" s="421"/>
      <c r="N24" s="421"/>
      <c r="O24" s="524"/>
    </row>
    <row r="25" spans="2:20" ht="15" customHeight="1" x14ac:dyDescent="0.25">
      <c r="B25" s="93"/>
      <c r="C25" s="94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6"/>
    </row>
    <row r="26" spans="2:20" ht="15" customHeight="1" x14ac:dyDescent="0.25">
      <c r="B26" s="535" t="s">
        <v>54</v>
      </c>
      <c r="C26" s="449"/>
      <c r="D26" s="449"/>
      <c r="E26" s="449"/>
      <c r="F26" s="449"/>
      <c r="G26" s="449"/>
      <c r="H26" s="449"/>
      <c r="I26" s="455"/>
      <c r="J26" s="451">
        <f>TRUNC(L20+L24+L14,2)</f>
        <v>206.43</v>
      </c>
      <c r="K26" s="451"/>
      <c r="L26" s="451"/>
      <c r="M26" s="451"/>
      <c r="N26" s="451"/>
      <c r="O26" s="534"/>
    </row>
    <row r="27" spans="2:20" ht="15" customHeight="1" x14ac:dyDescent="0.25">
      <c r="B27" s="535" t="s">
        <v>55</v>
      </c>
      <c r="C27" s="449"/>
      <c r="D27" s="449"/>
      <c r="E27" s="449"/>
      <c r="F27" s="449"/>
      <c r="G27" s="449"/>
      <c r="H27" s="449"/>
      <c r="I27" s="455"/>
      <c r="J27" s="536">
        <v>1.5</v>
      </c>
      <c r="K27" s="536"/>
      <c r="L27" s="536"/>
      <c r="M27" s="536"/>
      <c r="N27" s="536"/>
      <c r="O27" s="537"/>
    </row>
    <row r="28" spans="2:20" ht="15" customHeight="1" x14ac:dyDescent="0.25">
      <c r="B28" s="535" t="s">
        <v>56</v>
      </c>
      <c r="C28" s="449"/>
      <c r="D28" s="449"/>
      <c r="E28" s="449"/>
      <c r="F28" s="449"/>
      <c r="G28" s="449"/>
      <c r="H28" s="449"/>
      <c r="I28" s="455"/>
      <c r="J28" s="451">
        <f>TRUNC(J26/J27,2)</f>
        <v>137.62</v>
      </c>
      <c r="K28" s="451"/>
      <c r="L28" s="451"/>
      <c r="M28" s="451"/>
      <c r="N28" s="451"/>
      <c r="O28" s="534"/>
    </row>
    <row r="29" spans="2:20" ht="15" customHeight="1" x14ac:dyDescent="0.25">
      <c r="B29" s="97"/>
      <c r="C29" s="79"/>
      <c r="D29" s="79"/>
      <c r="E29" s="79"/>
      <c r="F29" s="79"/>
      <c r="G29" s="79"/>
      <c r="H29" s="79"/>
      <c r="I29" s="79"/>
      <c r="J29" s="80"/>
      <c r="K29" s="80"/>
      <c r="L29" s="98"/>
      <c r="M29" s="98"/>
      <c r="N29" s="98"/>
      <c r="O29" s="99"/>
      <c r="Q29" s="69">
        <v>24</v>
      </c>
      <c r="R29" s="69">
        <v>100</v>
      </c>
    </row>
    <row r="30" spans="2:20" ht="24" x14ac:dyDescent="0.25">
      <c r="B30" s="46" t="s">
        <v>57</v>
      </c>
      <c r="C30" s="47" t="s">
        <v>32</v>
      </c>
      <c r="D30" s="548" t="s">
        <v>58</v>
      </c>
      <c r="E30" s="549"/>
      <c r="F30" s="550" t="s">
        <v>59</v>
      </c>
      <c r="G30" s="551"/>
      <c r="H30" s="552"/>
      <c r="I30" s="423" t="s">
        <v>44</v>
      </c>
      <c r="J30" s="553"/>
      <c r="K30" s="424"/>
      <c r="L30" s="554" t="s">
        <v>60</v>
      </c>
      <c r="M30" s="518"/>
      <c r="N30" s="518"/>
      <c r="O30" s="522"/>
      <c r="R30" s="69">
        <v>5</v>
      </c>
      <c r="T30" s="69">
        <f>(33.67*5)/100</f>
        <v>1.6835000000000002</v>
      </c>
    </row>
    <row r="31" spans="2:20" x14ac:dyDescent="0.25">
      <c r="B31" s="272" t="s">
        <v>229</v>
      </c>
      <c r="C31" s="273">
        <v>10143</v>
      </c>
      <c r="D31" s="641" t="s">
        <v>24</v>
      </c>
      <c r="E31" s="642"/>
      <c r="F31" s="627">
        <v>4.16</v>
      </c>
      <c r="G31" s="628"/>
      <c r="H31" s="629"/>
      <c r="I31" s="542">
        <v>5.1100000000000003</v>
      </c>
      <c r="J31" s="544"/>
      <c r="K31" s="543"/>
      <c r="L31" s="542">
        <v>21.25</v>
      </c>
      <c r="M31" s="544"/>
      <c r="N31" s="544"/>
      <c r="O31" s="640"/>
    </row>
    <row r="32" spans="2:20" x14ac:dyDescent="0.25">
      <c r="B32" s="272" t="s">
        <v>230</v>
      </c>
      <c r="C32" s="273">
        <v>10145</v>
      </c>
      <c r="D32" s="641" t="s">
        <v>24</v>
      </c>
      <c r="E32" s="642"/>
      <c r="F32" s="627">
        <v>4.9800000000000004</v>
      </c>
      <c r="G32" s="628"/>
      <c r="H32" s="629"/>
      <c r="I32" s="542">
        <v>16.940000000000001</v>
      </c>
      <c r="J32" s="544"/>
      <c r="K32" s="543"/>
      <c r="L32" s="542">
        <v>84.36</v>
      </c>
      <c r="M32" s="544"/>
      <c r="N32" s="544"/>
      <c r="O32" s="640"/>
    </row>
    <row r="33" spans="2:17" x14ac:dyDescent="0.25">
      <c r="B33" s="272" t="s">
        <v>231</v>
      </c>
      <c r="C33" s="273">
        <v>10150</v>
      </c>
      <c r="D33" s="641" t="s">
        <v>24</v>
      </c>
      <c r="E33" s="642"/>
      <c r="F33" s="627">
        <v>6.67</v>
      </c>
      <c r="G33" s="628"/>
      <c r="H33" s="629"/>
      <c r="I33" s="542">
        <v>3.3</v>
      </c>
      <c r="J33" s="544"/>
      <c r="K33" s="543"/>
      <c r="L33" s="542">
        <v>22.01</v>
      </c>
      <c r="M33" s="544"/>
      <c r="N33" s="544"/>
      <c r="O33" s="640"/>
    </row>
    <row r="34" spans="2:17" x14ac:dyDescent="0.25">
      <c r="B34" s="272" t="s">
        <v>232</v>
      </c>
      <c r="C34" s="273">
        <v>10854</v>
      </c>
      <c r="D34" s="641" t="s">
        <v>24</v>
      </c>
      <c r="E34" s="642"/>
      <c r="F34" s="627">
        <v>7.89</v>
      </c>
      <c r="G34" s="628"/>
      <c r="H34" s="629"/>
      <c r="I34" s="542">
        <v>61.2</v>
      </c>
      <c r="J34" s="544"/>
      <c r="K34" s="543"/>
      <c r="L34" s="542">
        <v>482.86</v>
      </c>
      <c r="M34" s="544"/>
      <c r="N34" s="544"/>
      <c r="O34" s="640"/>
    </row>
    <row r="35" spans="2:17" x14ac:dyDescent="0.25">
      <c r="B35" s="272" t="s">
        <v>233</v>
      </c>
      <c r="C35" s="273">
        <v>10185</v>
      </c>
      <c r="D35" s="641" t="s">
        <v>24</v>
      </c>
      <c r="E35" s="642"/>
      <c r="F35" s="627">
        <v>19</v>
      </c>
      <c r="G35" s="628"/>
      <c r="H35" s="629"/>
      <c r="I35" s="542">
        <v>0.15</v>
      </c>
      <c r="J35" s="544"/>
      <c r="K35" s="543"/>
      <c r="L35" s="542">
        <v>2.85</v>
      </c>
      <c r="M35" s="544"/>
      <c r="N35" s="544"/>
      <c r="O35" s="640"/>
    </row>
    <row r="36" spans="2:17" x14ac:dyDescent="0.25">
      <c r="B36" s="272" t="s">
        <v>234</v>
      </c>
      <c r="C36" s="273">
        <v>10179</v>
      </c>
      <c r="D36" s="641" t="s">
        <v>24</v>
      </c>
      <c r="E36" s="642"/>
      <c r="F36" s="627">
        <v>5.56</v>
      </c>
      <c r="G36" s="628"/>
      <c r="H36" s="629"/>
      <c r="I36" s="542">
        <v>7.98</v>
      </c>
      <c r="J36" s="544"/>
      <c r="K36" s="543"/>
      <c r="L36" s="542">
        <v>44.36</v>
      </c>
      <c r="M36" s="544"/>
      <c r="N36" s="544"/>
      <c r="O36" s="640"/>
    </row>
    <row r="37" spans="2:17" ht="15" customHeight="1" x14ac:dyDescent="0.25">
      <c r="B37" s="555" t="s">
        <v>61</v>
      </c>
      <c r="C37" s="556"/>
      <c r="D37" s="556"/>
      <c r="E37" s="556"/>
      <c r="F37" s="556"/>
      <c r="G37" s="556"/>
      <c r="H37" s="556"/>
      <c r="I37" s="556"/>
      <c r="J37" s="556"/>
      <c r="K37" s="556"/>
      <c r="L37" s="447">
        <v>657.69</v>
      </c>
      <c r="M37" s="557"/>
      <c r="N37" s="557"/>
      <c r="O37" s="558"/>
    </row>
    <row r="38" spans="2:17" ht="15" customHeight="1" x14ac:dyDescent="0.25">
      <c r="B38" s="100"/>
      <c r="C38" s="101"/>
      <c r="D38" s="101"/>
      <c r="E38" s="101"/>
      <c r="F38" s="101"/>
      <c r="G38" s="101"/>
      <c r="H38" s="101"/>
      <c r="I38" s="101"/>
      <c r="J38" s="101"/>
      <c r="K38" s="101"/>
      <c r="L38" s="73"/>
      <c r="M38" s="73"/>
      <c r="N38" s="73"/>
      <c r="O38" s="102"/>
    </row>
    <row r="39" spans="2:17" ht="24" x14ac:dyDescent="0.25">
      <c r="B39" s="46" t="s">
        <v>62</v>
      </c>
      <c r="C39" s="47" t="s">
        <v>32</v>
      </c>
      <c r="D39" s="545" t="s">
        <v>58</v>
      </c>
      <c r="E39" s="545"/>
      <c r="F39" s="274" t="s">
        <v>59</v>
      </c>
      <c r="G39" s="274"/>
      <c r="H39" s="274"/>
      <c r="I39" s="545" t="s">
        <v>44</v>
      </c>
      <c r="J39" s="545"/>
      <c r="K39" s="545"/>
      <c r="L39" s="423" t="s">
        <v>60</v>
      </c>
      <c r="M39" s="553"/>
      <c r="N39" s="553"/>
      <c r="O39" s="648"/>
    </row>
    <row r="40" spans="2:17" x14ac:dyDescent="0.25">
      <c r="B40" s="272" t="s">
        <v>236</v>
      </c>
      <c r="C40" s="273">
        <v>41404</v>
      </c>
      <c r="D40" s="542" t="s">
        <v>12</v>
      </c>
      <c r="E40" s="543"/>
      <c r="F40" s="643">
        <v>27.87</v>
      </c>
      <c r="G40" s="644"/>
      <c r="H40" s="645"/>
      <c r="I40" s="542">
        <v>2.1880000000000002</v>
      </c>
      <c r="J40" s="544"/>
      <c r="K40" s="543"/>
      <c r="L40" s="630">
        <v>60.97</v>
      </c>
      <c r="M40" s="646"/>
      <c r="N40" s="646"/>
      <c r="O40" s="647"/>
    </row>
    <row r="41" spans="2:17" ht="15" customHeight="1" x14ac:dyDescent="0.25">
      <c r="B41" s="555" t="s">
        <v>63</v>
      </c>
      <c r="C41" s="556"/>
      <c r="D41" s="556"/>
      <c r="E41" s="556"/>
      <c r="F41" s="556"/>
      <c r="G41" s="556"/>
      <c r="H41" s="556"/>
      <c r="I41" s="556"/>
      <c r="J41" s="556"/>
      <c r="K41" s="556"/>
      <c r="L41" s="447">
        <f>L40</f>
        <v>60.97</v>
      </c>
      <c r="M41" s="557"/>
      <c r="N41" s="557"/>
      <c r="O41" s="558"/>
    </row>
    <row r="42" spans="2:17" ht="15" customHeight="1" x14ac:dyDescent="0.25">
      <c r="B42" s="93"/>
      <c r="C42" s="94"/>
      <c r="D42" s="94"/>
      <c r="E42" s="94"/>
      <c r="F42" s="94"/>
      <c r="G42" s="94"/>
      <c r="H42" s="94"/>
      <c r="I42" s="94"/>
      <c r="J42" s="94"/>
      <c r="K42" s="94"/>
      <c r="L42" s="73"/>
      <c r="M42" s="73"/>
      <c r="N42" s="73"/>
      <c r="O42" s="103"/>
    </row>
    <row r="43" spans="2:17" ht="24" x14ac:dyDescent="0.25">
      <c r="B43" s="36" t="s">
        <v>64</v>
      </c>
      <c r="C43" s="52" t="s">
        <v>32</v>
      </c>
      <c r="D43" s="252" t="s">
        <v>58</v>
      </c>
      <c r="E43" s="538" t="s">
        <v>71</v>
      </c>
      <c r="F43" s="540"/>
      <c r="G43" s="540"/>
      <c r="H43" s="539"/>
      <c r="I43" s="53" t="s">
        <v>65</v>
      </c>
      <c r="J43" s="54" t="s">
        <v>66</v>
      </c>
      <c r="K43" s="538" t="s">
        <v>52</v>
      </c>
      <c r="L43" s="539"/>
      <c r="M43" s="538" t="s">
        <v>44</v>
      </c>
      <c r="N43" s="539"/>
      <c r="O43" s="55" t="s">
        <v>67</v>
      </c>
      <c r="Q43" s="85">
        <f>L41+L37+L44+J28</f>
        <v>856.28000000000009</v>
      </c>
    </row>
    <row r="44" spans="2:17" ht="15" customHeight="1" x14ac:dyDescent="0.25">
      <c r="B44" s="555" t="s">
        <v>68</v>
      </c>
      <c r="C44" s="556"/>
      <c r="D44" s="556"/>
      <c r="E44" s="556"/>
      <c r="F44" s="556"/>
      <c r="G44" s="556"/>
      <c r="H44" s="556"/>
      <c r="I44" s="556"/>
      <c r="J44" s="556"/>
      <c r="K44" s="556"/>
      <c r="L44" s="557">
        <v>0</v>
      </c>
      <c r="M44" s="557"/>
      <c r="N44" s="557"/>
      <c r="O44" s="558"/>
    </row>
    <row r="45" spans="2:17" ht="15" customHeight="1" x14ac:dyDescent="0.25">
      <c r="B45" s="93"/>
      <c r="C45" s="94"/>
      <c r="D45" s="94"/>
      <c r="E45" s="94"/>
      <c r="F45" s="94"/>
      <c r="G45" s="94"/>
      <c r="H45" s="94"/>
      <c r="I45" s="94"/>
      <c r="J45" s="94"/>
      <c r="K45" s="94"/>
      <c r="L45" s="73"/>
      <c r="M45" s="73"/>
      <c r="N45" s="73"/>
      <c r="O45" s="104"/>
    </row>
    <row r="46" spans="2:17" ht="15" customHeight="1" x14ac:dyDescent="0.25">
      <c r="B46" s="559" t="s">
        <v>235</v>
      </c>
      <c r="C46" s="449"/>
      <c r="D46" s="449"/>
      <c r="E46" s="449"/>
      <c r="F46" s="449"/>
      <c r="G46" s="449"/>
      <c r="H46" s="449"/>
      <c r="I46" s="449"/>
      <c r="J46" s="449"/>
      <c r="K46" s="449"/>
      <c r="L46" s="450">
        <f>J28+L37+L41</f>
        <v>856.28000000000009</v>
      </c>
      <c r="M46" s="451"/>
      <c r="N46" s="451"/>
      <c r="O46" s="534"/>
      <c r="P46" s="83">
        <f>L46</f>
        <v>856.28000000000009</v>
      </c>
    </row>
    <row r="47" spans="2:17" ht="15" customHeight="1" x14ac:dyDescent="0.25">
      <c r="B47" s="559" t="s">
        <v>97</v>
      </c>
      <c r="C47" s="454"/>
      <c r="D47" s="454"/>
      <c r="E47" s="454"/>
      <c r="F47" s="454"/>
      <c r="G47" s="454"/>
      <c r="H47" s="454"/>
      <c r="I47" s="454"/>
      <c r="J47" s="454"/>
      <c r="K47" s="454"/>
      <c r="L47" s="450">
        <f>TRUNC(L46*0.2332,2)</f>
        <v>199.68</v>
      </c>
      <c r="M47" s="451"/>
      <c r="N47" s="451"/>
      <c r="O47" s="534"/>
    </row>
    <row r="48" spans="2:17" ht="15" customHeight="1" thickBot="1" x14ac:dyDescent="0.3">
      <c r="B48" s="560" t="s">
        <v>70</v>
      </c>
      <c r="C48" s="561"/>
      <c r="D48" s="561"/>
      <c r="E48" s="561"/>
      <c r="F48" s="561"/>
      <c r="G48" s="561"/>
      <c r="H48" s="561"/>
      <c r="I48" s="561"/>
      <c r="J48" s="561"/>
      <c r="K48" s="561"/>
      <c r="L48" s="562">
        <f>TRUNC(L46+L47,2)</f>
        <v>1055.96</v>
      </c>
      <c r="M48" s="563"/>
      <c r="N48" s="563"/>
      <c r="O48" s="564"/>
    </row>
    <row r="50" spans="2:24" x14ac:dyDescent="0.25">
      <c r="X50" s="85"/>
    </row>
    <row r="51" spans="2:24" x14ac:dyDescent="0.25">
      <c r="O51" s="105"/>
    </row>
    <row r="53" spans="2:24" x14ac:dyDescent="0.25">
      <c r="B53" s="86"/>
      <c r="C53" s="86"/>
      <c r="F53" s="88"/>
      <c r="G53" s="86"/>
    </row>
    <row r="60" spans="2:24" x14ac:dyDescent="0.25">
      <c r="B60" s="86"/>
      <c r="C60" s="86"/>
      <c r="F60" s="88"/>
    </row>
    <row r="67" spans="2:6" x14ac:dyDescent="0.25">
      <c r="B67" s="86"/>
      <c r="C67" s="86"/>
      <c r="F67" s="88"/>
    </row>
    <row r="74" spans="2:6" x14ac:dyDescent="0.25">
      <c r="B74" s="86"/>
      <c r="F74" s="88"/>
    </row>
    <row r="81" spans="6:6" x14ac:dyDescent="0.25">
      <c r="F81" s="88"/>
    </row>
  </sheetData>
  <mergeCells count="112">
    <mergeCell ref="I34:K34"/>
    <mergeCell ref="I35:K35"/>
    <mergeCell ref="I36:K36"/>
    <mergeCell ref="D32:E32"/>
    <mergeCell ref="D33:E33"/>
    <mergeCell ref="D34:E34"/>
    <mergeCell ref="D35:E35"/>
    <mergeCell ref="L36:O36"/>
    <mergeCell ref="D40:E40"/>
    <mergeCell ref="F40:H40"/>
    <mergeCell ref="I40:K40"/>
    <mergeCell ref="L40:O40"/>
    <mergeCell ref="F36:H36"/>
    <mergeCell ref="B37:K37"/>
    <mergeCell ref="L37:O37"/>
    <mergeCell ref="D39:E39"/>
    <mergeCell ref="I39:K39"/>
    <mergeCell ref="L39:O39"/>
    <mergeCell ref="D36:E36"/>
    <mergeCell ref="F34:H34"/>
    <mergeCell ref="F35:H35"/>
    <mergeCell ref="L34:O34"/>
    <mergeCell ref="L35:O35"/>
    <mergeCell ref="D12:E12"/>
    <mergeCell ref="D13:E13"/>
    <mergeCell ref="F12:G12"/>
    <mergeCell ref="F13:G13"/>
    <mergeCell ref="I12:J12"/>
    <mergeCell ref="I13:J13"/>
    <mergeCell ref="B27:I27"/>
    <mergeCell ref="L32:O32"/>
    <mergeCell ref="L33:O33"/>
    <mergeCell ref="I32:K32"/>
    <mergeCell ref="I33:K33"/>
    <mergeCell ref="I31:K31"/>
    <mergeCell ref="F31:H31"/>
    <mergeCell ref="F32:H32"/>
    <mergeCell ref="F33:H33"/>
    <mergeCell ref="D31:E31"/>
    <mergeCell ref="L31:O31"/>
    <mergeCell ref="J27:O27"/>
    <mergeCell ref="B28:I28"/>
    <mergeCell ref="J28:O28"/>
    <mergeCell ref="D30:E30"/>
    <mergeCell ref="F30:H30"/>
    <mergeCell ref="I30:K30"/>
    <mergeCell ref="L30:O30"/>
    <mergeCell ref="B46:K46"/>
    <mergeCell ref="L46:O46"/>
    <mergeCell ref="B47:K47"/>
    <mergeCell ref="L47:O47"/>
    <mergeCell ref="B48:K48"/>
    <mergeCell ref="L48:O48"/>
    <mergeCell ref="B41:K41"/>
    <mergeCell ref="L41:O41"/>
    <mergeCell ref="E43:H43"/>
    <mergeCell ref="K43:L43"/>
    <mergeCell ref="M43:N43"/>
    <mergeCell ref="B44:K44"/>
    <mergeCell ref="L44:O44"/>
    <mergeCell ref="D22:E22"/>
    <mergeCell ref="G22:H22"/>
    <mergeCell ref="J22:O22"/>
    <mergeCell ref="B24:K24"/>
    <mergeCell ref="L24:O24"/>
    <mergeCell ref="B26:I26"/>
    <mergeCell ref="J26:O26"/>
    <mergeCell ref="J23:O23"/>
    <mergeCell ref="G23:H23"/>
    <mergeCell ref="D23:E23"/>
    <mergeCell ref="D16:E16"/>
    <mergeCell ref="F16:G16"/>
    <mergeCell ref="I16:M16"/>
    <mergeCell ref="N16:O16"/>
    <mergeCell ref="B20:K20"/>
    <mergeCell ref="L20:O20"/>
    <mergeCell ref="D19:E19"/>
    <mergeCell ref="F19:G19"/>
    <mergeCell ref="I19:M19"/>
    <mergeCell ref="N17:O17"/>
    <mergeCell ref="N18:O18"/>
    <mergeCell ref="N19:O19"/>
    <mergeCell ref="D17:E17"/>
    <mergeCell ref="D18:E18"/>
    <mergeCell ref="F17:G17"/>
    <mergeCell ref="F18:G18"/>
    <mergeCell ref="I17:M17"/>
    <mergeCell ref="I18:M18"/>
    <mergeCell ref="B2:O2"/>
    <mergeCell ref="B3:O3"/>
    <mergeCell ref="B4:O4"/>
    <mergeCell ref="B5:O5"/>
    <mergeCell ref="B6:O6"/>
    <mergeCell ref="B7:O8"/>
    <mergeCell ref="B14:K14"/>
    <mergeCell ref="L14:O14"/>
    <mergeCell ref="D15:E15"/>
    <mergeCell ref="F15:G15"/>
    <mergeCell ref="I15:J15"/>
    <mergeCell ref="K15:M15"/>
    <mergeCell ref="N15:O15"/>
    <mergeCell ref="B9:O9"/>
    <mergeCell ref="B10:O10"/>
    <mergeCell ref="D11:E11"/>
    <mergeCell ref="F11:G11"/>
    <mergeCell ref="I11:J11"/>
    <mergeCell ref="K11:M11"/>
    <mergeCell ref="N11:O11"/>
    <mergeCell ref="K12:M12"/>
    <mergeCell ref="K13:M13"/>
    <mergeCell ref="N12:O12"/>
    <mergeCell ref="N13:O13"/>
  </mergeCells>
  <printOptions horizontalCentered="1"/>
  <pageMargins left="0.70866141732283472" right="0.70866141732283472" top="0.35433070866141736" bottom="0.74803149606299213" header="0.31496062992125984" footer="0.31496062992125984"/>
  <pageSetup paperSize="9" scale="6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ilha11">
    <tabColor rgb="FF92D050"/>
  </sheetPr>
  <dimension ref="B1:Y77"/>
  <sheetViews>
    <sheetView showGridLines="0" view="pageBreakPreview" topLeftCell="A16" zoomScaleNormal="100" zoomScaleSheetLayoutView="100" workbookViewId="0">
      <selection activeCell="B7" sqref="B7:O8"/>
    </sheetView>
  </sheetViews>
  <sheetFormatPr defaultRowHeight="12.75" x14ac:dyDescent="0.25"/>
  <cols>
    <col min="1" max="1" width="9.140625" style="69" customWidth="1"/>
    <col min="2" max="2" width="53.28515625" style="69" customWidth="1"/>
    <col min="3" max="3" width="7.28515625" style="69" customWidth="1"/>
    <col min="4" max="4" width="5" style="69" customWidth="1"/>
    <col min="5" max="5" width="6" style="69" customWidth="1"/>
    <col min="6" max="6" width="8" style="69" customWidth="1"/>
    <col min="7" max="7" width="3" style="69" customWidth="1"/>
    <col min="8" max="8" width="7.7109375" style="69" customWidth="1"/>
    <col min="9" max="9" width="5.140625" style="69" customWidth="1"/>
    <col min="10" max="10" width="4.85546875" style="69" bestFit="1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8.7109375" style="69" customWidth="1"/>
    <col min="15" max="15" width="9.5703125" style="69" bestFit="1" customWidth="1"/>
    <col min="16" max="23" width="0" style="69" hidden="1" customWidth="1"/>
    <col min="24" max="16384" width="9.140625" style="69"/>
  </cols>
  <sheetData>
    <row r="1" spans="2:25" ht="13.5" thickBot="1" x14ac:dyDescent="0.3"/>
    <row r="2" spans="2:25" ht="13.5" x14ac:dyDescent="0.25">
      <c r="B2" s="496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  <c r="N2" s="497"/>
      <c r="O2" s="498"/>
    </row>
    <row r="3" spans="2:25" ht="13.5" x14ac:dyDescent="0.25">
      <c r="B3" s="499" t="s">
        <v>30</v>
      </c>
      <c r="C3" s="500"/>
      <c r="D3" s="500"/>
      <c r="E3" s="500"/>
      <c r="F3" s="500"/>
      <c r="G3" s="500"/>
      <c r="H3" s="500"/>
      <c r="I3" s="500"/>
      <c r="J3" s="500"/>
      <c r="K3" s="500"/>
      <c r="L3" s="500"/>
      <c r="M3" s="500"/>
      <c r="N3" s="500"/>
      <c r="O3" s="501"/>
    </row>
    <row r="4" spans="2:25" ht="13.5" x14ac:dyDescent="0.25">
      <c r="B4" s="502"/>
      <c r="C4" s="503"/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4"/>
    </row>
    <row r="5" spans="2:25" ht="13.5" x14ac:dyDescent="0.25">
      <c r="B5" s="502"/>
      <c r="C5" s="503"/>
      <c r="D5" s="503"/>
      <c r="E5" s="503"/>
      <c r="F5" s="503"/>
      <c r="G5" s="503"/>
      <c r="H5" s="503"/>
      <c r="I5" s="503"/>
      <c r="J5" s="503"/>
      <c r="K5" s="503"/>
      <c r="L5" s="503"/>
      <c r="M5" s="503"/>
      <c r="N5" s="503"/>
      <c r="O5" s="504"/>
    </row>
    <row r="6" spans="2:25" ht="15" x14ac:dyDescent="0.25">
      <c r="B6" s="493" t="s">
        <v>319</v>
      </c>
      <c r="C6" s="494"/>
      <c r="D6" s="494"/>
      <c r="E6" s="494"/>
      <c r="F6" s="494"/>
      <c r="G6" s="494"/>
      <c r="H6" s="494"/>
      <c r="I6" s="494"/>
      <c r="J6" s="494"/>
      <c r="K6" s="494"/>
      <c r="L6" s="494"/>
      <c r="M6" s="494"/>
      <c r="N6" s="494"/>
      <c r="O6" s="495"/>
    </row>
    <row r="7" spans="2:25" ht="12.75" customHeight="1" x14ac:dyDescent="0.25">
      <c r="B7" s="505" t="s">
        <v>245</v>
      </c>
      <c r="C7" s="506"/>
      <c r="D7" s="506"/>
      <c r="E7" s="506"/>
      <c r="F7" s="506"/>
      <c r="G7" s="506"/>
      <c r="H7" s="506"/>
      <c r="I7" s="506"/>
      <c r="J7" s="506"/>
      <c r="K7" s="506"/>
      <c r="L7" s="506"/>
      <c r="M7" s="506"/>
      <c r="N7" s="506"/>
      <c r="O7" s="507"/>
      <c r="Y7" s="122" t="s">
        <v>93</v>
      </c>
    </row>
    <row r="8" spans="2:25" x14ac:dyDescent="0.25">
      <c r="B8" s="505"/>
      <c r="C8" s="506"/>
      <c r="D8" s="506"/>
      <c r="E8" s="506"/>
      <c r="F8" s="506"/>
      <c r="G8" s="506"/>
      <c r="H8" s="506"/>
      <c r="I8" s="506"/>
      <c r="J8" s="506"/>
      <c r="K8" s="506"/>
      <c r="L8" s="506"/>
      <c r="M8" s="506"/>
      <c r="N8" s="506"/>
      <c r="O8" s="507"/>
    </row>
    <row r="9" spans="2:25" x14ac:dyDescent="0.25">
      <c r="B9" s="511"/>
      <c r="C9" s="512"/>
      <c r="D9" s="512"/>
      <c r="E9" s="512"/>
      <c r="F9" s="512"/>
      <c r="G9" s="512"/>
      <c r="H9" s="512"/>
      <c r="I9" s="512"/>
      <c r="J9" s="512"/>
      <c r="K9" s="512"/>
      <c r="L9" s="512"/>
      <c r="M9" s="512"/>
      <c r="N9" s="512"/>
      <c r="O9" s="513"/>
      <c r="Y9" s="89"/>
    </row>
    <row r="10" spans="2:25" ht="15" customHeight="1" x14ac:dyDescent="0.25">
      <c r="B10" s="514" t="s">
        <v>193</v>
      </c>
      <c r="C10" s="515"/>
      <c r="D10" s="515"/>
      <c r="E10" s="515"/>
      <c r="F10" s="515"/>
      <c r="G10" s="515"/>
      <c r="H10" s="515"/>
      <c r="I10" s="515"/>
      <c r="J10" s="515"/>
      <c r="K10" s="515"/>
      <c r="L10" s="515"/>
      <c r="M10" s="515"/>
      <c r="N10" s="515"/>
      <c r="O10" s="516"/>
    </row>
    <row r="11" spans="2:25" ht="24" x14ac:dyDescent="0.25">
      <c r="B11" s="59" t="s">
        <v>31</v>
      </c>
      <c r="C11" s="60" t="s">
        <v>32</v>
      </c>
      <c r="D11" s="517" t="s">
        <v>33</v>
      </c>
      <c r="E11" s="518"/>
      <c r="F11" s="519" t="s">
        <v>72</v>
      </c>
      <c r="G11" s="520"/>
      <c r="H11" s="253" t="s">
        <v>35</v>
      </c>
      <c r="I11" s="517" t="s">
        <v>36</v>
      </c>
      <c r="J11" s="521"/>
      <c r="K11" s="517" t="s">
        <v>37</v>
      </c>
      <c r="L11" s="518"/>
      <c r="M11" s="521"/>
      <c r="N11" s="517" t="s">
        <v>38</v>
      </c>
      <c r="O11" s="522"/>
      <c r="R11" s="69" t="s">
        <v>73</v>
      </c>
    </row>
    <row r="12" spans="2:25" ht="15" customHeight="1" x14ac:dyDescent="0.25">
      <c r="B12" s="523" t="s">
        <v>39</v>
      </c>
      <c r="C12" s="468"/>
      <c r="D12" s="468"/>
      <c r="E12" s="468"/>
      <c r="F12" s="468"/>
      <c r="G12" s="468"/>
      <c r="H12" s="468"/>
      <c r="I12" s="468"/>
      <c r="J12" s="468"/>
      <c r="K12" s="419"/>
      <c r="L12" s="420">
        <v>0</v>
      </c>
      <c r="M12" s="421"/>
      <c r="N12" s="421"/>
      <c r="O12" s="524"/>
    </row>
    <row r="13" spans="2:25" s="89" customFormat="1" x14ac:dyDescent="0.25">
      <c r="B13" s="90"/>
      <c r="C13" s="91"/>
      <c r="D13" s="525"/>
      <c r="E13" s="526"/>
      <c r="F13" s="527"/>
      <c r="G13" s="528"/>
      <c r="H13" s="254"/>
      <c r="I13" s="525"/>
      <c r="J13" s="529"/>
      <c r="K13" s="525"/>
      <c r="L13" s="526"/>
      <c r="M13" s="529"/>
      <c r="N13" s="525"/>
      <c r="O13" s="530"/>
    </row>
    <row r="14" spans="2:25" ht="24" x14ac:dyDescent="0.25">
      <c r="B14" s="36" t="s">
        <v>40</v>
      </c>
      <c r="C14" s="271" t="s">
        <v>32</v>
      </c>
      <c r="D14" s="538" t="s">
        <v>41</v>
      </c>
      <c r="E14" s="539"/>
      <c r="F14" s="538" t="s">
        <v>42</v>
      </c>
      <c r="G14" s="539"/>
      <c r="H14" s="252" t="s">
        <v>43</v>
      </c>
      <c r="I14" s="538" t="s">
        <v>44</v>
      </c>
      <c r="J14" s="540"/>
      <c r="K14" s="540"/>
      <c r="L14" s="540"/>
      <c r="M14" s="539"/>
      <c r="N14" s="538" t="s">
        <v>38</v>
      </c>
      <c r="O14" s="541"/>
    </row>
    <row r="15" spans="2:25" x14ac:dyDescent="0.25">
      <c r="B15" s="267" t="s">
        <v>226</v>
      </c>
      <c r="C15" s="63">
        <v>20062</v>
      </c>
      <c r="D15" s="627">
        <v>2.2599999999999998</v>
      </c>
      <c r="E15" s="629"/>
      <c r="F15" s="542">
        <v>157.27000000000001</v>
      </c>
      <c r="G15" s="543"/>
      <c r="H15" s="268">
        <v>27.35</v>
      </c>
      <c r="I15" s="632">
        <v>1</v>
      </c>
      <c r="J15" s="633"/>
      <c r="K15" s="633"/>
      <c r="L15" s="633"/>
      <c r="M15" s="634"/>
      <c r="N15" s="542">
        <f>I15*H15</f>
        <v>27.35</v>
      </c>
      <c r="O15" s="543"/>
    </row>
    <row r="16" spans="2:25" x14ac:dyDescent="0.25">
      <c r="B16" s="267" t="s">
        <v>227</v>
      </c>
      <c r="C16" s="63">
        <v>20096</v>
      </c>
      <c r="D16" s="627">
        <v>1.96</v>
      </c>
      <c r="E16" s="629"/>
      <c r="F16" s="542">
        <v>157.27000000000001</v>
      </c>
      <c r="G16" s="543"/>
      <c r="H16" s="268">
        <v>23.72</v>
      </c>
      <c r="I16" s="632">
        <v>2</v>
      </c>
      <c r="J16" s="633"/>
      <c r="K16" s="633"/>
      <c r="L16" s="633"/>
      <c r="M16" s="634"/>
      <c r="N16" s="542">
        <f t="shared" ref="N16:N17" si="0">I16*H16</f>
        <v>47.44</v>
      </c>
      <c r="O16" s="543"/>
    </row>
    <row r="17" spans="2:20" x14ac:dyDescent="0.25">
      <c r="B17" s="267" t="s">
        <v>228</v>
      </c>
      <c r="C17" s="63">
        <v>20002</v>
      </c>
      <c r="D17" s="627">
        <v>1</v>
      </c>
      <c r="E17" s="629"/>
      <c r="F17" s="542">
        <v>157.27000000000001</v>
      </c>
      <c r="G17" s="543"/>
      <c r="H17" s="268">
        <v>12.1</v>
      </c>
      <c r="I17" s="632">
        <v>2</v>
      </c>
      <c r="J17" s="633"/>
      <c r="K17" s="633"/>
      <c r="L17" s="633"/>
      <c r="M17" s="634"/>
      <c r="N17" s="542">
        <f t="shared" si="0"/>
        <v>24.2</v>
      </c>
      <c r="O17" s="543"/>
    </row>
    <row r="18" spans="2:20" ht="15" customHeight="1" x14ac:dyDescent="0.25">
      <c r="B18" s="523" t="s">
        <v>46</v>
      </c>
      <c r="C18" s="468"/>
      <c r="D18" s="418"/>
      <c r="E18" s="418"/>
      <c r="F18" s="418"/>
      <c r="G18" s="418"/>
      <c r="H18" s="468"/>
      <c r="I18" s="468"/>
      <c r="J18" s="468"/>
      <c r="K18" s="419"/>
      <c r="L18" s="420">
        <f>SUM(N15:O17)</f>
        <v>98.99</v>
      </c>
      <c r="M18" s="421"/>
      <c r="N18" s="421"/>
      <c r="O18" s="524"/>
    </row>
    <row r="19" spans="2:20" ht="15" customHeight="1" x14ac:dyDescent="0.25">
      <c r="B19" s="93"/>
      <c r="C19" s="94"/>
      <c r="D19" s="94"/>
      <c r="E19" s="94"/>
      <c r="F19" s="94"/>
      <c r="G19" s="94"/>
      <c r="H19" s="94"/>
      <c r="I19" s="94"/>
      <c r="J19" s="94"/>
      <c r="K19" s="94"/>
      <c r="L19" s="73"/>
      <c r="M19" s="73"/>
      <c r="N19" s="73"/>
      <c r="O19" s="95"/>
    </row>
    <row r="20" spans="2:20" ht="24" x14ac:dyDescent="0.25">
      <c r="B20" s="36" t="s">
        <v>47</v>
      </c>
      <c r="C20" s="271" t="s">
        <v>32</v>
      </c>
      <c r="D20" s="538" t="s">
        <v>48</v>
      </c>
      <c r="E20" s="539"/>
      <c r="F20" s="252" t="s">
        <v>49</v>
      </c>
      <c r="G20" s="538" t="s">
        <v>50</v>
      </c>
      <c r="H20" s="540"/>
      <c r="I20" s="252" t="s">
        <v>51</v>
      </c>
      <c r="J20" s="538" t="s">
        <v>52</v>
      </c>
      <c r="K20" s="540"/>
      <c r="L20" s="540"/>
      <c r="M20" s="540"/>
      <c r="N20" s="540"/>
      <c r="O20" s="541"/>
      <c r="R20" s="69">
        <v>2.17</v>
      </c>
    </row>
    <row r="21" spans="2:20" x14ac:dyDescent="0.25">
      <c r="B21" s="267" t="s">
        <v>117</v>
      </c>
      <c r="C21" s="63">
        <v>2000</v>
      </c>
      <c r="D21" s="638">
        <v>5</v>
      </c>
      <c r="E21" s="639"/>
      <c r="F21" s="268" t="s">
        <v>118</v>
      </c>
      <c r="G21" s="542"/>
      <c r="H21" s="543"/>
      <c r="I21" s="268"/>
      <c r="J21" s="635">
        <v>4.76</v>
      </c>
      <c r="K21" s="636"/>
      <c r="L21" s="636"/>
      <c r="M21" s="636"/>
      <c r="N21" s="636"/>
      <c r="O21" s="637"/>
    </row>
    <row r="22" spans="2:20" ht="15" customHeight="1" x14ac:dyDescent="0.25">
      <c r="B22" s="523" t="s">
        <v>53</v>
      </c>
      <c r="C22" s="468"/>
      <c r="D22" s="468"/>
      <c r="E22" s="468"/>
      <c r="F22" s="468"/>
      <c r="G22" s="418"/>
      <c r="H22" s="418"/>
      <c r="I22" s="418"/>
      <c r="J22" s="468"/>
      <c r="K22" s="419"/>
      <c r="L22" s="420">
        <v>4.76</v>
      </c>
      <c r="M22" s="421"/>
      <c r="N22" s="421"/>
      <c r="O22" s="524"/>
    </row>
    <row r="23" spans="2:20" ht="15" customHeight="1" x14ac:dyDescent="0.25">
      <c r="B23" s="93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6"/>
    </row>
    <row r="24" spans="2:20" ht="15" customHeight="1" x14ac:dyDescent="0.25">
      <c r="B24" s="535" t="s">
        <v>54</v>
      </c>
      <c r="C24" s="449"/>
      <c r="D24" s="449"/>
      <c r="E24" s="449"/>
      <c r="F24" s="449"/>
      <c r="G24" s="449"/>
      <c r="H24" s="449"/>
      <c r="I24" s="455"/>
      <c r="J24" s="451">
        <f>TRUNC(L18+L22+L12,2)</f>
        <v>103.75</v>
      </c>
      <c r="K24" s="451"/>
      <c r="L24" s="451"/>
      <c r="M24" s="451"/>
      <c r="N24" s="451"/>
      <c r="O24" s="534"/>
    </row>
    <row r="25" spans="2:20" ht="15" customHeight="1" x14ac:dyDescent="0.25">
      <c r="B25" s="535" t="s">
        <v>55</v>
      </c>
      <c r="C25" s="449"/>
      <c r="D25" s="449"/>
      <c r="E25" s="449"/>
      <c r="F25" s="449"/>
      <c r="G25" s="449"/>
      <c r="H25" s="449"/>
      <c r="I25" s="455"/>
      <c r="J25" s="536">
        <v>1.5</v>
      </c>
      <c r="K25" s="536"/>
      <c r="L25" s="536"/>
      <c r="M25" s="536"/>
      <c r="N25" s="536"/>
      <c r="O25" s="537"/>
    </row>
    <row r="26" spans="2:20" ht="15" customHeight="1" x14ac:dyDescent="0.25">
      <c r="B26" s="535" t="s">
        <v>56</v>
      </c>
      <c r="C26" s="449"/>
      <c r="D26" s="449"/>
      <c r="E26" s="449"/>
      <c r="F26" s="449"/>
      <c r="G26" s="449"/>
      <c r="H26" s="449"/>
      <c r="I26" s="455"/>
      <c r="J26" s="451">
        <f>TRUNC(J24/J25,2)</f>
        <v>69.16</v>
      </c>
      <c r="K26" s="451"/>
      <c r="L26" s="451"/>
      <c r="M26" s="451"/>
      <c r="N26" s="451"/>
      <c r="O26" s="534"/>
    </row>
    <row r="27" spans="2:20" ht="15" customHeight="1" x14ac:dyDescent="0.25">
      <c r="B27" s="97"/>
      <c r="C27" s="79"/>
      <c r="D27" s="79"/>
      <c r="E27" s="79"/>
      <c r="F27" s="79"/>
      <c r="G27" s="79"/>
      <c r="H27" s="79"/>
      <c r="I27" s="79"/>
      <c r="J27" s="80"/>
      <c r="K27" s="80"/>
      <c r="L27" s="98"/>
      <c r="M27" s="98"/>
      <c r="N27" s="98"/>
      <c r="O27" s="99"/>
      <c r="Q27" s="69">
        <v>24</v>
      </c>
      <c r="R27" s="69">
        <v>100</v>
      </c>
    </row>
    <row r="28" spans="2:20" ht="24" x14ac:dyDescent="0.25">
      <c r="B28" s="46" t="s">
        <v>57</v>
      </c>
      <c r="C28" s="47" t="s">
        <v>32</v>
      </c>
      <c r="D28" s="548" t="s">
        <v>58</v>
      </c>
      <c r="E28" s="549"/>
      <c r="F28" s="550" t="s">
        <v>59</v>
      </c>
      <c r="G28" s="551"/>
      <c r="H28" s="552"/>
      <c r="I28" s="423" t="s">
        <v>44</v>
      </c>
      <c r="J28" s="553"/>
      <c r="K28" s="424"/>
      <c r="L28" s="554" t="s">
        <v>60</v>
      </c>
      <c r="M28" s="518"/>
      <c r="N28" s="518"/>
      <c r="O28" s="522"/>
      <c r="R28" s="69">
        <v>5</v>
      </c>
      <c r="T28" s="69">
        <f>(33.67*5)/100</f>
        <v>1.6835000000000002</v>
      </c>
    </row>
    <row r="29" spans="2:20" x14ac:dyDescent="0.25">
      <c r="B29" s="272" t="s">
        <v>229</v>
      </c>
      <c r="C29" s="273">
        <v>10143</v>
      </c>
      <c r="D29" s="641" t="s">
        <v>24</v>
      </c>
      <c r="E29" s="642"/>
      <c r="F29" s="627">
        <v>5.1100000000000003</v>
      </c>
      <c r="G29" s="628"/>
      <c r="H29" s="629"/>
      <c r="I29" s="542">
        <v>3.27</v>
      </c>
      <c r="J29" s="544"/>
      <c r="K29" s="543"/>
      <c r="L29" s="635">
        <f>I29*F29</f>
        <v>16.709700000000002</v>
      </c>
      <c r="M29" s="636"/>
      <c r="N29" s="636"/>
      <c r="O29" s="649"/>
    </row>
    <row r="30" spans="2:20" x14ac:dyDescent="0.25">
      <c r="B30" s="272" t="s">
        <v>246</v>
      </c>
      <c r="C30" s="273">
        <v>10150</v>
      </c>
      <c r="D30" s="641" t="s">
        <v>24</v>
      </c>
      <c r="E30" s="642"/>
      <c r="F30" s="627">
        <v>6.67</v>
      </c>
      <c r="G30" s="628"/>
      <c r="H30" s="629"/>
      <c r="I30" s="542">
        <v>51.16</v>
      </c>
      <c r="J30" s="544"/>
      <c r="K30" s="543"/>
      <c r="L30" s="635">
        <f t="shared" ref="L30:L32" si="1">I30*F30</f>
        <v>341.23719999999997</v>
      </c>
      <c r="M30" s="636"/>
      <c r="N30" s="636"/>
      <c r="O30" s="649"/>
    </row>
    <row r="31" spans="2:20" x14ac:dyDescent="0.25">
      <c r="B31" s="272" t="s">
        <v>247</v>
      </c>
      <c r="C31" s="273">
        <v>10854</v>
      </c>
      <c r="D31" s="641" t="s">
        <v>248</v>
      </c>
      <c r="E31" s="642"/>
      <c r="F31" s="627">
        <v>40.159999999999997</v>
      </c>
      <c r="G31" s="628"/>
      <c r="H31" s="629"/>
      <c r="I31" s="542">
        <v>1.8</v>
      </c>
      <c r="J31" s="544"/>
      <c r="K31" s="543"/>
      <c r="L31" s="635">
        <f t="shared" si="1"/>
        <v>72.287999999999997</v>
      </c>
      <c r="M31" s="636"/>
      <c r="N31" s="636"/>
      <c r="O31" s="649"/>
    </row>
    <row r="32" spans="2:20" x14ac:dyDescent="0.25">
      <c r="B32" s="272" t="s">
        <v>233</v>
      </c>
      <c r="C32" s="273">
        <v>10185</v>
      </c>
      <c r="D32" s="641" t="s">
        <v>24</v>
      </c>
      <c r="E32" s="642"/>
      <c r="F32" s="627">
        <v>19</v>
      </c>
      <c r="G32" s="628"/>
      <c r="H32" s="629"/>
      <c r="I32" s="542">
        <v>0.3</v>
      </c>
      <c r="J32" s="544"/>
      <c r="K32" s="543"/>
      <c r="L32" s="635">
        <f t="shared" si="1"/>
        <v>5.7</v>
      </c>
      <c r="M32" s="636"/>
      <c r="N32" s="636"/>
      <c r="O32" s="649"/>
    </row>
    <row r="33" spans="2:24" ht="15" customHeight="1" x14ac:dyDescent="0.25">
      <c r="B33" s="555" t="s">
        <v>61</v>
      </c>
      <c r="C33" s="556"/>
      <c r="D33" s="556"/>
      <c r="E33" s="556"/>
      <c r="F33" s="556"/>
      <c r="G33" s="556"/>
      <c r="H33" s="556"/>
      <c r="I33" s="556"/>
      <c r="J33" s="556"/>
      <c r="K33" s="556"/>
      <c r="L33" s="447">
        <f>SUM(L29:O32)</f>
        <v>435.93489999999997</v>
      </c>
      <c r="M33" s="557"/>
      <c r="N33" s="557"/>
      <c r="O33" s="558"/>
    </row>
    <row r="34" spans="2:24" ht="15" customHeight="1" x14ac:dyDescent="0.25">
      <c r="B34" s="100"/>
      <c r="C34" s="101"/>
      <c r="D34" s="101"/>
      <c r="E34" s="101"/>
      <c r="F34" s="101"/>
      <c r="G34" s="101"/>
      <c r="H34" s="101"/>
      <c r="I34" s="101"/>
      <c r="J34" s="101"/>
      <c r="K34" s="101"/>
      <c r="L34" s="73"/>
      <c r="M34" s="73"/>
      <c r="N34" s="73"/>
      <c r="O34" s="102"/>
    </row>
    <row r="35" spans="2:24" ht="24" x14ac:dyDescent="0.25">
      <c r="B35" s="46" t="s">
        <v>62</v>
      </c>
      <c r="C35" s="47" t="s">
        <v>32</v>
      </c>
      <c r="D35" s="545" t="s">
        <v>58</v>
      </c>
      <c r="E35" s="545"/>
      <c r="F35" s="274" t="s">
        <v>59</v>
      </c>
      <c r="G35" s="274"/>
      <c r="H35" s="274"/>
      <c r="I35" s="545" t="s">
        <v>44</v>
      </c>
      <c r="J35" s="545"/>
      <c r="K35" s="545"/>
      <c r="L35" s="423" t="s">
        <v>60</v>
      </c>
      <c r="M35" s="553"/>
      <c r="N35" s="553"/>
      <c r="O35" s="648"/>
    </row>
    <row r="36" spans="2:24" x14ac:dyDescent="0.25">
      <c r="B36" s="272" t="s">
        <v>236</v>
      </c>
      <c r="C36" s="273">
        <v>41404</v>
      </c>
      <c r="D36" s="542" t="s">
        <v>12</v>
      </c>
      <c r="E36" s="543"/>
      <c r="F36" s="643">
        <v>27.87</v>
      </c>
      <c r="G36" s="644"/>
      <c r="H36" s="645"/>
      <c r="I36" s="542">
        <v>1.5</v>
      </c>
      <c r="J36" s="544"/>
      <c r="K36" s="543"/>
      <c r="L36" s="630">
        <f>F36*I36</f>
        <v>41.805</v>
      </c>
      <c r="M36" s="646"/>
      <c r="N36" s="646"/>
      <c r="O36" s="647"/>
    </row>
    <row r="37" spans="2:24" ht="15" customHeight="1" x14ac:dyDescent="0.25">
      <c r="B37" s="555" t="s">
        <v>63</v>
      </c>
      <c r="C37" s="556"/>
      <c r="D37" s="556"/>
      <c r="E37" s="556"/>
      <c r="F37" s="556"/>
      <c r="G37" s="556"/>
      <c r="H37" s="556"/>
      <c r="I37" s="556"/>
      <c r="J37" s="556"/>
      <c r="K37" s="556"/>
      <c r="L37" s="447">
        <f>L36</f>
        <v>41.805</v>
      </c>
      <c r="M37" s="557"/>
      <c r="N37" s="557"/>
      <c r="O37" s="558"/>
    </row>
    <row r="38" spans="2:24" ht="15" customHeight="1" x14ac:dyDescent="0.25">
      <c r="B38" s="93"/>
      <c r="C38" s="94"/>
      <c r="D38" s="94"/>
      <c r="E38" s="94"/>
      <c r="F38" s="94"/>
      <c r="G38" s="94"/>
      <c r="H38" s="94"/>
      <c r="I38" s="94"/>
      <c r="J38" s="94"/>
      <c r="K38" s="94"/>
      <c r="L38" s="73"/>
      <c r="M38" s="73"/>
      <c r="N38" s="73"/>
      <c r="O38" s="103"/>
    </row>
    <row r="39" spans="2:24" ht="24" x14ac:dyDescent="0.25">
      <c r="B39" s="36" t="s">
        <v>64</v>
      </c>
      <c r="C39" s="52" t="s">
        <v>32</v>
      </c>
      <c r="D39" s="252" t="s">
        <v>58</v>
      </c>
      <c r="E39" s="538" t="s">
        <v>71</v>
      </c>
      <c r="F39" s="540"/>
      <c r="G39" s="540"/>
      <c r="H39" s="539"/>
      <c r="I39" s="53" t="s">
        <v>65</v>
      </c>
      <c r="J39" s="54" t="s">
        <v>66</v>
      </c>
      <c r="K39" s="538" t="s">
        <v>52</v>
      </c>
      <c r="L39" s="539"/>
      <c r="M39" s="538" t="s">
        <v>44</v>
      </c>
      <c r="N39" s="539"/>
      <c r="O39" s="55" t="s">
        <v>67</v>
      </c>
      <c r="Q39" s="85">
        <f>L37+L33+L40+J26</f>
        <v>546.8999</v>
      </c>
    </row>
    <row r="40" spans="2:24" ht="15" customHeight="1" x14ac:dyDescent="0.25">
      <c r="B40" s="555" t="s">
        <v>68</v>
      </c>
      <c r="C40" s="556"/>
      <c r="D40" s="556"/>
      <c r="E40" s="556"/>
      <c r="F40" s="556"/>
      <c r="G40" s="556"/>
      <c r="H40" s="556"/>
      <c r="I40" s="556"/>
      <c r="J40" s="556"/>
      <c r="K40" s="556"/>
      <c r="L40" s="557">
        <v>0</v>
      </c>
      <c r="M40" s="557"/>
      <c r="N40" s="557"/>
      <c r="O40" s="558"/>
    </row>
    <row r="41" spans="2:24" ht="15" customHeight="1" x14ac:dyDescent="0.25">
      <c r="B41" s="93"/>
      <c r="C41" s="94"/>
      <c r="D41" s="94"/>
      <c r="E41" s="94"/>
      <c r="F41" s="94"/>
      <c r="G41" s="94"/>
      <c r="H41" s="94"/>
      <c r="I41" s="94"/>
      <c r="J41" s="94"/>
      <c r="K41" s="94"/>
      <c r="L41" s="73"/>
      <c r="M41" s="73"/>
      <c r="N41" s="73"/>
      <c r="O41" s="104"/>
    </row>
    <row r="42" spans="2:24" ht="15" customHeight="1" x14ac:dyDescent="0.25">
      <c r="B42" s="559" t="s">
        <v>235</v>
      </c>
      <c r="C42" s="449"/>
      <c r="D42" s="449"/>
      <c r="E42" s="449"/>
      <c r="F42" s="449"/>
      <c r="G42" s="449"/>
      <c r="H42" s="449"/>
      <c r="I42" s="449"/>
      <c r="J42" s="449"/>
      <c r="K42" s="449"/>
      <c r="L42" s="450">
        <f>J26+L33+L37</f>
        <v>546.89989999999989</v>
      </c>
      <c r="M42" s="451"/>
      <c r="N42" s="451"/>
      <c r="O42" s="534"/>
      <c r="P42" s="83">
        <f>L42</f>
        <v>546.89989999999989</v>
      </c>
    </row>
    <row r="43" spans="2:24" ht="15" customHeight="1" x14ac:dyDescent="0.25">
      <c r="B43" s="559" t="s">
        <v>97</v>
      </c>
      <c r="C43" s="454"/>
      <c r="D43" s="454"/>
      <c r="E43" s="454"/>
      <c r="F43" s="454"/>
      <c r="G43" s="454"/>
      <c r="H43" s="454"/>
      <c r="I43" s="454"/>
      <c r="J43" s="454"/>
      <c r="K43" s="454"/>
      <c r="L43" s="450">
        <f>TRUNC(L42*0.2332,2)</f>
        <v>127.53</v>
      </c>
      <c r="M43" s="451"/>
      <c r="N43" s="451"/>
      <c r="O43" s="534"/>
    </row>
    <row r="44" spans="2:24" ht="15" customHeight="1" thickBot="1" x14ac:dyDescent="0.3">
      <c r="B44" s="560" t="s">
        <v>70</v>
      </c>
      <c r="C44" s="561"/>
      <c r="D44" s="561"/>
      <c r="E44" s="561"/>
      <c r="F44" s="561"/>
      <c r="G44" s="561"/>
      <c r="H44" s="561"/>
      <c r="I44" s="561"/>
      <c r="J44" s="561"/>
      <c r="K44" s="561"/>
      <c r="L44" s="562">
        <f>TRUNC(L42+L43,2)</f>
        <v>674.42</v>
      </c>
      <c r="M44" s="563"/>
      <c r="N44" s="563"/>
      <c r="O44" s="564"/>
    </row>
    <row r="46" spans="2:24" x14ac:dyDescent="0.25">
      <c r="X46" s="85"/>
    </row>
    <row r="47" spans="2:24" x14ac:dyDescent="0.25">
      <c r="O47" s="105"/>
    </row>
    <row r="49" spans="2:7" x14ac:dyDescent="0.25">
      <c r="B49" s="86"/>
      <c r="C49" s="86"/>
      <c r="F49" s="88"/>
      <c r="G49" s="86"/>
    </row>
    <row r="56" spans="2:7" x14ac:dyDescent="0.25">
      <c r="B56" s="86"/>
      <c r="C56" s="86"/>
      <c r="F56" s="88"/>
    </row>
    <row r="63" spans="2:7" x14ac:dyDescent="0.25">
      <c r="B63" s="86"/>
      <c r="C63" s="86"/>
      <c r="F63" s="88"/>
    </row>
    <row r="70" spans="2:6" x14ac:dyDescent="0.25">
      <c r="B70" s="86"/>
      <c r="F70" s="88"/>
    </row>
    <row r="77" spans="2:6" x14ac:dyDescent="0.25">
      <c r="F77" s="88"/>
    </row>
  </sheetData>
  <mergeCells count="94">
    <mergeCell ref="B42:K42"/>
    <mergeCell ref="L42:O42"/>
    <mergeCell ref="B43:K43"/>
    <mergeCell ref="L43:O43"/>
    <mergeCell ref="B44:K44"/>
    <mergeCell ref="L44:O44"/>
    <mergeCell ref="B40:K40"/>
    <mergeCell ref="L40:O40"/>
    <mergeCell ref="B33:K33"/>
    <mergeCell ref="L33:O33"/>
    <mergeCell ref="D35:E35"/>
    <mergeCell ref="I35:K35"/>
    <mergeCell ref="L35:O35"/>
    <mergeCell ref="D36:E36"/>
    <mergeCell ref="F36:H36"/>
    <mergeCell ref="I36:K36"/>
    <mergeCell ref="L36:O36"/>
    <mergeCell ref="B37:K37"/>
    <mergeCell ref="L37:O37"/>
    <mergeCell ref="E39:H39"/>
    <mergeCell ref="K39:L39"/>
    <mergeCell ref="M39:N39"/>
    <mergeCell ref="D32:E32"/>
    <mergeCell ref="F32:H32"/>
    <mergeCell ref="I32:K32"/>
    <mergeCell ref="L32:O32"/>
    <mergeCell ref="D30:E30"/>
    <mergeCell ref="F30:H30"/>
    <mergeCell ref="I30:K30"/>
    <mergeCell ref="L30:O30"/>
    <mergeCell ref="D31:E31"/>
    <mergeCell ref="F31:H31"/>
    <mergeCell ref="I31:K31"/>
    <mergeCell ref="L31:O31"/>
    <mergeCell ref="D29:E29"/>
    <mergeCell ref="F29:H29"/>
    <mergeCell ref="I29:K29"/>
    <mergeCell ref="L29:O29"/>
    <mergeCell ref="B26:I26"/>
    <mergeCell ref="J26:O26"/>
    <mergeCell ref="D28:E28"/>
    <mergeCell ref="F28:H28"/>
    <mergeCell ref="I28:K28"/>
    <mergeCell ref="L28:O28"/>
    <mergeCell ref="B22:K22"/>
    <mergeCell ref="L22:O22"/>
    <mergeCell ref="B24:I24"/>
    <mergeCell ref="J24:O24"/>
    <mergeCell ref="B25:I25"/>
    <mergeCell ref="J25:O25"/>
    <mergeCell ref="D21:E21"/>
    <mergeCell ref="G21:H21"/>
    <mergeCell ref="J21:O21"/>
    <mergeCell ref="D16:E16"/>
    <mergeCell ref="F16:G16"/>
    <mergeCell ref="I16:M16"/>
    <mergeCell ref="N16:O16"/>
    <mergeCell ref="D17:E17"/>
    <mergeCell ref="F17:G17"/>
    <mergeCell ref="I17:M17"/>
    <mergeCell ref="N17:O17"/>
    <mergeCell ref="B18:K18"/>
    <mergeCell ref="L18:O18"/>
    <mergeCell ref="D20:E20"/>
    <mergeCell ref="G20:H20"/>
    <mergeCell ref="J20:O20"/>
    <mergeCell ref="D14:E14"/>
    <mergeCell ref="F14:G14"/>
    <mergeCell ref="I14:M14"/>
    <mergeCell ref="N14:O14"/>
    <mergeCell ref="D15:E15"/>
    <mergeCell ref="F15:G15"/>
    <mergeCell ref="I15:M15"/>
    <mergeCell ref="N15:O15"/>
    <mergeCell ref="B12:K12"/>
    <mergeCell ref="L12:O12"/>
    <mergeCell ref="D13:E13"/>
    <mergeCell ref="F13:G13"/>
    <mergeCell ref="I13:J13"/>
    <mergeCell ref="K13:M13"/>
    <mergeCell ref="N13:O13"/>
    <mergeCell ref="B9:O9"/>
    <mergeCell ref="B10:O10"/>
    <mergeCell ref="D11:E11"/>
    <mergeCell ref="F11:G11"/>
    <mergeCell ref="I11:J11"/>
    <mergeCell ref="K11:M11"/>
    <mergeCell ref="N11:O11"/>
    <mergeCell ref="B7:O8"/>
    <mergeCell ref="B2:O2"/>
    <mergeCell ref="B3:O3"/>
    <mergeCell ref="B4:O4"/>
    <mergeCell ref="B5:O5"/>
    <mergeCell ref="B6:O6"/>
  </mergeCells>
  <printOptions horizontalCentered="1"/>
  <pageMargins left="0.70866141732283472" right="0.70866141732283472" top="0.35433070866141736" bottom="0.74803149606299213" header="0.31496062992125984" footer="0.31496062992125984"/>
  <pageSetup paperSize="9" scale="67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ilha13">
    <tabColor rgb="FF00B050"/>
    <pageSetUpPr fitToPage="1"/>
  </sheetPr>
  <dimension ref="A1:S70"/>
  <sheetViews>
    <sheetView showGridLines="0" view="pageBreakPreview" zoomScale="85" zoomScaleNormal="100" zoomScaleSheetLayoutView="85" workbookViewId="0">
      <selection activeCell="P19" sqref="P19"/>
    </sheetView>
  </sheetViews>
  <sheetFormatPr defaultRowHeight="12.75" x14ac:dyDescent="0.25"/>
  <cols>
    <col min="1" max="1" width="18" style="69" customWidth="1"/>
    <col min="2" max="2" width="52.140625" style="69" bestFit="1" customWidth="1"/>
    <col min="3" max="3" width="12.7109375" style="84" bestFit="1" customWidth="1"/>
    <col min="4" max="5" width="13.140625" style="69" bestFit="1" customWidth="1"/>
    <col min="6" max="6" width="11" style="69" bestFit="1" customWidth="1"/>
    <col min="7" max="7" width="11" style="69" customWidth="1"/>
    <col min="8" max="9" width="12.7109375" style="69" customWidth="1"/>
    <col min="10" max="10" width="12.5703125" style="69" bestFit="1" customWidth="1"/>
    <col min="11" max="11" width="15.7109375" style="69" bestFit="1" customWidth="1"/>
    <col min="12" max="12" width="6.28515625" style="69" customWidth="1"/>
    <col min="13" max="13" width="5.42578125" style="69" bestFit="1" customWidth="1"/>
    <col min="14" max="14" width="3" style="69" customWidth="1"/>
    <col min="15" max="15" width="1.85546875" style="69" customWidth="1"/>
    <col min="16" max="16" width="6" style="69" customWidth="1"/>
    <col min="17" max="17" width="9.5703125" style="69" bestFit="1" customWidth="1"/>
    <col min="18" max="16384" width="9.140625" style="69"/>
  </cols>
  <sheetData>
    <row r="1" spans="1:19" ht="94.5" customHeight="1" thickBot="1" x14ac:dyDescent="0.5">
      <c r="A1" s="210"/>
      <c r="B1" s="602" t="s">
        <v>141</v>
      </c>
      <c r="C1" s="603"/>
      <c r="D1" s="603"/>
      <c r="E1" s="603"/>
      <c r="F1" s="603"/>
      <c r="G1" s="603"/>
      <c r="H1" s="603"/>
      <c r="I1" s="603"/>
      <c r="J1" s="603"/>
      <c r="K1" s="604"/>
      <c r="L1" s="68"/>
      <c r="M1" s="68"/>
      <c r="N1" s="68"/>
      <c r="O1" s="68"/>
      <c r="P1" s="140"/>
      <c r="Q1" s="140"/>
      <c r="R1" s="140"/>
      <c r="S1" s="140"/>
    </row>
    <row r="2" spans="1:19" ht="19.5" customHeight="1" thickTop="1" x14ac:dyDescent="0.25">
      <c r="A2" s="605" t="s">
        <v>326</v>
      </c>
      <c r="B2" s="606"/>
      <c r="C2" s="606"/>
      <c r="D2" s="606"/>
      <c r="E2" s="606"/>
      <c r="F2" s="606"/>
      <c r="G2" s="606"/>
      <c r="H2" s="606"/>
      <c r="I2" s="606"/>
      <c r="J2" s="606"/>
      <c r="K2" s="607"/>
      <c r="L2" s="140"/>
      <c r="M2" s="140"/>
      <c r="N2" s="140"/>
      <c r="O2" s="140"/>
      <c r="P2" s="140"/>
      <c r="Q2" s="140"/>
      <c r="R2" s="140"/>
      <c r="S2" s="140"/>
    </row>
    <row r="3" spans="1:19" ht="13.5" customHeight="1" x14ac:dyDescent="0.25">
      <c r="A3" s="608"/>
      <c r="B3" s="609"/>
      <c r="C3" s="609"/>
      <c r="D3" s="609"/>
      <c r="E3" s="609"/>
      <c r="F3" s="609"/>
      <c r="G3" s="609"/>
      <c r="H3" s="609"/>
      <c r="I3" s="609"/>
      <c r="J3" s="609"/>
      <c r="K3" s="610"/>
      <c r="L3" s="140"/>
      <c r="M3" s="140"/>
      <c r="N3" s="140"/>
      <c r="O3" s="140"/>
      <c r="P3" s="140"/>
      <c r="Q3" s="140"/>
      <c r="R3" s="140"/>
      <c r="S3" s="140"/>
    </row>
    <row r="4" spans="1:19" ht="29.25" customHeight="1" thickBot="1" x14ac:dyDescent="0.3">
      <c r="A4" s="611"/>
      <c r="B4" s="612"/>
      <c r="C4" s="612"/>
      <c r="D4" s="612"/>
      <c r="E4" s="612"/>
      <c r="F4" s="612"/>
      <c r="G4" s="612"/>
      <c r="H4" s="612"/>
      <c r="I4" s="612"/>
      <c r="J4" s="612"/>
      <c r="K4" s="613"/>
      <c r="L4" s="140"/>
      <c r="M4" s="140"/>
      <c r="N4" s="140"/>
      <c r="O4" s="140"/>
      <c r="P4" s="140"/>
      <c r="Q4" s="140"/>
      <c r="R4" s="140"/>
      <c r="S4" s="140"/>
    </row>
    <row r="5" spans="1:19" ht="13.5" customHeight="1" x14ac:dyDescent="0.25">
      <c r="A5" s="614" t="s">
        <v>142</v>
      </c>
      <c r="B5" s="615"/>
      <c r="C5" s="615"/>
      <c r="D5" s="615"/>
      <c r="E5" s="615"/>
      <c r="F5" s="615"/>
      <c r="G5" s="615"/>
      <c r="H5" s="615"/>
      <c r="I5" s="615"/>
      <c r="J5" s="615"/>
      <c r="K5" s="616"/>
      <c r="L5" s="140"/>
      <c r="M5" s="140"/>
      <c r="N5" s="140"/>
      <c r="O5" s="140"/>
      <c r="P5" s="140"/>
      <c r="Q5" s="140"/>
      <c r="R5" s="140"/>
      <c r="S5" s="140"/>
    </row>
    <row r="6" spans="1:19" ht="15" customHeight="1" thickBot="1" x14ac:dyDescent="0.3">
      <c r="A6" s="617"/>
      <c r="B6" s="618"/>
      <c r="C6" s="618"/>
      <c r="D6" s="618"/>
      <c r="E6" s="618"/>
      <c r="F6" s="618"/>
      <c r="G6" s="618"/>
      <c r="H6" s="618"/>
      <c r="I6" s="618"/>
      <c r="J6" s="618"/>
      <c r="K6" s="619"/>
      <c r="L6" s="140"/>
      <c r="M6" s="140"/>
      <c r="N6" s="140"/>
      <c r="O6" s="140"/>
      <c r="P6" s="140"/>
      <c r="Q6" s="140"/>
      <c r="R6" s="140"/>
      <c r="S6" s="140"/>
    </row>
    <row r="7" spans="1:19" ht="14.25" customHeight="1" x14ac:dyDescent="0.25">
      <c r="A7" s="620" t="s">
        <v>325</v>
      </c>
      <c r="B7" s="621"/>
      <c r="C7" s="621"/>
      <c r="D7" s="621"/>
      <c r="E7" s="621"/>
      <c r="F7" s="621"/>
      <c r="G7" s="621"/>
      <c r="H7" s="621"/>
      <c r="I7" s="621"/>
      <c r="J7" s="621"/>
      <c r="K7" s="622"/>
      <c r="L7" s="140"/>
      <c r="M7" s="140"/>
      <c r="N7" s="140"/>
      <c r="O7" s="140"/>
      <c r="P7" s="140"/>
      <c r="Q7" s="140"/>
      <c r="R7" s="140"/>
      <c r="S7" s="140"/>
    </row>
    <row r="8" spans="1:19" ht="14.25" thickBot="1" x14ac:dyDescent="0.3">
      <c r="A8" s="623"/>
      <c r="B8" s="624"/>
      <c r="C8" s="624"/>
      <c r="D8" s="624"/>
      <c r="E8" s="624"/>
      <c r="F8" s="624"/>
      <c r="G8" s="624"/>
      <c r="H8" s="624"/>
      <c r="I8" s="624"/>
      <c r="J8" s="624"/>
      <c r="K8" s="625"/>
      <c r="L8" s="140"/>
      <c r="M8" s="140"/>
      <c r="N8" s="140"/>
      <c r="O8" s="140"/>
      <c r="P8" s="140"/>
      <c r="Q8" s="140"/>
      <c r="R8" s="140"/>
      <c r="S8" s="140"/>
    </row>
    <row r="9" spans="1:19" ht="15.75" thickBot="1" x14ac:dyDescent="0.3">
      <c r="A9" s="145" t="s">
        <v>146</v>
      </c>
      <c r="B9" s="258"/>
      <c r="C9" s="257" t="s">
        <v>147</v>
      </c>
      <c r="D9" s="257" t="s">
        <v>148</v>
      </c>
      <c r="E9" s="257" t="s">
        <v>149</v>
      </c>
      <c r="F9" s="257" t="s">
        <v>150</v>
      </c>
      <c r="G9" s="257" t="s">
        <v>151</v>
      </c>
      <c r="H9" s="211" t="s">
        <v>152</v>
      </c>
      <c r="I9" s="211" t="s">
        <v>153</v>
      </c>
      <c r="J9" s="211" t="s">
        <v>154</v>
      </c>
      <c r="K9" s="256" t="s">
        <v>107</v>
      </c>
      <c r="L9" s="140"/>
      <c r="M9" s="140"/>
      <c r="N9" s="140"/>
      <c r="O9" s="140"/>
      <c r="P9" s="140"/>
      <c r="Q9" s="140"/>
      <c r="R9" s="140"/>
      <c r="S9" s="140"/>
    </row>
    <row r="10" spans="1:19" ht="15" x14ac:dyDescent="0.25">
      <c r="A10" s="141" t="s">
        <v>251</v>
      </c>
      <c r="B10" s="167"/>
      <c r="C10" s="249" t="s">
        <v>25</v>
      </c>
      <c r="D10" s="249">
        <v>10139</v>
      </c>
      <c r="E10" s="249">
        <v>2</v>
      </c>
      <c r="F10" s="167">
        <v>1</v>
      </c>
      <c r="G10" s="167">
        <v>6.72</v>
      </c>
      <c r="H10" s="168">
        <v>0</v>
      </c>
      <c r="I10" s="168">
        <v>17.29</v>
      </c>
      <c r="J10" s="168" t="s">
        <v>106</v>
      </c>
      <c r="K10" s="205">
        <v>34.58</v>
      </c>
      <c r="L10" s="140"/>
      <c r="M10" s="140"/>
      <c r="N10" s="140"/>
      <c r="O10" s="140"/>
      <c r="P10" s="140"/>
      <c r="Q10" s="140"/>
      <c r="R10" s="140"/>
      <c r="S10" s="140"/>
    </row>
    <row r="11" spans="1:19" ht="15" customHeight="1" x14ac:dyDescent="0.25">
      <c r="A11" s="141" t="s">
        <v>252</v>
      </c>
      <c r="B11" s="142"/>
      <c r="C11" s="177" t="s">
        <v>25</v>
      </c>
      <c r="D11" s="250">
        <v>10146</v>
      </c>
      <c r="E11" s="250">
        <v>16</v>
      </c>
      <c r="F11" s="212">
        <v>1</v>
      </c>
      <c r="G11" s="212">
        <v>4.9400000000000004</v>
      </c>
      <c r="H11" s="214">
        <v>0</v>
      </c>
      <c r="I11" s="214">
        <v>12.71</v>
      </c>
      <c r="J11" s="215" t="s">
        <v>106</v>
      </c>
      <c r="K11" s="216">
        <v>203.36</v>
      </c>
      <c r="L11" s="140"/>
      <c r="M11" s="140"/>
      <c r="N11" s="140"/>
      <c r="O11" s="140"/>
      <c r="P11" s="140"/>
      <c r="Q11" s="140"/>
      <c r="R11" s="140"/>
      <c r="S11" s="140"/>
    </row>
    <row r="12" spans="1:19" ht="24" customHeight="1" thickBot="1" x14ac:dyDescent="0.3">
      <c r="A12" s="148"/>
      <c r="B12" s="149"/>
      <c r="C12" s="587" t="s">
        <v>155</v>
      </c>
      <c r="D12" s="588"/>
      <c r="E12" s="588"/>
      <c r="F12" s="588"/>
      <c r="G12" s="588"/>
      <c r="H12" s="588"/>
      <c r="I12" s="255"/>
      <c r="J12" s="255"/>
      <c r="K12" s="151">
        <f>SUM(K10:K11)</f>
        <v>237.94</v>
      </c>
      <c r="L12" s="140"/>
      <c r="M12" s="140"/>
      <c r="N12" s="140"/>
      <c r="O12" s="140"/>
      <c r="P12" s="140"/>
      <c r="Q12" s="140"/>
      <c r="R12" s="140"/>
      <c r="S12" s="140"/>
    </row>
    <row r="13" spans="1:19" ht="24" customHeight="1" thickBot="1" x14ac:dyDescent="0.3">
      <c r="A13" s="145" t="s">
        <v>156</v>
      </c>
      <c r="B13" s="258"/>
      <c r="C13" s="257" t="s">
        <v>147</v>
      </c>
      <c r="D13" s="257" t="s">
        <v>148</v>
      </c>
      <c r="E13" s="257" t="s">
        <v>149</v>
      </c>
      <c r="F13" s="257" t="s">
        <v>150</v>
      </c>
      <c r="G13" s="257" t="s">
        <v>151</v>
      </c>
      <c r="H13" s="211" t="s">
        <v>152</v>
      </c>
      <c r="I13" s="211" t="s">
        <v>153</v>
      </c>
      <c r="J13" s="211" t="s">
        <v>154</v>
      </c>
      <c r="K13" s="256" t="s">
        <v>107</v>
      </c>
      <c r="L13" s="140"/>
      <c r="M13" s="140"/>
      <c r="N13" s="140"/>
      <c r="O13" s="140"/>
      <c r="P13" s="140"/>
      <c r="Q13" s="140"/>
      <c r="R13" s="140"/>
      <c r="S13" s="140"/>
    </row>
    <row r="14" spans="1:19" ht="24" customHeight="1" x14ac:dyDescent="0.2">
      <c r="A14" s="598" t="s">
        <v>253</v>
      </c>
      <c r="B14" s="599"/>
      <c r="C14" s="248" t="s">
        <v>257</v>
      </c>
      <c r="D14" s="248">
        <v>20503</v>
      </c>
      <c r="E14" s="248">
        <v>0.64600000000000002</v>
      </c>
      <c r="F14" s="248">
        <v>1</v>
      </c>
      <c r="G14" s="248">
        <v>63.75</v>
      </c>
      <c r="H14" s="248">
        <v>0</v>
      </c>
      <c r="I14" s="248">
        <v>63.75</v>
      </c>
      <c r="J14" s="248" t="s">
        <v>106</v>
      </c>
      <c r="K14" s="246">
        <v>41.183</v>
      </c>
      <c r="L14" s="140"/>
      <c r="M14" s="140"/>
      <c r="N14" s="140"/>
      <c r="O14" s="140"/>
      <c r="P14" s="140"/>
      <c r="Q14" s="140"/>
      <c r="R14" s="140"/>
      <c r="S14" s="140"/>
    </row>
    <row r="15" spans="1:19" ht="24" customHeight="1" x14ac:dyDescent="0.2">
      <c r="A15" s="600" t="s">
        <v>254</v>
      </c>
      <c r="B15" s="601"/>
      <c r="C15" s="248" t="s">
        <v>257</v>
      </c>
      <c r="D15" s="248">
        <v>20518</v>
      </c>
      <c r="E15" s="248">
        <v>0.58499999999999996</v>
      </c>
      <c r="F15" s="248">
        <v>1</v>
      </c>
      <c r="G15" s="248">
        <v>83.3</v>
      </c>
      <c r="H15" s="248">
        <v>0</v>
      </c>
      <c r="I15" s="248">
        <v>83.3</v>
      </c>
      <c r="J15" s="248" t="s">
        <v>106</v>
      </c>
      <c r="K15" s="246">
        <v>48.731000000000002</v>
      </c>
      <c r="L15" s="140"/>
      <c r="M15" s="140"/>
      <c r="N15" s="140"/>
      <c r="O15" s="140"/>
      <c r="P15" s="140"/>
      <c r="Q15" s="140"/>
      <c r="R15" s="140"/>
      <c r="S15" s="140"/>
    </row>
    <row r="16" spans="1:19" ht="24" customHeight="1" x14ac:dyDescent="0.2">
      <c r="A16" s="600" t="s">
        <v>255</v>
      </c>
      <c r="B16" s="601"/>
      <c r="C16" s="248" t="s">
        <v>185</v>
      </c>
      <c r="D16" s="248">
        <v>20508</v>
      </c>
      <c r="E16" s="248">
        <v>196</v>
      </c>
      <c r="F16" s="248">
        <v>1</v>
      </c>
      <c r="G16" s="248">
        <v>0.32</v>
      </c>
      <c r="H16" s="248">
        <v>0</v>
      </c>
      <c r="I16" s="248">
        <v>0.32</v>
      </c>
      <c r="J16" s="248" t="s">
        <v>106</v>
      </c>
      <c r="K16" s="246">
        <v>62.72</v>
      </c>
      <c r="L16" s="140"/>
      <c r="M16" s="140"/>
      <c r="N16" s="140"/>
      <c r="O16" s="140"/>
      <c r="P16" s="140"/>
      <c r="Q16" s="140"/>
      <c r="R16" s="140"/>
      <c r="S16" s="140"/>
    </row>
    <row r="17" spans="1:19" ht="15" customHeight="1" x14ac:dyDescent="0.2">
      <c r="A17" s="600" t="s">
        <v>256</v>
      </c>
      <c r="B17" s="601"/>
      <c r="C17" s="250" t="s">
        <v>257</v>
      </c>
      <c r="D17" s="250">
        <v>20521</v>
      </c>
      <c r="E17" s="250">
        <v>0.4</v>
      </c>
      <c r="F17" s="250">
        <v>1</v>
      </c>
      <c r="G17" s="250">
        <v>77.930000000000007</v>
      </c>
      <c r="H17" s="220">
        <v>0</v>
      </c>
      <c r="I17" s="250">
        <v>77.930000000000007</v>
      </c>
      <c r="J17" s="220" t="s">
        <v>106</v>
      </c>
      <c r="K17" s="221">
        <v>31.172000000000001</v>
      </c>
      <c r="L17" s="140"/>
      <c r="M17" s="140"/>
      <c r="N17" s="140"/>
      <c r="O17" s="140"/>
      <c r="P17" s="140"/>
      <c r="Q17" s="140"/>
      <c r="R17" s="140"/>
      <c r="S17" s="140"/>
    </row>
    <row r="18" spans="1:19" ht="15" customHeight="1" thickBot="1" x14ac:dyDescent="0.3">
      <c r="A18" s="217"/>
      <c r="B18" s="218"/>
      <c r="C18" s="243"/>
      <c r="D18" s="243"/>
      <c r="E18" s="250"/>
      <c r="F18" s="250"/>
      <c r="G18" s="250"/>
      <c r="H18" s="177" t="s">
        <v>155</v>
      </c>
      <c r="I18" s="177"/>
      <c r="J18" s="250"/>
      <c r="K18" s="222">
        <f>SUM(K14:K17)</f>
        <v>183.80600000000001</v>
      </c>
      <c r="L18" s="140"/>
      <c r="M18" s="140"/>
      <c r="N18" s="140"/>
      <c r="O18" s="140"/>
      <c r="P18" s="140"/>
      <c r="Q18" s="140"/>
      <c r="R18" s="140"/>
      <c r="S18" s="140"/>
    </row>
    <row r="19" spans="1:19" ht="24" customHeight="1" x14ac:dyDescent="0.25">
      <c r="A19" s="224"/>
      <c r="B19" s="224"/>
      <c r="C19" s="224"/>
      <c r="D19" s="224"/>
      <c r="E19" s="224"/>
      <c r="F19" s="224"/>
      <c r="G19" s="224"/>
      <c r="H19" s="224"/>
      <c r="I19" s="224"/>
      <c r="J19" s="224"/>
      <c r="K19" s="225"/>
      <c r="L19" s="140"/>
      <c r="M19" s="140"/>
      <c r="N19" s="140"/>
      <c r="O19" s="140"/>
      <c r="P19" s="140"/>
      <c r="Q19" s="140"/>
      <c r="R19" s="140"/>
      <c r="S19" s="140"/>
    </row>
    <row r="20" spans="1:19" ht="15" customHeight="1" thickBot="1" x14ac:dyDescent="0.3">
      <c r="A20" s="213" t="s">
        <v>174</v>
      </c>
      <c r="B20" s="213"/>
      <c r="C20" s="213"/>
      <c r="D20" s="213"/>
      <c r="E20" s="213"/>
      <c r="F20" s="213"/>
      <c r="G20" s="213"/>
      <c r="H20" s="213"/>
      <c r="I20" s="213"/>
      <c r="J20" s="213"/>
      <c r="K20" s="219"/>
      <c r="L20" s="140"/>
      <c r="M20" s="140"/>
      <c r="N20" s="140"/>
      <c r="O20" s="140"/>
      <c r="P20" s="140"/>
      <c r="Q20" s="140"/>
      <c r="R20" s="140"/>
      <c r="S20" s="140"/>
    </row>
    <row r="21" spans="1:19" ht="15" customHeight="1" thickBot="1" x14ac:dyDescent="0.3">
      <c r="A21" s="232" t="s">
        <v>162</v>
      </c>
      <c r="B21" s="211"/>
      <c r="C21" s="233" t="s">
        <v>163</v>
      </c>
      <c r="D21" s="596" t="s">
        <v>164</v>
      </c>
      <c r="E21" s="597"/>
      <c r="F21" s="213"/>
      <c r="G21" s="213"/>
      <c r="H21" s="213"/>
      <c r="I21" s="213"/>
      <c r="J21" s="213"/>
      <c r="K21" s="219"/>
      <c r="L21" s="140"/>
      <c r="M21" s="140"/>
      <c r="N21" s="140"/>
      <c r="O21" s="140"/>
      <c r="P21" s="140"/>
      <c r="Q21" s="140"/>
      <c r="R21" s="140"/>
      <c r="S21" s="140"/>
    </row>
    <row r="22" spans="1:19" ht="15" customHeight="1" x14ac:dyDescent="0.25">
      <c r="A22" s="227" t="s">
        <v>165</v>
      </c>
      <c r="B22" s="224"/>
      <c r="C22" s="234">
        <v>1.5727</v>
      </c>
      <c r="D22" s="227"/>
      <c r="E22" s="225">
        <v>237.94</v>
      </c>
      <c r="F22" s="213"/>
      <c r="G22" s="213"/>
      <c r="H22" s="213"/>
      <c r="I22" s="213"/>
      <c r="J22" s="213"/>
      <c r="K22" s="219"/>
      <c r="L22" s="140"/>
      <c r="M22" s="140"/>
      <c r="N22" s="140"/>
      <c r="O22" s="140"/>
      <c r="P22" s="140"/>
      <c r="Q22" s="140"/>
      <c r="R22" s="140"/>
      <c r="S22" s="140"/>
    </row>
    <row r="23" spans="1:19" ht="15" customHeight="1" x14ac:dyDescent="0.25">
      <c r="A23" s="228" t="s">
        <v>166</v>
      </c>
      <c r="B23" s="213"/>
      <c r="C23" s="230"/>
      <c r="D23" s="228"/>
      <c r="E23" s="219">
        <v>183.81</v>
      </c>
      <c r="F23" s="213"/>
      <c r="G23" s="213"/>
      <c r="H23" s="213"/>
      <c r="I23" s="213"/>
      <c r="J23" s="213"/>
      <c r="K23" s="219"/>
      <c r="L23" s="140"/>
      <c r="M23" s="140"/>
      <c r="N23" s="140"/>
      <c r="O23" s="140"/>
      <c r="P23" s="140"/>
      <c r="Q23" s="140"/>
      <c r="R23" s="140"/>
      <c r="S23" s="140"/>
    </row>
    <row r="24" spans="1:19" ht="15" customHeight="1" x14ac:dyDescent="0.25">
      <c r="A24" s="228" t="s">
        <v>167</v>
      </c>
      <c r="B24" s="213"/>
      <c r="C24" s="230"/>
      <c r="D24" s="228"/>
      <c r="E24" s="219">
        <v>6.27</v>
      </c>
      <c r="F24" s="213"/>
      <c r="G24" s="213"/>
      <c r="H24" s="213"/>
      <c r="I24" s="213"/>
      <c r="J24" s="213"/>
      <c r="K24" s="219"/>
      <c r="L24" s="140"/>
      <c r="M24" s="140"/>
      <c r="N24" s="140"/>
      <c r="O24" s="140"/>
      <c r="P24" s="140"/>
      <c r="Q24" s="140"/>
      <c r="R24" s="140"/>
      <c r="S24" s="140"/>
    </row>
    <row r="25" spans="1:19" ht="15" customHeight="1" x14ac:dyDescent="0.25">
      <c r="A25" s="228" t="s">
        <v>168</v>
      </c>
      <c r="B25" s="213"/>
      <c r="C25" s="230"/>
      <c r="D25" s="228"/>
      <c r="E25" s="219">
        <v>1</v>
      </c>
      <c r="F25" s="213"/>
      <c r="G25" s="213"/>
      <c r="H25" s="213"/>
      <c r="I25" s="213"/>
      <c r="J25" s="213"/>
      <c r="K25" s="219"/>
      <c r="L25" s="140"/>
      <c r="M25" s="140"/>
      <c r="N25" s="140"/>
      <c r="O25" s="140"/>
      <c r="P25" s="140"/>
      <c r="Q25" s="140"/>
      <c r="R25" s="140"/>
      <c r="S25" s="140"/>
    </row>
    <row r="26" spans="1:19" ht="15" customHeight="1" x14ac:dyDescent="0.25">
      <c r="A26" s="228" t="s">
        <v>169</v>
      </c>
      <c r="B26" s="213"/>
      <c r="C26" s="230"/>
      <c r="D26" s="228"/>
      <c r="E26" s="219">
        <v>244.21</v>
      </c>
      <c r="F26" s="213"/>
      <c r="G26" s="213"/>
      <c r="H26" s="213"/>
      <c r="I26" s="213"/>
      <c r="J26" s="213"/>
      <c r="K26" s="219"/>
      <c r="L26" s="140"/>
      <c r="M26" s="140"/>
      <c r="N26" s="140"/>
      <c r="O26" s="140"/>
      <c r="P26" s="140"/>
      <c r="Q26" s="140"/>
      <c r="R26" s="140"/>
      <c r="S26" s="140"/>
    </row>
    <row r="27" spans="1:19" ht="15" x14ac:dyDescent="0.25">
      <c r="A27" s="228" t="s">
        <v>170</v>
      </c>
      <c r="B27" s="213"/>
      <c r="C27" s="230"/>
      <c r="D27" s="228"/>
      <c r="E27" s="219">
        <v>244.21</v>
      </c>
      <c r="F27" s="213"/>
      <c r="G27" s="213"/>
      <c r="H27" s="213"/>
      <c r="I27" s="213"/>
      <c r="J27" s="213"/>
      <c r="K27" s="219"/>
      <c r="L27" s="140"/>
      <c r="M27" s="140"/>
      <c r="N27" s="140"/>
      <c r="O27" s="140"/>
      <c r="P27" s="140"/>
      <c r="Q27" s="140"/>
      <c r="R27" s="140"/>
      <c r="S27" s="140"/>
    </row>
    <row r="28" spans="1:19" s="82" customFormat="1" ht="15" customHeight="1" x14ac:dyDescent="0.25">
      <c r="A28" s="228" t="s">
        <v>171</v>
      </c>
      <c r="B28" s="213"/>
      <c r="C28" s="230"/>
      <c r="D28" s="228"/>
      <c r="E28" s="219">
        <v>428.02</v>
      </c>
      <c r="F28" s="213"/>
      <c r="G28" s="213"/>
      <c r="H28" s="213"/>
      <c r="I28" s="213"/>
      <c r="J28" s="213"/>
      <c r="K28" s="219"/>
      <c r="L28" s="140"/>
      <c r="M28" s="140"/>
      <c r="N28" s="140"/>
      <c r="O28" s="140"/>
      <c r="P28" s="140"/>
      <c r="Q28" s="140"/>
      <c r="R28" s="140"/>
      <c r="S28" s="140"/>
    </row>
    <row r="29" spans="1:19" ht="15" customHeight="1" x14ac:dyDescent="0.25">
      <c r="A29" s="228" t="s">
        <v>172</v>
      </c>
      <c r="B29" s="213"/>
      <c r="C29" s="237">
        <v>0.23319999999999999</v>
      </c>
      <c r="D29" s="228"/>
      <c r="E29" s="235">
        <f>E28*0.2332</f>
        <v>99.814263999999994</v>
      </c>
      <c r="F29" s="213"/>
      <c r="G29" s="213"/>
      <c r="H29" s="213"/>
      <c r="I29" s="213"/>
      <c r="J29" s="213"/>
      <c r="K29" s="219"/>
      <c r="L29" s="140"/>
      <c r="M29" s="140"/>
      <c r="N29" s="140"/>
      <c r="O29" s="140"/>
      <c r="P29" s="140"/>
      <c r="Q29" s="140"/>
      <c r="R29" s="140"/>
      <c r="S29" s="140"/>
    </row>
    <row r="30" spans="1:19" ht="15" customHeight="1" thickBot="1" x14ac:dyDescent="0.3">
      <c r="A30" s="229" t="s">
        <v>173</v>
      </c>
      <c r="B30" s="223"/>
      <c r="C30" s="231"/>
      <c r="D30" s="229"/>
      <c r="E30" s="236">
        <f>E28+E29</f>
        <v>527.83426399999996</v>
      </c>
      <c r="F30" s="213"/>
      <c r="G30" s="213"/>
      <c r="H30" s="213"/>
      <c r="I30" s="213"/>
      <c r="J30" s="213"/>
      <c r="K30" s="219"/>
      <c r="L30" s="140"/>
      <c r="M30" s="140"/>
      <c r="N30" s="140"/>
      <c r="O30" s="140"/>
      <c r="P30" s="140"/>
      <c r="Q30" s="140"/>
      <c r="R30" s="140"/>
      <c r="S30" s="140"/>
    </row>
    <row r="31" spans="1:19" ht="15" customHeight="1" x14ac:dyDescent="0.25">
      <c r="A31" s="213"/>
      <c r="B31" s="213"/>
      <c r="C31" s="213"/>
      <c r="D31" s="213"/>
      <c r="E31" s="213"/>
      <c r="F31" s="213"/>
      <c r="G31" s="213"/>
      <c r="H31" s="213"/>
      <c r="I31" s="213"/>
      <c r="J31" s="213"/>
      <c r="K31" s="219"/>
      <c r="L31" s="140"/>
      <c r="M31" s="140"/>
      <c r="N31" s="140"/>
      <c r="O31" s="140"/>
      <c r="P31" s="140"/>
      <c r="Q31" s="140"/>
      <c r="R31" s="140"/>
      <c r="S31" s="140"/>
    </row>
    <row r="32" spans="1:19" ht="24" customHeight="1" thickBot="1" x14ac:dyDescent="0.3">
      <c r="A32" s="223"/>
      <c r="B32" s="223"/>
      <c r="C32" s="223"/>
      <c r="D32" s="223"/>
      <c r="E32" s="223"/>
      <c r="F32" s="223"/>
      <c r="G32" s="223"/>
      <c r="H32" s="223"/>
      <c r="I32" s="223"/>
      <c r="J32" s="223"/>
      <c r="K32" s="226"/>
      <c r="L32" s="140"/>
      <c r="M32" s="140"/>
      <c r="N32" s="140"/>
      <c r="O32" s="140"/>
      <c r="P32" s="140"/>
      <c r="Q32" s="140"/>
      <c r="R32" s="140"/>
      <c r="S32" s="140"/>
    </row>
    <row r="33" spans="1:19" ht="15" customHeight="1" x14ac:dyDescent="0.25">
      <c r="A33" s="164"/>
      <c r="B33" s="164"/>
      <c r="C33" s="164"/>
      <c r="D33" s="164"/>
      <c r="E33" s="164"/>
      <c r="F33" s="164"/>
      <c r="G33" s="164"/>
      <c r="H33" s="164"/>
      <c r="I33" s="164"/>
      <c r="J33" s="164"/>
      <c r="K33" s="164"/>
      <c r="L33" s="164"/>
      <c r="M33" s="164"/>
      <c r="N33" s="164"/>
      <c r="O33" s="164"/>
      <c r="P33" s="140"/>
      <c r="Q33" s="140"/>
      <c r="R33" s="140"/>
      <c r="S33" s="140"/>
    </row>
    <row r="34" spans="1:19" ht="15" customHeight="1" x14ac:dyDescent="0.25">
      <c r="A34" s="164"/>
      <c r="B34" s="164"/>
      <c r="C34" s="164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164"/>
      <c r="O34" s="164"/>
      <c r="P34" s="140"/>
      <c r="Q34" s="140"/>
      <c r="R34" s="140"/>
      <c r="S34" s="140"/>
    </row>
    <row r="35" spans="1:19" ht="15" customHeight="1" x14ac:dyDescent="0.25">
      <c r="A35" s="164"/>
      <c r="B35" s="164"/>
      <c r="C35" s="164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40"/>
      <c r="Q35" s="140"/>
      <c r="R35" s="140"/>
      <c r="S35" s="140"/>
    </row>
    <row r="36" spans="1:19" ht="15" customHeight="1" x14ac:dyDescent="0.25">
      <c r="A36" s="164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</row>
    <row r="37" spans="1:19" ht="15" customHeight="1" x14ac:dyDescent="0.25">
      <c r="A37" s="164"/>
      <c r="B37" s="164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64"/>
      <c r="P37" s="164"/>
      <c r="Q37" s="164"/>
      <c r="R37" s="164"/>
      <c r="S37" s="164"/>
    </row>
    <row r="38" spans="1:19" ht="15" customHeight="1" x14ac:dyDescent="0.25">
      <c r="A38" s="164"/>
      <c r="B38" s="164"/>
      <c r="C38" s="164"/>
      <c r="D38" s="164"/>
      <c r="E38" s="164"/>
      <c r="F38" s="164"/>
      <c r="G38" s="164"/>
      <c r="H38" s="164"/>
      <c r="I38" s="164"/>
      <c r="J38" s="164"/>
      <c r="K38" s="164"/>
      <c r="L38" s="164"/>
      <c r="M38" s="164"/>
      <c r="N38" s="164"/>
      <c r="O38" s="164"/>
      <c r="P38" s="164"/>
      <c r="Q38" s="164"/>
      <c r="R38" s="164"/>
      <c r="S38" s="164"/>
    </row>
    <row r="39" spans="1:19" ht="15" customHeight="1" x14ac:dyDescent="0.25">
      <c r="A39" s="164"/>
      <c r="B39" s="164"/>
      <c r="C39" s="164"/>
      <c r="D39" s="164"/>
      <c r="E39" s="164"/>
      <c r="F39" s="164"/>
      <c r="G39" s="164"/>
      <c r="H39" s="164"/>
      <c r="I39" s="164"/>
      <c r="J39" s="164"/>
      <c r="K39" s="164"/>
      <c r="L39" s="164"/>
      <c r="M39" s="164"/>
      <c r="N39" s="164"/>
      <c r="O39" s="164"/>
      <c r="P39" s="164"/>
      <c r="Q39" s="164"/>
      <c r="R39" s="164"/>
      <c r="S39" s="164"/>
    </row>
    <row r="40" spans="1:19" ht="15" customHeight="1" x14ac:dyDescent="0.25">
      <c r="A40" s="164"/>
      <c r="B40" s="164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64"/>
      <c r="P40" s="164"/>
      <c r="Q40" s="164"/>
      <c r="R40" s="164"/>
      <c r="S40" s="164"/>
    </row>
    <row r="41" spans="1:19" ht="15" customHeight="1" x14ac:dyDescent="0.25">
      <c r="A41" s="164"/>
      <c r="B41" s="164"/>
      <c r="C41" s="164"/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64"/>
      <c r="P41" s="164"/>
      <c r="Q41" s="164"/>
      <c r="R41" s="164"/>
      <c r="S41" s="164"/>
    </row>
    <row r="42" spans="1:19" x14ac:dyDescent="0.25">
      <c r="B42" s="86"/>
      <c r="C42" s="87"/>
      <c r="F42" s="88"/>
      <c r="G42" s="88"/>
      <c r="H42" s="86"/>
      <c r="I42" s="86"/>
    </row>
    <row r="49" spans="2:7" x14ac:dyDescent="0.25">
      <c r="B49" s="86"/>
      <c r="C49" s="87"/>
      <c r="F49" s="88"/>
      <c r="G49" s="88"/>
    </row>
    <row r="56" spans="2:7" x14ac:dyDescent="0.25">
      <c r="B56" s="86"/>
      <c r="C56" s="87"/>
      <c r="F56" s="88"/>
      <c r="G56" s="88"/>
    </row>
    <row r="63" spans="2:7" x14ac:dyDescent="0.25">
      <c r="B63" s="86"/>
      <c r="F63" s="88"/>
      <c r="G63" s="88"/>
    </row>
    <row r="70" spans="6:7" x14ac:dyDescent="0.25">
      <c r="F70" s="88"/>
      <c r="G70" s="88"/>
    </row>
  </sheetData>
  <mergeCells count="10">
    <mergeCell ref="A15:B15"/>
    <mergeCell ref="A16:B16"/>
    <mergeCell ref="A17:B17"/>
    <mergeCell ref="D21:E21"/>
    <mergeCell ref="B1:K1"/>
    <mergeCell ref="A2:K4"/>
    <mergeCell ref="A5:K6"/>
    <mergeCell ref="A7:K8"/>
    <mergeCell ref="C12:H12"/>
    <mergeCell ref="A14:B1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Planilha14">
    <tabColor rgb="FF00B050"/>
    <pageSetUpPr fitToPage="1"/>
  </sheetPr>
  <dimension ref="A1:S70"/>
  <sheetViews>
    <sheetView showGridLines="0" view="pageBreakPreview" zoomScale="85" zoomScaleNormal="100" zoomScaleSheetLayoutView="85" workbookViewId="0">
      <selection activeCell="A9" sqref="A9"/>
    </sheetView>
  </sheetViews>
  <sheetFormatPr defaultRowHeight="12.75" x14ac:dyDescent="0.25"/>
  <cols>
    <col min="1" max="1" width="18" style="69" customWidth="1"/>
    <col min="2" max="2" width="52.140625" style="69" bestFit="1" customWidth="1"/>
    <col min="3" max="3" width="12.7109375" style="84" bestFit="1" customWidth="1"/>
    <col min="4" max="5" width="13.140625" style="69" bestFit="1" customWidth="1"/>
    <col min="6" max="6" width="11" style="69" bestFit="1" customWidth="1"/>
    <col min="7" max="7" width="11" style="69" customWidth="1"/>
    <col min="8" max="9" width="12.7109375" style="69" customWidth="1"/>
    <col min="10" max="10" width="12.5703125" style="69" bestFit="1" customWidth="1"/>
    <col min="11" max="11" width="15.7109375" style="69" bestFit="1" customWidth="1"/>
    <col min="12" max="12" width="6.28515625" style="69" customWidth="1"/>
    <col min="13" max="13" width="5.42578125" style="69" bestFit="1" customWidth="1"/>
    <col min="14" max="14" width="3" style="69" customWidth="1"/>
    <col min="15" max="15" width="1.85546875" style="69" customWidth="1"/>
    <col min="16" max="16" width="6" style="69" customWidth="1"/>
    <col min="17" max="17" width="9.5703125" style="69" bestFit="1" customWidth="1"/>
    <col min="18" max="16384" width="9.140625" style="69"/>
  </cols>
  <sheetData>
    <row r="1" spans="1:19" ht="94.5" customHeight="1" thickBot="1" x14ac:dyDescent="0.5">
      <c r="A1" s="210"/>
      <c r="B1" s="602" t="s">
        <v>141</v>
      </c>
      <c r="C1" s="603"/>
      <c r="D1" s="603"/>
      <c r="E1" s="603"/>
      <c r="F1" s="603"/>
      <c r="G1" s="603"/>
      <c r="H1" s="603"/>
      <c r="I1" s="603"/>
      <c r="J1" s="603"/>
      <c r="K1" s="604"/>
      <c r="L1" s="68"/>
      <c r="M1" s="68"/>
      <c r="N1" s="68"/>
      <c r="O1" s="68"/>
      <c r="P1" s="140"/>
      <c r="Q1" s="140"/>
      <c r="R1" s="140"/>
      <c r="S1" s="140"/>
    </row>
    <row r="2" spans="1:19" ht="19.5" customHeight="1" thickTop="1" x14ac:dyDescent="0.25">
      <c r="A2" s="605" t="s">
        <v>326</v>
      </c>
      <c r="B2" s="606"/>
      <c r="C2" s="606"/>
      <c r="D2" s="606"/>
      <c r="E2" s="606"/>
      <c r="F2" s="606"/>
      <c r="G2" s="606"/>
      <c r="H2" s="606"/>
      <c r="I2" s="606"/>
      <c r="J2" s="606"/>
      <c r="K2" s="607"/>
      <c r="L2" s="140"/>
      <c r="M2" s="140"/>
      <c r="N2" s="140"/>
      <c r="O2" s="140"/>
      <c r="P2" s="140"/>
      <c r="Q2" s="140"/>
      <c r="R2" s="140"/>
      <c r="S2" s="140"/>
    </row>
    <row r="3" spans="1:19" ht="13.5" customHeight="1" x14ac:dyDescent="0.25">
      <c r="A3" s="608"/>
      <c r="B3" s="609"/>
      <c r="C3" s="609"/>
      <c r="D3" s="609"/>
      <c r="E3" s="609"/>
      <c r="F3" s="609"/>
      <c r="G3" s="609"/>
      <c r="H3" s="609"/>
      <c r="I3" s="609"/>
      <c r="J3" s="609"/>
      <c r="K3" s="610"/>
      <c r="L3" s="140"/>
      <c r="M3" s="140"/>
      <c r="N3" s="140"/>
      <c r="O3" s="140"/>
      <c r="P3" s="140"/>
      <c r="Q3" s="140"/>
      <c r="R3" s="140"/>
      <c r="S3" s="140"/>
    </row>
    <row r="4" spans="1:19" ht="29.25" customHeight="1" thickBot="1" x14ac:dyDescent="0.3">
      <c r="A4" s="611"/>
      <c r="B4" s="612"/>
      <c r="C4" s="612"/>
      <c r="D4" s="612"/>
      <c r="E4" s="612"/>
      <c r="F4" s="612"/>
      <c r="G4" s="612"/>
      <c r="H4" s="612"/>
      <c r="I4" s="612"/>
      <c r="J4" s="612"/>
      <c r="K4" s="613"/>
      <c r="L4" s="140"/>
      <c r="M4" s="140"/>
      <c r="N4" s="140"/>
      <c r="O4" s="140"/>
      <c r="P4" s="140"/>
      <c r="Q4" s="140"/>
      <c r="R4" s="140"/>
      <c r="S4" s="140"/>
    </row>
    <row r="5" spans="1:19" ht="13.5" customHeight="1" x14ac:dyDescent="0.25">
      <c r="A5" s="614" t="s">
        <v>142</v>
      </c>
      <c r="B5" s="615"/>
      <c r="C5" s="615"/>
      <c r="D5" s="615"/>
      <c r="E5" s="615"/>
      <c r="F5" s="615"/>
      <c r="G5" s="615"/>
      <c r="H5" s="615"/>
      <c r="I5" s="615"/>
      <c r="J5" s="615"/>
      <c r="K5" s="616"/>
      <c r="L5" s="140"/>
      <c r="M5" s="140"/>
      <c r="N5" s="140"/>
      <c r="O5" s="140"/>
      <c r="P5" s="140"/>
      <c r="Q5" s="140"/>
      <c r="R5" s="140"/>
      <c r="S5" s="140"/>
    </row>
    <row r="6" spans="1:19" ht="15" customHeight="1" thickBot="1" x14ac:dyDescent="0.3">
      <c r="A6" s="617"/>
      <c r="B6" s="618"/>
      <c r="C6" s="618"/>
      <c r="D6" s="618"/>
      <c r="E6" s="618"/>
      <c r="F6" s="618"/>
      <c r="G6" s="618"/>
      <c r="H6" s="618"/>
      <c r="I6" s="618"/>
      <c r="J6" s="618"/>
      <c r="K6" s="619"/>
      <c r="L6" s="140"/>
      <c r="M6" s="140"/>
      <c r="N6" s="140"/>
      <c r="O6" s="140"/>
      <c r="P6" s="140"/>
      <c r="Q6" s="140"/>
      <c r="R6" s="140"/>
      <c r="S6" s="140"/>
    </row>
    <row r="7" spans="1:19" ht="14.25" customHeight="1" x14ac:dyDescent="0.25">
      <c r="A7" s="620" t="s">
        <v>344</v>
      </c>
      <c r="B7" s="621"/>
      <c r="C7" s="621"/>
      <c r="D7" s="621"/>
      <c r="E7" s="621"/>
      <c r="F7" s="621"/>
      <c r="G7" s="621"/>
      <c r="H7" s="621"/>
      <c r="I7" s="621"/>
      <c r="J7" s="621"/>
      <c r="K7" s="622"/>
      <c r="L7" s="140"/>
      <c r="M7" s="140"/>
      <c r="N7" s="140"/>
      <c r="O7" s="140"/>
      <c r="P7" s="140"/>
      <c r="Q7" s="140"/>
      <c r="R7" s="140"/>
      <c r="S7" s="140"/>
    </row>
    <row r="8" spans="1:19" ht="14.25" thickBot="1" x14ac:dyDescent="0.3">
      <c r="A8" s="623"/>
      <c r="B8" s="624"/>
      <c r="C8" s="624"/>
      <c r="D8" s="624"/>
      <c r="E8" s="624"/>
      <c r="F8" s="624"/>
      <c r="G8" s="624"/>
      <c r="H8" s="624"/>
      <c r="I8" s="624"/>
      <c r="J8" s="624"/>
      <c r="K8" s="625"/>
      <c r="L8" s="140"/>
      <c r="M8" s="140"/>
      <c r="N8" s="140"/>
      <c r="O8" s="140"/>
      <c r="P8" s="140"/>
      <c r="Q8" s="140"/>
      <c r="R8" s="140"/>
      <c r="S8" s="140"/>
    </row>
    <row r="9" spans="1:19" ht="15.75" thickBot="1" x14ac:dyDescent="0.3">
      <c r="A9" s="145" t="s">
        <v>146</v>
      </c>
      <c r="B9" s="258"/>
      <c r="C9" s="257" t="s">
        <v>147</v>
      </c>
      <c r="D9" s="257" t="s">
        <v>148</v>
      </c>
      <c r="E9" s="257" t="s">
        <v>149</v>
      </c>
      <c r="F9" s="257" t="s">
        <v>150</v>
      </c>
      <c r="G9" s="257" t="s">
        <v>151</v>
      </c>
      <c r="H9" s="211" t="s">
        <v>152</v>
      </c>
      <c r="I9" s="211" t="s">
        <v>153</v>
      </c>
      <c r="J9" s="211" t="s">
        <v>154</v>
      </c>
      <c r="K9" s="256" t="s">
        <v>107</v>
      </c>
      <c r="L9" s="140"/>
      <c r="M9" s="140"/>
      <c r="N9" s="140"/>
      <c r="O9" s="140"/>
      <c r="P9" s="140"/>
      <c r="Q9" s="140"/>
      <c r="R9" s="140"/>
      <c r="S9" s="140"/>
    </row>
    <row r="10" spans="1:19" ht="15" x14ac:dyDescent="0.25">
      <c r="A10" s="141" t="s">
        <v>144</v>
      </c>
      <c r="B10" s="167"/>
      <c r="C10" s="249" t="s">
        <v>25</v>
      </c>
      <c r="D10" s="249">
        <v>10101</v>
      </c>
      <c r="E10" s="249">
        <v>1.3</v>
      </c>
      <c r="F10" s="167">
        <v>1</v>
      </c>
      <c r="G10" s="167">
        <v>5.7</v>
      </c>
      <c r="H10" s="168">
        <v>0</v>
      </c>
      <c r="I10" s="168">
        <v>14.59</v>
      </c>
      <c r="J10" s="168" t="s">
        <v>106</v>
      </c>
      <c r="K10" s="205">
        <v>18.966999999999999</v>
      </c>
      <c r="L10" s="140"/>
      <c r="M10" s="140"/>
      <c r="N10" s="140"/>
      <c r="O10" s="140"/>
      <c r="P10" s="140"/>
      <c r="Q10" s="140"/>
      <c r="R10" s="140"/>
      <c r="S10" s="140"/>
    </row>
    <row r="11" spans="1:19" ht="15" customHeight="1" x14ac:dyDescent="0.25">
      <c r="A11" s="141" t="s">
        <v>260</v>
      </c>
      <c r="B11" s="142"/>
      <c r="C11" s="177" t="s">
        <v>25</v>
      </c>
      <c r="D11" s="250">
        <v>10111</v>
      </c>
      <c r="E11" s="250">
        <v>1.3</v>
      </c>
      <c r="F11" s="212">
        <v>1</v>
      </c>
      <c r="G11" s="212">
        <v>6.72</v>
      </c>
      <c r="H11" s="214">
        <v>0</v>
      </c>
      <c r="I11" s="214">
        <v>17.29</v>
      </c>
      <c r="J11" s="215" t="s">
        <v>106</v>
      </c>
      <c r="K11" s="216">
        <v>22.477</v>
      </c>
      <c r="L11" s="140"/>
      <c r="M11" s="140"/>
      <c r="N11" s="140"/>
      <c r="O11" s="140"/>
      <c r="P11" s="140"/>
      <c r="Q11" s="140"/>
      <c r="R11" s="140"/>
      <c r="S11" s="140"/>
    </row>
    <row r="12" spans="1:19" ht="24" customHeight="1" thickBot="1" x14ac:dyDescent="0.3">
      <c r="A12" s="148"/>
      <c r="B12" s="149"/>
      <c r="C12" s="587" t="s">
        <v>155</v>
      </c>
      <c r="D12" s="588"/>
      <c r="E12" s="588"/>
      <c r="F12" s="588"/>
      <c r="G12" s="588"/>
      <c r="H12" s="588"/>
      <c r="I12" s="255"/>
      <c r="J12" s="255"/>
      <c r="K12" s="151">
        <f>SUM(K10:K11)</f>
        <v>41.444000000000003</v>
      </c>
      <c r="L12" s="140"/>
      <c r="M12" s="140"/>
      <c r="N12" s="140"/>
      <c r="O12" s="140"/>
      <c r="P12" s="140"/>
      <c r="Q12" s="140"/>
      <c r="R12" s="140"/>
      <c r="S12" s="140"/>
    </row>
    <row r="13" spans="1:19" ht="24" customHeight="1" thickBot="1" x14ac:dyDescent="0.3">
      <c r="A13" s="145" t="s">
        <v>156</v>
      </c>
      <c r="B13" s="258"/>
      <c r="C13" s="257" t="s">
        <v>147</v>
      </c>
      <c r="D13" s="257" t="s">
        <v>148</v>
      </c>
      <c r="E13" s="257" t="s">
        <v>149</v>
      </c>
      <c r="F13" s="257" t="s">
        <v>150</v>
      </c>
      <c r="G13" s="257" t="s">
        <v>151</v>
      </c>
      <c r="H13" s="211" t="s">
        <v>152</v>
      </c>
      <c r="I13" s="211" t="s">
        <v>153</v>
      </c>
      <c r="J13" s="211" t="s">
        <v>154</v>
      </c>
      <c r="K13" s="256" t="s">
        <v>107</v>
      </c>
      <c r="L13" s="140"/>
      <c r="M13" s="140"/>
      <c r="N13" s="140"/>
      <c r="O13" s="140"/>
      <c r="P13" s="140"/>
      <c r="Q13" s="140"/>
      <c r="R13" s="140"/>
      <c r="S13" s="140"/>
    </row>
    <row r="14" spans="1:19" ht="24" customHeight="1" x14ac:dyDescent="0.2">
      <c r="A14" s="598" t="s">
        <v>261</v>
      </c>
      <c r="B14" s="599"/>
      <c r="C14" s="248" t="s">
        <v>248</v>
      </c>
      <c r="D14" s="248">
        <v>21032</v>
      </c>
      <c r="E14" s="248">
        <v>0.43</v>
      </c>
      <c r="F14" s="248">
        <v>1</v>
      </c>
      <c r="G14" s="248">
        <v>19.04</v>
      </c>
      <c r="H14" s="248">
        <v>0</v>
      </c>
      <c r="I14" s="248">
        <v>19.04</v>
      </c>
      <c r="J14" s="248" t="s">
        <v>106</v>
      </c>
      <c r="K14" s="246">
        <v>8.1869999999999994</v>
      </c>
      <c r="L14" s="140"/>
      <c r="M14" s="140"/>
      <c r="N14" s="140"/>
      <c r="O14" s="140"/>
      <c r="P14" s="140"/>
      <c r="Q14" s="140"/>
      <c r="R14" s="140"/>
      <c r="S14" s="140"/>
    </row>
    <row r="15" spans="1:19" ht="24" customHeight="1" x14ac:dyDescent="0.2">
      <c r="A15" s="600" t="s">
        <v>262</v>
      </c>
      <c r="B15" s="601"/>
      <c r="C15" s="248" t="s">
        <v>92</v>
      </c>
      <c r="D15" s="248">
        <v>28008</v>
      </c>
      <c r="E15" s="248">
        <v>0.1</v>
      </c>
      <c r="F15" s="248">
        <v>1</v>
      </c>
      <c r="G15" s="248">
        <v>11.37</v>
      </c>
      <c r="H15" s="248">
        <v>0</v>
      </c>
      <c r="I15" s="248">
        <v>11.37</v>
      </c>
      <c r="J15" s="248" t="s">
        <v>106</v>
      </c>
      <c r="K15" s="246">
        <v>1.137</v>
      </c>
      <c r="L15" s="140"/>
      <c r="M15" s="140"/>
      <c r="N15" s="140"/>
      <c r="O15" s="140"/>
      <c r="P15" s="140"/>
      <c r="Q15" s="140"/>
      <c r="R15" s="140"/>
      <c r="S15" s="140"/>
    </row>
    <row r="16" spans="1:19" ht="24" customHeight="1" x14ac:dyDescent="0.2">
      <c r="A16" s="600" t="s">
        <v>263</v>
      </c>
      <c r="B16" s="601"/>
      <c r="C16" s="248" t="s">
        <v>185</v>
      </c>
      <c r="D16" s="248">
        <v>26569</v>
      </c>
      <c r="E16" s="248">
        <v>0.15</v>
      </c>
      <c r="F16" s="248">
        <v>1</v>
      </c>
      <c r="G16" s="248">
        <v>7.35</v>
      </c>
      <c r="H16" s="248">
        <v>0</v>
      </c>
      <c r="I16" s="248">
        <v>7.35</v>
      </c>
      <c r="J16" s="248" t="s">
        <v>106</v>
      </c>
      <c r="K16" s="246">
        <v>1.103</v>
      </c>
      <c r="L16" s="140"/>
      <c r="M16" s="140"/>
      <c r="N16" s="140"/>
      <c r="O16" s="140"/>
      <c r="P16" s="140"/>
      <c r="Q16" s="140"/>
      <c r="R16" s="140"/>
      <c r="S16" s="140"/>
    </row>
    <row r="17" spans="1:19" ht="15" customHeight="1" x14ac:dyDescent="0.2">
      <c r="A17" s="600" t="s">
        <v>264</v>
      </c>
      <c r="B17" s="601"/>
      <c r="C17" s="250" t="s">
        <v>238</v>
      </c>
      <c r="D17" s="250">
        <v>20985</v>
      </c>
      <c r="E17" s="250">
        <v>1.53</v>
      </c>
      <c r="F17" s="250">
        <v>1</v>
      </c>
      <c r="G17" s="250">
        <v>5.35</v>
      </c>
      <c r="H17" s="220">
        <v>0</v>
      </c>
      <c r="I17" s="250">
        <v>5.35</v>
      </c>
      <c r="J17" s="220" t="s">
        <v>106</v>
      </c>
      <c r="K17" s="221">
        <v>8.1859999999999999</v>
      </c>
      <c r="L17" s="140"/>
      <c r="M17" s="140"/>
      <c r="N17" s="140"/>
      <c r="O17" s="140"/>
      <c r="P17" s="140"/>
      <c r="Q17" s="140"/>
      <c r="R17" s="140"/>
      <c r="S17" s="140"/>
    </row>
    <row r="18" spans="1:19" ht="15" customHeight="1" thickBot="1" x14ac:dyDescent="0.3">
      <c r="A18" s="217"/>
      <c r="B18" s="218"/>
      <c r="C18" s="243"/>
      <c r="D18" s="243"/>
      <c r="E18" s="250"/>
      <c r="F18" s="250"/>
      <c r="G18" s="250"/>
      <c r="H18" s="177" t="s">
        <v>155</v>
      </c>
      <c r="I18" s="177"/>
      <c r="J18" s="250"/>
      <c r="K18" s="222">
        <f>SUM(K14:K17)</f>
        <v>18.613</v>
      </c>
      <c r="L18" s="140"/>
      <c r="M18" s="140"/>
      <c r="N18" s="140"/>
      <c r="O18" s="140"/>
      <c r="P18" s="140"/>
      <c r="Q18" s="140"/>
      <c r="R18" s="140"/>
      <c r="S18" s="140"/>
    </row>
    <row r="19" spans="1:19" ht="24" customHeight="1" x14ac:dyDescent="0.25">
      <c r="A19" s="224"/>
      <c r="B19" s="224"/>
      <c r="C19" s="224"/>
      <c r="D19" s="224"/>
      <c r="E19" s="224"/>
      <c r="F19" s="224"/>
      <c r="G19" s="224"/>
      <c r="H19" s="224"/>
      <c r="I19" s="224"/>
      <c r="J19" s="224"/>
      <c r="K19" s="225"/>
      <c r="L19" s="140"/>
      <c r="M19" s="140"/>
      <c r="N19" s="140"/>
      <c r="O19" s="140"/>
      <c r="P19" s="140"/>
      <c r="Q19" s="140"/>
      <c r="R19" s="140"/>
      <c r="S19" s="140"/>
    </row>
    <row r="20" spans="1:19" ht="15" customHeight="1" thickBot="1" x14ac:dyDescent="0.3">
      <c r="A20" s="213" t="s">
        <v>174</v>
      </c>
      <c r="B20" s="213"/>
      <c r="C20" s="213"/>
      <c r="D20" s="213"/>
      <c r="E20" s="213"/>
      <c r="F20" s="213"/>
      <c r="G20" s="213"/>
      <c r="H20" s="213"/>
      <c r="I20" s="213"/>
      <c r="J20" s="213"/>
      <c r="K20" s="219"/>
      <c r="L20" s="140"/>
      <c r="M20" s="140"/>
      <c r="N20" s="140"/>
      <c r="O20" s="140"/>
      <c r="P20" s="140"/>
      <c r="Q20" s="140"/>
      <c r="R20" s="140"/>
      <c r="S20" s="140"/>
    </row>
    <row r="21" spans="1:19" ht="15" customHeight="1" thickBot="1" x14ac:dyDescent="0.3">
      <c r="A21" s="232" t="s">
        <v>162</v>
      </c>
      <c r="B21" s="211"/>
      <c r="C21" s="233" t="s">
        <v>163</v>
      </c>
      <c r="D21" s="596" t="s">
        <v>164</v>
      </c>
      <c r="E21" s="597"/>
      <c r="F21" s="213"/>
      <c r="G21" s="213"/>
      <c r="H21" s="213"/>
      <c r="I21" s="213"/>
      <c r="J21" s="213"/>
      <c r="K21" s="219"/>
      <c r="L21" s="140"/>
      <c r="M21" s="140"/>
      <c r="N21" s="140"/>
      <c r="O21" s="140"/>
      <c r="P21" s="140"/>
      <c r="Q21" s="140"/>
      <c r="R21" s="140"/>
      <c r="S21" s="140"/>
    </row>
    <row r="22" spans="1:19" ht="15" customHeight="1" x14ac:dyDescent="0.25">
      <c r="A22" s="227" t="s">
        <v>165</v>
      </c>
      <c r="B22" s="224"/>
      <c r="C22" s="234">
        <v>1.5727</v>
      </c>
      <c r="D22" s="227"/>
      <c r="E22" s="225">
        <v>41.44</v>
      </c>
      <c r="F22" s="213"/>
      <c r="G22" s="213"/>
      <c r="H22" s="213"/>
      <c r="I22" s="213"/>
      <c r="J22" s="213"/>
      <c r="K22" s="219"/>
      <c r="L22" s="140"/>
      <c r="M22" s="140"/>
      <c r="N22" s="140"/>
      <c r="O22" s="140"/>
      <c r="P22" s="140"/>
      <c r="Q22" s="140"/>
      <c r="R22" s="140"/>
      <c r="S22" s="140"/>
    </row>
    <row r="23" spans="1:19" ht="15" customHeight="1" x14ac:dyDescent="0.25">
      <c r="A23" s="228" t="s">
        <v>166</v>
      </c>
      <c r="B23" s="213"/>
      <c r="C23" s="230"/>
      <c r="D23" s="228"/>
      <c r="E23" s="219">
        <v>18.61</v>
      </c>
      <c r="F23" s="213"/>
      <c r="G23" s="213"/>
      <c r="H23" s="213"/>
      <c r="I23" s="213"/>
      <c r="J23" s="213"/>
      <c r="K23" s="219"/>
      <c r="L23" s="140"/>
      <c r="M23" s="140"/>
      <c r="N23" s="140"/>
      <c r="O23" s="140"/>
      <c r="P23" s="140"/>
      <c r="Q23" s="140"/>
      <c r="R23" s="140"/>
      <c r="S23" s="140"/>
    </row>
    <row r="24" spans="1:19" ht="15" customHeight="1" x14ac:dyDescent="0.25">
      <c r="A24" s="228" t="s">
        <v>167</v>
      </c>
      <c r="B24" s="213"/>
      <c r="C24" s="230"/>
      <c r="D24" s="228"/>
      <c r="E24" s="219">
        <v>0</v>
      </c>
      <c r="F24" s="213"/>
      <c r="G24" s="213"/>
      <c r="H24" s="213"/>
      <c r="I24" s="213"/>
      <c r="J24" s="213"/>
      <c r="K24" s="219"/>
      <c r="L24" s="140"/>
      <c r="M24" s="140"/>
      <c r="N24" s="140"/>
      <c r="O24" s="140"/>
      <c r="P24" s="140"/>
      <c r="Q24" s="140"/>
      <c r="R24" s="140"/>
      <c r="S24" s="140"/>
    </row>
    <row r="25" spans="1:19" ht="15" customHeight="1" x14ac:dyDescent="0.25">
      <c r="A25" s="228" t="s">
        <v>168</v>
      </c>
      <c r="B25" s="213"/>
      <c r="C25" s="230"/>
      <c r="D25" s="228"/>
      <c r="E25" s="219">
        <v>1</v>
      </c>
      <c r="F25" s="213"/>
      <c r="G25" s="213"/>
      <c r="H25" s="213"/>
      <c r="I25" s="213"/>
      <c r="J25" s="213"/>
      <c r="K25" s="219"/>
      <c r="L25" s="140"/>
      <c r="M25" s="140"/>
      <c r="N25" s="140"/>
      <c r="O25" s="140"/>
      <c r="P25" s="140"/>
      <c r="Q25" s="140"/>
      <c r="R25" s="140"/>
      <c r="S25" s="140"/>
    </row>
    <row r="26" spans="1:19" ht="15" customHeight="1" x14ac:dyDescent="0.25">
      <c r="A26" s="228" t="s">
        <v>169</v>
      </c>
      <c r="B26" s="213"/>
      <c r="C26" s="230"/>
      <c r="D26" s="228"/>
      <c r="E26" s="219">
        <v>41.44</v>
      </c>
      <c r="F26" s="213"/>
      <c r="G26" s="213"/>
      <c r="H26" s="213"/>
      <c r="I26" s="213"/>
      <c r="J26" s="213"/>
      <c r="K26" s="219"/>
      <c r="L26" s="140"/>
      <c r="M26" s="140"/>
      <c r="N26" s="140"/>
      <c r="O26" s="140"/>
      <c r="P26" s="140"/>
      <c r="Q26" s="140"/>
      <c r="R26" s="140"/>
      <c r="S26" s="140"/>
    </row>
    <row r="27" spans="1:19" ht="15" x14ac:dyDescent="0.25">
      <c r="A27" s="228" t="s">
        <v>170</v>
      </c>
      <c r="B27" s="213"/>
      <c r="C27" s="230"/>
      <c r="D27" s="228"/>
      <c r="E27" s="219">
        <v>41.44</v>
      </c>
      <c r="F27" s="213"/>
      <c r="G27" s="213"/>
      <c r="H27" s="213"/>
      <c r="I27" s="213"/>
      <c r="J27" s="213"/>
      <c r="K27" s="219"/>
      <c r="L27" s="140"/>
      <c r="M27" s="140"/>
      <c r="N27" s="140"/>
      <c r="O27" s="140"/>
      <c r="P27" s="140"/>
      <c r="Q27" s="140"/>
      <c r="R27" s="140"/>
      <c r="S27" s="140"/>
    </row>
    <row r="28" spans="1:19" s="82" customFormat="1" ht="15" customHeight="1" x14ac:dyDescent="0.25">
      <c r="A28" s="228" t="s">
        <v>171</v>
      </c>
      <c r="B28" s="213"/>
      <c r="C28" s="230"/>
      <c r="D28" s="228"/>
      <c r="E28" s="219">
        <v>60.05</v>
      </c>
      <c r="F28" s="213"/>
      <c r="G28" s="213"/>
      <c r="H28" s="213"/>
      <c r="I28" s="213"/>
      <c r="J28" s="213"/>
      <c r="K28" s="219"/>
      <c r="L28" s="140"/>
      <c r="M28" s="140"/>
      <c r="N28" s="140"/>
      <c r="O28" s="140"/>
      <c r="P28" s="140"/>
      <c r="Q28" s="140"/>
      <c r="R28" s="140"/>
      <c r="S28" s="140"/>
    </row>
    <row r="29" spans="1:19" ht="15" customHeight="1" x14ac:dyDescent="0.25">
      <c r="A29" s="228" t="s">
        <v>172</v>
      </c>
      <c r="B29" s="213"/>
      <c r="C29" s="237">
        <v>0.23319999999999999</v>
      </c>
      <c r="D29" s="228"/>
      <c r="E29" s="235">
        <f>E28*0.2332</f>
        <v>14.003659999999998</v>
      </c>
      <c r="F29" s="213"/>
      <c r="G29" s="213"/>
      <c r="H29" s="213"/>
      <c r="I29" s="213"/>
      <c r="J29" s="213"/>
      <c r="K29" s="219"/>
      <c r="L29" s="140"/>
      <c r="M29" s="140"/>
      <c r="N29" s="140"/>
      <c r="O29" s="140"/>
      <c r="P29" s="140"/>
      <c r="Q29" s="140"/>
      <c r="R29" s="140"/>
      <c r="S29" s="140"/>
    </row>
    <row r="30" spans="1:19" ht="15" customHeight="1" thickBot="1" x14ac:dyDescent="0.3">
      <c r="A30" s="229" t="s">
        <v>173</v>
      </c>
      <c r="B30" s="223"/>
      <c r="C30" s="231"/>
      <c r="D30" s="229"/>
      <c r="E30" s="236">
        <f>E28+E29</f>
        <v>74.053659999999994</v>
      </c>
      <c r="F30" s="213"/>
      <c r="G30" s="213"/>
      <c r="H30" s="213"/>
      <c r="I30" s="213"/>
      <c r="J30" s="213"/>
      <c r="K30" s="219"/>
      <c r="L30" s="140"/>
      <c r="M30" s="140"/>
      <c r="N30" s="140"/>
      <c r="O30" s="140"/>
      <c r="P30" s="140"/>
      <c r="Q30" s="140"/>
      <c r="R30" s="140"/>
      <c r="S30" s="140"/>
    </row>
    <row r="31" spans="1:19" ht="15" customHeight="1" x14ac:dyDescent="0.25">
      <c r="A31" s="213"/>
      <c r="B31" s="213"/>
      <c r="C31" s="213"/>
      <c r="D31" s="213"/>
      <c r="E31" s="213"/>
      <c r="F31" s="213"/>
      <c r="G31" s="213"/>
      <c r="H31" s="213"/>
      <c r="I31" s="213"/>
      <c r="J31" s="213"/>
      <c r="K31" s="219"/>
      <c r="L31" s="140"/>
      <c r="M31" s="140"/>
      <c r="N31" s="140"/>
      <c r="O31" s="140"/>
      <c r="P31" s="140"/>
      <c r="Q31" s="140"/>
      <c r="R31" s="140"/>
      <c r="S31" s="140"/>
    </row>
    <row r="32" spans="1:19" ht="24" customHeight="1" thickBot="1" x14ac:dyDescent="0.3">
      <c r="A32" s="223"/>
      <c r="B32" s="223"/>
      <c r="C32" s="223"/>
      <c r="D32" s="223"/>
      <c r="E32" s="223"/>
      <c r="F32" s="223"/>
      <c r="G32" s="223"/>
      <c r="H32" s="223"/>
      <c r="I32" s="223"/>
      <c r="J32" s="223"/>
      <c r="K32" s="226"/>
      <c r="L32" s="140"/>
      <c r="M32" s="140"/>
      <c r="N32" s="140"/>
      <c r="O32" s="140"/>
      <c r="P32" s="140"/>
      <c r="Q32" s="140"/>
      <c r="R32" s="140"/>
      <c r="S32" s="140"/>
    </row>
    <row r="33" spans="1:19" ht="15" customHeight="1" x14ac:dyDescent="0.25">
      <c r="A33" s="164"/>
      <c r="B33" s="164"/>
      <c r="C33" s="164"/>
      <c r="D33" s="164"/>
      <c r="E33" s="164"/>
      <c r="F33" s="164"/>
      <c r="G33" s="164"/>
      <c r="H33" s="164"/>
      <c r="I33" s="164"/>
      <c r="J33" s="164"/>
      <c r="K33" s="164"/>
      <c r="L33" s="164"/>
      <c r="M33" s="164"/>
      <c r="N33" s="164"/>
      <c r="O33" s="164"/>
      <c r="P33" s="140"/>
      <c r="Q33" s="140"/>
      <c r="R33" s="140"/>
      <c r="S33" s="140"/>
    </row>
    <row r="34" spans="1:19" ht="15" customHeight="1" x14ac:dyDescent="0.25">
      <c r="A34" s="164"/>
      <c r="B34" s="164"/>
      <c r="C34" s="164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164"/>
      <c r="O34" s="164"/>
      <c r="P34" s="140"/>
      <c r="Q34" s="140"/>
      <c r="R34" s="140"/>
      <c r="S34" s="140"/>
    </row>
    <row r="35" spans="1:19" ht="15" customHeight="1" x14ac:dyDescent="0.25">
      <c r="A35" s="164"/>
      <c r="B35" s="164"/>
      <c r="C35" s="164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40"/>
      <c r="Q35" s="140"/>
      <c r="R35" s="140"/>
      <c r="S35" s="140"/>
    </row>
    <row r="36" spans="1:19" ht="15" customHeight="1" x14ac:dyDescent="0.25">
      <c r="A36" s="164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</row>
    <row r="37" spans="1:19" ht="15" customHeight="1" x14ac:dyDescent="0.25">
      <c r="A37" s="164"/>
      <c r="B37" s="164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64"/>
      <c r="P37" s="164"/>
      <c r="Q37" s="164"/>
      <c r="R37" s="164"/>
      <c r="S37" s="164"/>
    </row>
    <row r="38" spans="1:19" ht="15" customHeight="1" x14ac:dyDescent="0.25">
      <c r="A38" s="164"/>
      <c r="B38" s="164"/>
      <c r="C38" s="164"/>
      <c r="D38" s="164"/>
      <c r="E38" s="164"/>
      <c r="F38" s="164"/>
      <c r="G38" s="164"/>
      <c r="H38" s="164"/>
      <c r="I38" s="164"/>
      <c r="J38" s="164"/>
      <c r="K38" s="164"/>
      <c r="L38" s="164"/>
      <c r="M38" s="164"/>
      <c r="N38" s="164"/>
      <c r="O38" s="164"/>
      <c r="P38" s="164"/>
      <c r="Q38" s="164"/>
      <c r="R38" s="164"/>
      <c r="S38" s="164"/>
    </row>
    <row r="39" spans="1:19" ht="15" customHeight="1" x14ac:dyDescent="0.25">
      <c r="A39" s="164"/>
      <c r="B39" s="164"/>
      <c r="C39" s="164"/>
      <c r="D39" s="164"/>
      <c r="E39" s="164"/>
      <c r="F39" s="164"/>
      <c r="G39" s="164"/>
      <c r="H39" s="164"/>
      <c r="I39" s="164"/>
      <c r="J39" s="164"/>
      <c r="K39" s="164"/>
      <c r="L39" s="164"/>
      <c r="M39" s="164"/>
      <c r="N39" s="164"/>
      <c r="O39" s="164"/>
      <c r="P39" s="164"/>
      <c r="Q39" s="164"/>
      <c r="R39" s="164"/>
      <c r="S39" s="164"/>
    </row>
    <row r="40" spans="1:19" ht="15" customHeight="1" x14ac:dyDescent="0.25">
      <c r="A40" s="164"/>
      <c r="B40" s="164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64"/>
      <c r="P40" s="164"/>
      <c r="Q40" s="164"/>
      <c r="R40" s="164"/>
      <c r="S40" s="164"/>
    </row>
    <row r="41" spans="1:19" ht="15" customHeight="1" x14ac:dyDescent="0.25">
      <c r="A41" s="164"/>
      <c r="B41" s="164"/>
      <c r="C41" s="164"/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64"/>
      <c r="P41" s="164"/>
      <c r="Q41" s="164"/>
      <c r="R41" s="164"/>
      <c r="S41" s="164"/>
    </row>
    <row r="42" spans="1:19" x14ac:dyDescent="0.25">
      <c r="B42" s="86"/>
      <c r="C42" s="87"/>
      <c r="F42" s="88"/>
      <c r="G42" s="88"/>
      <c r="H42" s="86"/>
      <c r="I42" s="86"/>
    </row>
    <row r="49" spans="2:7" x14ac:dyDescent="0.25">
      <c r="B49" s="86"/>
      <c r="C49" s="87"/>
      <c r="F49" s="88"/>
      <c r="G49" s="88"/>
    </row>
    <row r="56" spans="2:7" x14ac:dyDescent="0.25">
      <c r="B56" s="86"/>
      <c r="C56" s="87"/>
      <c r="F56" s="88"/>
      <c r="G56" s="88"/>
    </row>
    <row r="63" spans="2:7" x14ac:dyDescent="0.25">
      <c r="B63" s="86"/>
      <c r="F63" s="88"/>
      <c r="G63" s="88"/>
    </row>
    <row r="70" spans="6:7" x14ac:dyDescent="0.25">
      <c r="F70" s="88"/>
      <c r="G70" s="88"/>
    </row>
  </sheetData>
  <mergeCells count="10">
    <mergeCell ref="A15:B15"/>
    <mergeCell ref="A16:B16"/>
    <mergeCell ref="A17:B17"/>
    <mergeCell ref="D21:E21"/>
    <mergeCell ref="B1:K1"/>
    <mergeCell ref="A2:K4"/>
    <mergeCell ref="A5:K6"/>
    <mergeCell ref="A7:K8"/>
    <mergeCell ref="C12:H12"/>
    <mergeCell ref="A14:B1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Planilha15">
    <tabColor rgb="FF00B050"/>
    <pageSetUpPr fitToPage="1"/>
  </sheetPr>
  <dimension ref="A1:S65"/>
  <sheetViews>
    <sheetView showGridLines="0" view="pageBreakPreview" zoomScale="85" zoomScaleNormal="100" zoomScaleSheetLayoutView="85" workbookViewId="0">
      <selection activeCell="A2" sqref="A2:K4"/>
    </sheetView>
  </sheetViews>
  <sheetFormatPr defaultRowHeight="12.75" x14ac:dyDescent="0.25"/>
  <cols>
    <col min="1" max="1" width="18" style="69" customWidth="1"/>
    <col min="2" max="2" width="52.140625" style="69" bestFit="1" customWidth="1"/>
    <col min="3" max="3" width="12.7109375" style="84" bestFit="1" customWidth="1"/>
    <col min="4" max="5" width="13.140625" style="69" bestFit="1" customWidth="1"/>
    <col min="6" max="6" width="11" style="69" bestFit="1" customWidth="1"/>
    <col min="7" max="7" width="11" style="69" customWidth="1"/>
    <col min="8" max="9" width="12.7109375" style="69" customWidth="1"/>
    <col min="10" max="10" width="12.5703125" style="69" bestFit="1" customWidth="1"/>
    <col min="11" max="11" width="15.7109375" style="69" bestFit="1" customWidth="1"/>
    <col min="12" max="12" width="6.28515625" style="69" customWidth="1"/>
    <col min="13" max="13" width="5.42578125" style="69" bestFit="1" customWidth="1"/>
    <col min="14" max="14" width="3" style="69" customWidth="1"/>
    <col min="15" max="15" width="1.85546875" style="69" customWidth="1"/>
    <col min="16" max="16" width="6" style="69" customWidth="1"/>
    <col min="17" max="17" width="9.5703125" style="69" bestFit="1" customWidth="1"/>
    <col min="18" max="16384" width="9.140625" style="69"/>
  </cols>
  <sheetData>
    <row r="1" spans="1:19" ht="94.5" customHeight="1" thickBot="1" x14ac:dyDescent="0.5">
      <c r="A1" s="210"/>
      <c r="B1" s="602" t="s">
        <v>141</v>
      </c>
      <c r="C1" s="603"/>
      <c r="D1" s="603"/>
      <c r="E1" s="603"/>
      <c r="F1" s="603"/>
      <c r="G1" s="603"/>
      <c r="H1" s="603"/>
      <c r="I1" s="603"/>
      <c r="J1" s="603"/>
      <c r="K1" s="604"/>
      <c r="L1" s="68"/>
      <c r="M1" s="68"/>
      <c r="N1" s="68"/>
      <c r="O1" s="68"/>
      <c r="P1" s="140"/>
      <c r="Q1" s="140"/>
      <c r="R1" s="140"/>
      <c r="S1" s="140"/>
    </row>
    <row r="2" spans="1:19" ht="19.5" customHeight="1" thickTop="1" x14ac:dyDescent="0.25">
      <c r="A2" s="605" t="s">
        <v>326</v>
      </c>
      <c r="B2" s="606"/>
      <c r="C2" s="606"/>
      <c r="D2" s="606"/>
      <c r="E2" s="606"/>
      <c r="F2" s="606"/>
      <c r="G2" s="606"/>
      <c r="H2" s="606"/>
      <c r="I2" s="606"/>
      <c r="J2" s="606"/>
      <c r="K2" s="607"/>
      <c r="L2" s="140"/>
      <c r="M2" s="140"/>
      <c r="N2" s="140"/>
      <c r="O2" s="140"/>
      <c r="P2" s="140"/>
      <c r="Q2" s="140"/>
      <c r="R2" s="140"/>
      <c r="S2" s="140"/>
    </row>
    <row r="3" spans="1:19" ht="13.5" customHeight="1" x14ac:dyDescent="0.25">
      <c r="A3" s="608"/>
      <c r="B3" s="609"/>
      <c r="C3" s="609"/>
      <c r="D3" s="609"/>
      <c r="E3" s="609"/>
      <c r="F3" s="609"/>
      <c r="G3" s="609"/>
      <c r="H3" s="609"/>
      <c r="I3" s="609"/>
      <c r="J3" s="609"/>
      <c r="K3" s="610"/>
      <c r="L3" s="140"/>
      <c r="M3" s="140"/>
      <c r="N3" s="140"/>
      <c r="O3" s="140"/>
      <c r="P3" s="140"/>
      <c r="Q3" s="140"/>
      <c r="R3" s="140"/>
      <c r="S3" s="140"/>
    </row>
    <row r="4" spans="1:19" ht="29.25" customHeight="1" thickBot="1" x14ac:dyDescent="0.3">
      <c r="A4" s="611"/>
      <c r="B4" s="612"/>
      <c r="C4" s="612"/>
      <c r="D4" s="612"/>
      <c r="E4" s="612"/>
      <c r="F4" s="612"/>
      <c r="G4" s="612"/>
      <c r="H4" s="612"/>
      <c r="I4" s="612"/>
      <c r="J4" s="612"/>
      <c r="K4" s="613"/>
      <c r="L4" s="140"/>
      <c r="M4" s="140"/>
      <c r="N4" s="140"/>
      <c r="O4" s="140"/>
      <c r="P4" s="140"/>
      <c r="Q4" s="140"/>
      <c r="R4" s="140"/>
      <c r="S4" s="140"/>
    </row>
    <row r="5" spans="1:19" ht="13.5" customHeight="1" x14ac:dyDescent="0.25">
      <c r="A5" s="614" t="s">
        <v>142</v>
      </c>
      <c r="B5" s="615"/>
      <c r="C5" s="615"/>
      <c r="D5" s="615"/>
      <c r="E5" s="615"/>
      <c r="F5" s="615"/>
      <c r="G5" s="615"/>
      <c r="H5" s="615"/>
      <c r="I5" s="615"/>
      <c r="J5" s="615"/>
      <c r="K5" s="616"/>
      <c r="L5" s="140"/>
      <c r="M5" s="140"/>
      <c r="N5" s="140"/>
      <c r="O5" s="140"/>
      <c r="P5" s="140"/>
      <c r="Q5" s="140"/>
      <c r="R5" s="140"/>
      <c r="S5" s="140"/>
    </row>
    <row r="6" spans="1:19" ht="15" customHeight="1" thickBot="1" x14ac:dyDescent="0.3">
      <c r="A6" s="617"/>
      <c r="B6" s="618"/>
      <c r="C6" s="618"/>
      <c r="D6" s="618"/>
      <c r="E6" s="618"/>
      <c r="F6" s="618"/>
      <c r="G6" s="618"/>
      <c r="H6" s="618"/>
      <c r="I6" s="618"/>
      <c r="J6" s="618"/>
      <c r="K6" s="619"/>
      <c r="L6" s="140"/>
      <c r="M6" s="140"/>
      <c r="N6" s="140"/>
      <c r="O6" s="140"/>
      <c r="P6" s="140"/>
      <c r="Q6" s="140"/>
      <c r="R6" s="140"/>
      <c r="S6" s="140"/>
    </row>
    <row r="7" spans="1:19" ht="14.25" customHeight="1" x14ac:dyDescent="0.25">
      <c r="A7" s="620" t="s">
        <v>275</v>
      </c>
      <c r="B7" s="621"/>
      <c r="C7" s="621"/>
      <c r="D7" s="621"/>
      <c r="E7" s="621"/>
      <c r="F7" s="621"/>
      <c r="G7" s="621"/>
      <c r="H7" s="621"/>
      <c r="I7" s="621"/>
      <c r="J7" s="621"/>
      <c r="K7" s="622"/>
      <c r="L7" s="140"/>
      <c r="M7" s="140"/>
      <c r="N7" s="140"/>
      <c r="O7" s="140"/>
      <c r="P7" s="140"/>
      <c r="Q7" s="140"/>
      <c r="R7" s="140"/>
      <c r="S7" s="140"/>
    </row>
    <row r="8" spans="1:19" ht="14.25" thickBot="1" x14ac:dyDescent="0.3">
      <c r="A8" s="623"/>
      <c r="B8" s="624"/>
      <c r="C8" s="624"/>
      <c r="D8" s="624"/>
      <c r="E8" s="624"/>
      <c r="F8" s="624"/>
      <c r="G8" s="624"/>
      <c r="H8" s="624"/>
      <c r="I8" s="624"/>
      <c r="J8" s="624"/>
      <c r="K8" s="625"/>
      <c r="L8" s="140"/>
      <c r="M8" s="140"/>
      <c r="N8" s="140"/>
      <c r="O8" s="140"/>
      <c r="P8" s="140"/>
      <c r="Q8" s="140"/>
      <c r="R8" s="140"/>
      <c r="S8" s="140"/>
    </row>
    <row r="9" spans="1:19" ht="15.75" thickBot="1" x14ac:dyDescent="0.3">
      <c r="A9" s="145" t="s">
        <v>146</v>
      </c>
      <c r="B9" s="265"/>
      <c r="C9" s="264" t="s">
        <v>147</v>
      </c>
      <c r="D9" s="264" t="s">
        <v>148</v>
      </c>
      <c r="E9" s="264" t="s">
        <v>149</v>
      </c>
      <c r="F9" s="264" t="s">
        <v>150</v>
      </c>
      <c r="G9" s="264" t="s">
        <v>151</v>
      </c>
      <c r="H9" s="211" t="s">
        <v>152</v>
      </c>
      <c r="I9" s="211" t="s">
        <v>153</v>
      </c>
      <c r="J9" s="211" t="s">
        <v>154</v>
      </c>
      <c r="K9" s="266" t="s">
        <v>107</v>
      </c>
      <c r="L9" s="140"/>
      <c r="M9" s="140"/>
      <c r="N9" s="140"/>
      <c r="O9" s="140"/>
      <c r="P9" s="140"/>
      <c r="Q9" s="140"/>
      <c r="R9" s="140"/>
      <c r="S9" s="140"/>
    </row>
    <row r="10" spans="1:19" ht="15" customHeight="1" x14ac:dyDescent="0.25">
      <c r="A10" s="141" t="s">
        <v>252</v>
      </c>
      <c r="B10" s="142"/>
      <c r="C10" s="177" t="s">
        <v>25</v>
      </c>
      <c r="D10" s="250">
        <v>10146</v>
      </c>
      <c r="E10" s="250">
        <v>3.25</v>
      </c>
      <c r="F10" s="212">
        <v>1</v>
      </c>
      <c r="G10" s="212">
        <v>4.9400000000000004</v>
      </c>
      <c r="H10" s="214">
        <v>0</v>
      </c>
      <c r="I10" s="214">
        <v>12.71</v>
      </c>
      <c r="J10" s="215" t="s">
        <v>106</v>
      </c>
      <c r="K10" s="216">
        <v>41.308</v>
      </c>
      <c r="L10" s="140"/>
      <c r="M10" s="140"/>
      <c r="N10" s="140"/>
      <c r="O10" s="140"/>
      <c r="P10" s="140"/>
      <c r="Q10" s="140"/>
      <c r="R10" s="140"/>
      <c r="S10" s="140"/>
    </row>
    <row r="11" spans="1:19" ht="24" customHeight="1" thickBot="1" x14ac:dyDescent="0.3">
      <c r="A11" s="148"/>
      <c r="B11" s="149"/>
      <c r="C11" s="587" t="s">
        <v>155</v>
      </c>
      <c r="D11" s="588"/>
      <c r="E11" s="588"/>
      <c r="F11" s="588"/>
      <c r="G11" s="588"/>
      <c r="H11" s="588"/>
      <c r="I11" s="263"/>
      <c r="J11" s="263"/>
      <c r="K11" s="151">
        <f>SUM(K10:K10)</f>
        <v>41.308</v>
      </c>
      <c r="L11" s="140"/>
      <c r="M11" s="140"/>
      <c r="N11" s="140"/>
      <c r="O11" s="140"/>
      <c r="P11" s="140"/>
      <c r="Q11" s="140"/>
      <c r="R11" s="140"/>
      <c r="S11" s="140"/>
    </row>
    <row r="12" spans="1:19" ht="24" customHeight="1" thickBot="1" x14ac:dyDescent="0.3">
      <c r="A12" s="145" t="s">
        <v>156</v>
      </c>
      <c r="B12" s="265"/>
      <c r="C12" s="264" t="s">
        <v>147</v>
      </c>
      <c r="D12" s="264" t="s">
        <v>148</v>
      </c>
      <c r="E12" s="264" t="s">
        <v>149</v>
      </c>
      <c r="F12" s="264" t="s">
        <v>150</v>
      </c>
      <c r="G12" s="264" t="s">
        <v>151</v>
      </c>
      <c r="H12" s="211" t="s">
        <v>152</v>
      </c>
      <c r="I12" s="211" t="s">
        <v>153</v>
      </c>
      <c r="J12" s="211" t="s">
        <v>154</v>
      </c>
      <c r="K12" s="266" t="s">
        <v>107</v>
      </c>
      <c r="L12" s="140"/>
      <c r="M12" s="140"/>
      <c r="N12" s="140"/>
      <c r="O12" s="140"/>
      <c r="P12" s="140"/>
      <c r="Q12" s="140"/>
      <c r="R12" s="140"/>
      <c r="S12" s="140"/>
    </row>
    <row r="13" spans="1:19" ht="15" customHeight="1" thickBot="1" x14ac:dyDescent="0.3">
      <c r="A13" s="217"/>
      <c r="B13" s="218"/>
      <c r="C13" s="243"/>
      <c r="D13" s="243"/>
      <c r="E13" s="250"/>
      <c r="F13" s="250"/>
      <c r="G13" s="250"/>
      <c r="H13" s="177" t="s">
        <v>155</v>
      </c>
      <c r="I13" s="177"/>
      <c r="J13" s="250"/>
      <c r="K13" s="222">
        <v>0</v>
      </c>
      <c r="L13" s="140"/>
      <c r="M13" s="140"/>
      <c r="N13" s="140"/>
      <c r="O13" s="140"/>
      <c r="P13" s="140"/>
      <c r="Q13" s="140"/>
      <c r="R13" s="140"/>
      <c r="S13" s="140"/>
    </row>
    <row r="14" spans="1:19" ht="24" customHeight="1" x14ac:dyDescent="0.25">
      <c r="A14" s="224"/>
      <c r="B14" s="224"/>
      <c r="C14" s="224"/>
      <c r="D14" s="224"/>
      <c r="E14" s="224"/>
      <c r="F14" s="224"/>
      <c r="G14" s="224"/>
      <c r="H14" s="224"/>
      <c r="I14" s="224"/>
      <c r="J14" s="224"/>
      <c r="K14" s="225"/>
      <c r="L14" s="140"/>
      <c r="M14" s="140"/>
      <c r="N14" s="140"/>
      <c r="O14" s="140"/>
      <c r="P14" s="140"/>
      <c r="Q14" s="140"/>
      <c r="R14" s="140"/>
      <c r="S14" s="140"/>
    </row>
    <row r="15" spans="1:19" ht="15" customHeight="1" thickBot="1" x14ac:dyDescent="0.3">
      <c r="A15" s="213" t="s">
        <v>174</v>
      </c>
      <c r="B15" s="213"/>
      <c r="C15" s="213"/>
      <c r="D15" s="213"/>
      <c r="E15" s="213"/>
      <c r="F15" s="213"/>
      <c r="G15" s="213"/>
      <c r="H15" s="213"/>
      <c r="I15" s="213"/>
      <c r="J15" s="213"/>
      <c r="K15" s="219"/>
      <c r="L15" s="140"/>
      <c r="M15" s="140"/>
      <c r="N15" s="140"/>
      <c r="O15" s="140"/>
      <c r="P15" s="140"/>
      <c r="Q15" s="140"/>
      <c r="R15" s="140"/>
      <c r="S15" s="140"/>
    </row>
    <row r="16" spans="1:19" ht="15" customHeight="1" thickBot="1" x14ac:dyDescent="0.3">
      <c r="A16" s="232" t="s">
        <v>162</v>
      </c>
      <c r="B16" s="211"/>
      <c r="C16" s="233" t="s">
        <v>163</v>
      </c>
      <c r="D16" s="596" t="s">
        <v>164</v>
      </c>
      <c r="E16" s="597"/>
      <c r="F16" s="213"/>
      <c r="G16" s="213"/>
      <c r="H16" s="213"/>
      <c r="I16" s="213"/>
      <c r="J16" s="213"/>
      <c r="K16" s="219"/>
      <c r="L16" s="140"/>
      <c r="M16" s="140"/>
      <c r="N16" s="140"/>
      <c r="O16" s="140"/>
      <c r="P16" s="140"/>
      <c r="Q16" s="140"/>
      <c r="R16" s="140"/>
      <c r="S16" s="140"/>
    </row>
    <row r="17" spans="1:19" ht="15" customHeight="1" x14ac:dyDescent="0.25">
      <c r="A17" s="227" t="s">
        <v>165</v>
      </c>
      <c r="B17" s="224"/>
      <c r="C17" s="234">
        <v>1.5727</v>
      </c>
      <c r="D17" s="227"/>
      <c r="E17" s="225">
        <v>41.31</v>
      </c>
      <c r="F17" s="213"/>
      <c r="G17" s="213"/>
      <c r="H17" s="213"/>
      <c r="I17" s="213"/>
      <c r="J17" s="213"/>
      <c r="K17" s="219"/>
      <c r="L17" s="140"/>
      <c r="M17" s="140"/>
      <c r="N17" s="140"/>
      <c r="O17" s="140"/>
      <c r="P17" s="140"/>
      <c r="Q17" s="140"/>
      <c r="R17" s="140"/>
      <c r="S17" s="140"/>
    </row>
    <row r="18" spans="1:19" ht="15" customHeight="1" x14ac:dyDescent="0.25">
      <c r="A18" s="228" t="s">
        <v>166</v>
      </c>
      <c r="B18" s="213"/>
      <c r="C18" s="230"/>
      <c r="D18" s="228"/>
      <c r="E18" s="219">
        <v>0</v>
      </c>
      <c r="F18" s="213"/>
      <c r="G18" s="213"/>
      <c r="H18" s="213"/>
      <c r="I18" s="213"/>
      <c r="J18" s="213"/>
      <c r="K18" s="219"/>
      <c r="L18" s="140"/>
      <c r="M18" s="140"/>
      <c r="N18" s="140"/>
      <c r="O18" s="140"/>
      <c r="P18" s="140"/>
      <c r="Q18" s="140"/>
      <c r="R18" s="140"/>
      <c r="S18" s="140"/>
    </row>
    <row r="19" spans="1:19" ht="15" customHeight="1" x14ac:dyDescent="0.25">
      <c r="A19" s="228" t="s">
        <v>167</v>
      </c>
      <c r="B19" s="213"/>
      <c r="C19" s="230"/>
      <c r="D19" s="228"/>
      <c r="E19" s="219">
        <v>0</v>
      </c>
      <c r="F19" s="213"/>
      <c r="G19" s="213"/>
      <c r="H19" s="213"/>
      <c r="I19" s="213"/>
      <c r="J19" s="213"/>
      <c r="K19" s="219"/>
      <c r="L19" s="140"/>
      <c r="M19" s="140"/>
      <c r="N19" s="140"/>
      <c r="O19" s="140"/>
      <c r="P19" s="140"/>
      <c r="Q19" s="140"/>
      <c r="R19" s="140"/>
      <c r="S19" s="140"/>
    </row>
    <row r="20" spans="1:19" ht="15" customHeight="1" x14ac:dyDescent="0.25">
      <c r="A20" s="228" t="s">
        <v>168</v>
      </c>
      <c r="B20" s="213"/>
      <c r="C20" s="230"/>
      <c r="D20" s="228"/>
      <c r="E20" s="219">
        <v>1</v>
      </c>
      <c r="F20" s="213"/>
      <c r="G20" s="213"/>
      <c r="H20" s="213"/>
      <c r="I20" s="213"/>
      <c r="J20" s="213"/>
      <c r="K20" s="219"/>
      <c r="L20" s="140"/>
      <c r="M20" s="140"/>
      <c r="N20" s="140"/>
      <c r="O20" s="140"/>
      <c r="P20" s="140"/>
      <c r="Q20" s="140"/>
      <c r="R20" s="140"/>
      <c r="S20" s="140"/>
    </row>
    <row r="21" spans="1:19" ht="15" customHeight="1" x14ac:dyDescent="0.25">
      <c r="A21" s="228" t="s">
        <v>169</v>
      </c>
      <c r="B21" s="213"/>
      <c r="C21" s="230"/>
      <c r="D21" s="228"/>
      <c r="E21" s="219">
        <v>41.31</v>
      </c>
      <c r="F21" s="213"/>
      <c r="G21" s="213"/>
      <c r="H21" s="213"/>
      <c r="I21" s="213"/>
      <c r="J21" s="213"/>
      <c r="K21" s="219"/>
      <c r="L21" s="140"/>
      <c r="M21" s="140"/>
      <c r="N21" s="140"/>
      <c r="O21" s="140"/>
      <c r="P21" s="140"/>
      <c r="Q21" s="140"/>
      <c r="R21" s="140"/>
      <c r="S21" s="140"/>
    </row>
    <row r="22" spans="1:19" ht="15" x14ac:dyDescent="0.25">
      <c r="A22" s="228" t="s">
        <v>170</v>
      </c>
      <c r="B22" s="213"/>
      <c r="C22" s="230"/>
      <c r="D22" s="228"/>
      <c r="E22" s="219">
        <v>41.31</v>
      </c>
      <c r="F22" s="213"/>
      <c r="G22" s="213"/>
      <c r="H22" s="213"/>
      <c r="I22" s="213"/>
      <c r="J22" s="213"/>
      <c r="K22" s="219"/>
      <c r="L22" s="140"/>
      <c r="M22" s="140"/>
      <c r="N22" s="140"/>
      <c r="O22" s="140"/>
      <c r="P22" s="140"/>
      <c r="Q22" s="140"/>
      <c r="R22" s="140"/>
      <c r="S22" s="140"/>
    </row>
    <row r="23" spans="1:19" s="82" customFormat="1" ht="15" customHeight="1" x14ac:dyDescent="0.25">
      <c r="A23" s="228" t="s">
        <v>171</v>
      </c>
      <c r="B23" s="213"/>
      <c r="C23" s="230"/>
      <c r="D23" s="228"/>
      <c r="E23" s="219">
        <v>41.31</v>
      </c>
      <c r="F23" s="213"/>
      <c r="G23" s="213"/>
      <c r="H23" s="213"/>
      <c r="I23" s="213"/>
      <c r="J23" s="213"/>
      <c r="K23" s="219"/>
      <c r="L23" s="140"/>
      <c r="M23" s="140"/>
      <c r="N23" s="140"/>
      <c r="O23" s="140"/>
      <c r="P23" s="140"/>
      <c r="Q23" s="140"/>
      <c r="R23" s="140"/>
      <c r="S23" s="140"/>
    </row>
    <row r="24" spans="1:19" ht="15" customHeight="1" x14ac:dyDescent="0.25">
      <c r="A24" s="228" t="s">
        <v>172</v>
      </c>
      <c r="B24" s="213"/>
      <c r="C24" s="237">
        <v>0.23319999999999999</v>
      </c>
      <c r="D24" s="228"/>
      <c r="E24" s="235">
        <f>E23*0.2332</f>
        <v>9.6334920000000004</v>
      </c>
      <c r="F24" s="213"/>
      <c r="G24" s="213"/>
      <c r="H24" s="213"/>
      <c r="I24" s="213"/>
      <c r="J24" s="213"/>
      <c r="K24" s="219"/>
      <c r="L24" s="140"/>
      <c r="M24" s="140"/>
      <c r="N24" s="140"/>
      <c r="O24" s="140"/>
      <c r="P24" s="140"/>
      <c r="Q24" s="140"/>
      <c r="R24" s="140"/>
      <c r="S24" s="140"/>
    </row>
    <row r="25" spans="1:19" ht="15" customHeight="1" thickBot="1" x14ac:dyDescent="0.3">
      <c r="A25" s="229" t="s">
        <v>173</v>
      </c>
      <c r="B25" s="223"/>
      <c r="C25" s="231"/>
      <c r="D25" s="229"/>
      <c r="E25" s="236">
        <f>E23+E24</f>
        <v>50.943492000000006</v>
      </c>
      <c r="F25" s="213"/>
      <c r="G25" s="213"/>
      <c r="H25" s="213"/>
      <c r="I25" s="213"/>
      <c r="J25" s="213"/>
      <c r="K25" s="219"/>
      <c r="L25" s="140"/>
      <c r="M25" s="140"/>
      <c r="N25" s="140"/>
      <c r="O25" s="140"/>
      <c r="P25" s="140"/>
      <c r="Q25" s="140"/>
      <c r="R25" s="140"/>
      <c r="S25" s="140"/>
    </row>
    <row r="26" spans="1:19" ht="15" customHeight="1" x14ac:dyDescent="0.25">
      <c r="A26" s="213"/>
      <c r="B26" s="213"/>
      <c r="C26" s="213"/>
      <c r="D26" s="213"/>
      <c r="E26" s="213"/>
      <c r="F26" s="213"/>
      <c r="G26" s="213"/>
      <c r="H26" s="213"/>
      <c r="I26" s="213"/>
      <c r="J26" s="213"/>
      <c r="K26" s="219"/>
      <c r="L26" s="140"/>
      <c r="M26" s="140"/>
      <c r="N26" s="140"/>
      <c r="O26" s="140"/>
      <c r="P26" s="140"/>
      <c r="Q26" s="140"/>
      <c r="R26" s="140"/>
      <c r="S26" s="140"/>
    </row>
    <row r="27" spans="1:19" ht="24" customHeight="1" thickBot="1" x14ac:dyDescent="0.3">
      <c r="A27" s="223"/>
      <c r="B27" s="223"/>
      <c r="C27" s="223"/>
      <c r="D27" s="223"/>
      <c r="E27" s="223"/>
      <c r="F27" s="223"/>
      <c r="G27" s="223"/>
      <c r="H27" s="223"/>
      <c r="I27" s="223"/>
      <c r="J27" s="223"/>
      <c r="K27" s="226"/>
      <c r="L27" s="140"/>
      <c r="M27" s="140"/>
      <c r="N27" s="140"/>
      <c r="O27" s="140"/>
      <c r="P27" s="140"/>
      <c r="Q27" s="140"/>
      <c r="R27" s="140"/>
      <c r="S27" s="140"/>
    </row>
    <row r="28" spans="1:19" ht="15" customHeight="1" x14ac:dyDescent="0.25">
      <c r="A28" s="164"/>
      <c r="B28" s="164"/>
      <c r="C28" s="164"/>
      <c r="D28" s="164"/>
      <c r="E28" s="164"/>
      <c r="F28" s="164"/>
      <c r="G28" s="164"/>
      <c r="H28" s="164"/>
      <c r="I28" s="164"/>
      <c r="J28" s="164"/>
      <c r="K28" s="164"/>
      <c r="L28" s="164"/>
      <c r="M28" s="164"/>
      <c r="N28" s="164"/>
      <c r="O28" s="164"/>
      <c r="P28" s="140"/>
      <c r="Q28" s="140"/>
      <c r="R28" s="140"/>
      <c r="S28" s="140"/>
    </row>
    <row r="29" spans="1:19" ht="15" customHeight="1" x14ac:dyDescent="0.25">
      <c r="A29" s="164"/>
      <c r="B29" s="164"/>
      <c r="C29" s="164"/>
      <c r="D29" s="164"/>
      <c r="E29" s="164"/>
      <c r="F29" s="164"/>
      <c r="G29" s="164"/>
      <c r="H29" s="164"/>
      <c r="I29" s="164"/>
      <c r="J29" s="164"/>
      <c r="K29" s="164"/>
      <c r="L29" s="164"/>
      <c r="M29" s="164"/>
      <c r="N29" s="164"/>
      <c r="O29" s="164"/>
      <c r="P29" s="140"/>
      <c r="Q29" s="140"/>
      <c r="R29" s="140"/>
      <c r="S29" s="140"/>
    </row>
    <row r="30" spans="1:19" ht="15" customHeight="1" x14ac:dyDescent="0.25">
      <c r="A30" s="164"/>
      <c r="B30" s="164"/>
      <c r="C30" s="164"/>
      <c r="D30" s="164"/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64"/>
      <c r="P30" s="140"/>
      <c r="Q30" s="140"/>
      <c r="R30" s="140"/>
      <c r="S30" s="140"/>
    </row>
    <row r="31" spans="1:19" ht="15" customHeight="1" x14ac:dyDescent="0.25">
      <c r="A31" s="164"/>
      <c r="B31" s="164"/>
      <c r="C31" s="164"/>
      <c r="D31" s="164"/>
      <c r="E31" s="164"/>
      <c r="F31" s="164"/>
      <c r="G31" s="164"/>
      <c r="H31" s="164"/>
      <c r="I31" s="164"/>
      <c r="J31" s="164"/>
      <c r="K31" s="164"/>
      <c r="L31" s="164"/>
      <c r="M31" s="164"/>
      <c r="N31" s="164"/>
      <c r="O31" s="164"/>
      <c r="P31" s="164"/>
      <c r="Q31" s="164"/>
      <c r="R31" s="164"/>
      <c r="S31" s="164"/>
    </row>
    <row r="32" spans="1:19" ht="15" customHeight="1" x14ac:dyDescent="0.25">
      <c r="A32" s="164"/>
      <c r="B32" s="164"/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4"/>
      <c r="P32" s="164"/>
      <c r="Q32" s="164"/>
      <c r="R32" s="164"/>
      <c r="S32" s="164"/>
    </row>
    <row r="33" spans="1:19" ht="15" customHeight="1" x14ac:dyDescent="0.25">
      <c r="A33" s="164"/>
      <c r="B33" s="164"/>
      <c r="C33" s="164"/>
      <c r="D33" s="164"/>
      <c r="E33" s="164"/>
      <c r="F33" s="164"/>
      <c r="G33" s="164"/>
      <c r="H33" s="164"/>
      <c r="I33" s="164"/>
      <c r="J33" s="164"/>
      <c r="K33" s="164"/>
      <c r="L33" s="164"/>
      <c r="M33" s="164"/>
      <c r="N33" s="164"/>
      <c r="O33" s="164"/>
      <c r="P33" s="164"/>
      <c r="Q33" s="164"/>
      <c r="R33" s="164"/>
      <c r="S33" s="164"/>
    </row>
    <row r="34" spans="1:19" ht="15" customHeight="1" x14ac:dyDescent="0.25">
      <c r="A34" s="164"/>
      <c r="B34" s="164"/>
      <c r="C34" s="164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164"/>
      <c r="O34" s="164"/>
      <c r="P34" s="164"/>
      <c r="Q34" s="164"/>
      <c r="R34" s="164"/>
      <c r="S34" s="164"/>
    </row>
    <row r="35" spans="1:19" ht="15" customHeight="1" x14ac:dyDescent="0.25">
      <c r="A35" s="164"/>
      <c r="B35" s="164"/>
      <c r="C35" s="164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64"/>
      <c r="Q35" s="164"/>
      <c r="R35" s="164"/>
      <c r="S35" s="164"/>
    </row>
    <row r="36" spans="1:19" ht="15" customHeight="1" x14ac:dyDescent="0.25">
      <c r="A36" s="164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</row>
    <row r="37" spans="1:19" x14ac:dyDescent="0.25">
      <c r="B37" s="86"/>
      <c r="C37" s="87"/>
      <c r="F37" s="88"/>
      <c r="G37" s="88"/>
      <c r="H37" s="86"/>
      <c r="I37" s="86"/>
    </row>
    <row r="44" spans="1:19" x14ac:dyDescent="0.25">
      <c r="B44" s="86"/>
      <c r="C44" s="87"/>
      <c r="F44" s="88"/>
      <c r="G44" s="88"/>
    </row>
    <row r="51" spans="2:7" x14ac:dyDescent="0.25">
      <c r="B51" s="86"/>
      <c r="C51" s="87"/>
      <c r="F51" s="88"/>
      <c r="G51" s="88"/>
    </row>
    <row r="58" spans="2:7" x14ac:dyDescent="0.25">
      <c r="B58" s="86"/>
      <c r="F58" s="88"/>
      <c r="G58" s="88"/>
    </row>
    <row r="65" spans="6:7" x14ac:dyDescent="0.25">
      <c r="F65" s="88"/>
      <c r="G65" s="88"/>
    </row>
  </sheetData>
  <mergeCells count="6">
    <mergeCell ref="D16:E16"/>
    <mergeCell ref="B1:K1"/>
    <mergeCell ref="A2:K4"/>
    <mergeCell ref="A5:K6"/>
    <mergeCell ref="A7:K8"/>
    <mergeCell ref="C11:H1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Planilha16">
    <tabColor rgb="FF00B050"/>
    <pageSetUpPr fitToPage="1"/>
  </sheetPr>
  <dimension ref="A1:S66"/>
  <sheetViews>
    <sheetView showGridLines="0" view="pageBreakPreview" zoomScale="85" zoomScaleNormal="100" zoomScaleSheetLayoutView="85" workbookViewId="0">
      <selection activeCell="A2" sqref="A2:K4"/>
    </sheetView>
  </sheetViews>
  <sheetFormatPr defaultRowHeight="12.75" x14ac:dyDescent="0.25"/>
  <cols>
    <col min="1" max="1" width="18" style="69" customWidth="1"/>
    <col min="2" max="2" width="52.140625" style="69" bestFit="1" customWidth="1"/>
    <col min="3" max="3" width="12.7109375" style="84" bestFit="1" customWidth="1"/>
    <col min="4" max="5" width="13.140625" style="69" bestFit="1" customWidth="1"/>
    <col min="6" max="6" width="11" style="69" bestFit="1" customWidth="1"/>
    <col min="7" max="7" width="11" style="69" customWidth="1"/>
    <col min="8" max="9" width="12.7109375" style="69" customWidth="1"/>
    <col min="10" max="10" width="12.5703125" style="69" bestFit="1" customWidth="1"/>
    <col min="11" max="11" width="15.7109375" style="69" bestFit="1" customWidth="1"/>
    <col min="12" max="12" width="6.28515625" style="69" customWidth="1"/>
    <col min="13" max="13" width="5.42578125" style="69" bestFit="1" customWidth="1"/>
    <col min="14" max="14" width="3" style="69" customWidth="1"/>
    <col min="15" max="15" width="1.85546875" style="69" customWidth="1"/>
    <col min="16" max="16" width="6" style="69" customWidth="1"/>
    <col min="17" max="17" width="9.5703125" style="69" bestFit="1" customWidth="1"/>
    <col min="18" max="16384" width="9.140625" style="69"/>
  </cols>
  <sheetData>
    <row r="1" spans="1:19" ht="94.5" customHeight="1" thickBot="1" x14ac:dyDescent="0.5">
      <c r="A1" s="210"/>
      <c r="B1" s="602" t="s">
        <v>141</v>
      </c>
      <c r="C1" s="603"/>
      <c r="D1" s="603"/>
      <c r="E1" s="603"/>
      <c r="F1" s="603"/>
      <c r="G1" s="603"/>
      <c r="H1" s="603"/>
      <c r="I1" s="603"/>
      <c r="J1" s="603"/>
      <c r="K1" s="604"/>
      <c r="L1" s="68"/>
      <c r="M1" s="68"/>
      <c r="N1" s="68"/>
      <c r="O1" s="68"/>
      <c r="P1" s="140"/>
      <c r="Q1" s="140"/>
      <c r="R1" s="140"/>
      <c r="S1" s="140"/>
    </row>
    <row r="2" spans="1:19" ht="19.5" customHeight="1" thickTop="1" x14ac:dyDescent="0.25">
      <c r="A2" s="605" t="s">
        <v>326</v>
      </c>
      <c r="B2" s="606"/>
      <c r="C2" s="606"/>
      <c r="D2" s="606"/>
      <c r="E2" s="606"/>
      <c r="F2" s="606"/>
      <c r="G2" s="606"/>
      <c r="H2" s="606"/>
      <c r="I2" s="606"/>
      <c r="J2" s="606"/>
      <c r="K2" s="607"/>
      <c r="L2" s="140"/>
      <c r="M2" s="140"/>
      <c r="N2" s="140"/>
      <c r="O2" s="140"/>
      <c r="P2" s="140"/>
      <c r="Q2" s="140"/>
      <c r="R2" s="140"/>
      <c r="S2" s="140"/>
    </row>
    <row r="3" spans="1:19" ht="13.5" customHeight="1" x14ac:dyDescent="0.25">
      <c r="A3" s="608"/>
      <c r="B3" s="609"/>
      <c r="C3" s="609"/>
      <c r="D3" s="609"/>
      <c r="E3" s="609"/>
      <c r="F3" s="609"/>
      <c r="G3" s="609"/>
      <c r="H3" s="609"/>
      <c r="I3" s="609"/>
      <c r="J3" s="609"/>
      <c r="K3" s="610"/>
      <c r="L3" s="140"/>
      <c r="M3" s="140"/>
      <c r="N3" s="140"/>
      <c r="O3" s="140"/>
      <c r="P3" s="140"/>
      <c r="Q3" s="140"/>
      <c r="R3" s="140"/>
      <c r="S3" s="140"/>
    </row>
    <row r="4" spans="1:19" ht="29.25" customHeight="1" thickBot="1" x14ac:dyDescent="0.3">
      <c r="A4" s="611"/>
      <c r="B4" s="612"/>
      <c r="C4" s="612"/>
      <c r="D4" s="612"/>
      <c r="E4" s="612"/>
      <c r="F4" s="612"/>
      <c r="G4" s="612"/>
      <c r="H4" s="612"/>
      <c r="I4" s="612"/>
      <c r="J4" s="612"/>
      <c r="K4" s="613"/>
      <c r="L4" s="140"/>
      <c r="M4" s="140"/>
      <c r="N4" s="140"/>
      <c r="O4" s="140"/>
      <c r="P4" s="140"/>
      <c r="Q4" s="140"/>
      <c r="R4" s="140"/>
      <c r="S4" s="140"/>
    </row>
    <row r="5" spans="1:19" ht="13.5" customHeight="1" x14ac:dyDescent="0.25">
      <c r="A5" s="614" t="s">
        <v>142</v>
      </c>
      <c r="B5" s="615"/>
      <c r="C5" s="615"/>
      <c r="D5" s="615"/>
      <c r="E5" s="615"/>
      <c r="F5" s="615"/>
      <c r="G5" s="615"/>
      <c r="H5" s="615"/>
      <c r="I5" s="615"/>
      <c r="J5" s="615"/>
      <c r="K5" s="616"/>
      <c r="L5" s="140"/>
      <c r="M5" s="140"/>
      <c r="N5" s="140"/>
      <c r="O5" s="140"/>
      <c r="P5" s="140"/>
      <c r="Q5" s="140"/>
      <c r="R5" s="140"/>
      <c r="S5" s="140"/>
    </row>
    <row r="6" spans="1:19" ht="15" customHeight="1" thickBot="1" x14ac:dyDescent="0.3">
      <c r="A6" s="617"/>
      <c r="B6" s="618"/>
      <c r="C6" s="618"/>
      <c r="D6" s="618"/>
      <c r="E6" s="618"/>
      <c r="F6" s="618"/>
      <c r="G6" s="618"/>
      <c r="H6" s="618"/>
      <c r="I6" s="618"/>
      <c r="J6" s="618"/>
      <c r="K6" s="619"/>
      <c r="L6" s="140"/>
      <c r="M6" s="140"/>
      <c r="N6" s="140"/>
      <c r="O6" s="140"/>
      <c r="P6" s="140"/>
      <c r="Q6" s="140"/>
      <c r="R6" s="140"/>
      <c r="S6" s="140"/>
    </row>
    <row r="7" spans="1:19" ht="14.25" customHeight="1" x14ac:dyDescent="0.25">
      <c r="A7" s="620" t="s">
        <v>276</v>
      </c>
      <c r="B7" s="621"/>
      <c r="C7" s="621"/>
      <c r="D7" s="621"/>
      <c r="E7" s="621"/>
      <c r="F7" s="621"/>
      <c r="G7" s="621"/>
      <c r="H7" s="621"/>
      <c r="I7" s="621"/>
      <c r="J7" s="621"/>
      <c r="K7" s="622"/>
      <c r="L7" s="140"/>
      <c r="M7" s="140"/>
      <c r="N7" s="140"/>
      <c r="O7" s="140"/>
      <c r="P7" s="140"/>
      <c r="Q7" s="140"/>
      <c r="R7" s="140"/>
      <c r="S7" s="140"/>
    </row>
    <row r="8" spans="1:19" ht="14.25" thickBot="1" x14ac:dyDescent="0.3">
      <c r="A8" s="623"/>
      <c r="B8" s="624"/>
      <c r="C8" s="624"/>
      <c r="D8" s="624"/>
      <c r="E8" s="624"/>
      <c r="F8" s="624"/>
      <c r="G8" s="624"/>
      <c r="H8" s="624"/>
      <c r="I8" s="624"/>
      <c r="J8" s="624"/>
      <c r="K8" s="625"/>
      <c r="L8" s="140"/>
      <c r="M8" s="140"/>
      <c r="N8" s="140"/>
      <c r="O8" s="140"/>
      <c r="P8" s="140"/>
      <c r="Q8" s="140"/>
      <c r="R8" s="140"/>
      <c r="S8" s="140"/>
    </row>
    <row r="9" spans="1:19" ht="15.75" thickBot="1" x14ac:dyDescent="0.3">
      <c r="A9" s="145" t="s">
        <v>146</v>
      </c>
      <c r="B9" s="265"/>
      <c r="C9" s="264" t="s">
        <v>147</v>
      </c>
      <c r="D9" s="264" t="s">
        <v>148</v>
      </c>
      <c r="E9" s="264" t="s">
        <v>149</v>
      </c>
      <c r="F9" s="264" t="s">
        <v>150</v>
      </c>
      <c r="G9" s="264" t="s">
        <v>151</v>
      </c>
      <c r="H9" s="211" t="s">
        <v>152</v>
      </c>
      <c r="I9" s="211" t="s">
        <v>153</v>
      </c>
      <c r="J9" s="211" t="s">
        <v>154</v>
      </c>
      <c r="K9" s="266" t="s">
        <v>107</v>
      </c>
      <c r="L9" s="140"/>
      <c r="M9" s="140"/>
      <c r="N9" s="140"/>
      <c r="O9" s="140"/>
      <c r="P9" s="140"/>
      <c r="Q9" s="140"/>
      <c r="R9" s="140"/>
      <c r="S9" s="140"/>
    </row>
    <row r="10" spans="1:19" ht="15" customHeight="1" x14ac:dyDescent="0.25">
      <c r="A10" s="141" t="s">
        <v>252</v>
      </c>
      <c r="B10" s="142"/>
      <c r="C10" s="177" t="s">
        <v>25</v>
      </c>
      <c r="D10" s="250">
        <v>10146</v>
      </c>
      <c r="E10" s="250">
        <v>4.5</v>
      </c>
      <c r="F10" s="212">
        <v>1</v>
      </c>
      <c r="G10" s="212">
        <v>4.9400000000000004</v>
      </c>
      <c r="H10" s="214">
        <v>0</v>
      </c>
      <c r="I10" s="214">
        <v>12.71</v>
      </c>
      <c r="J10" s="215" t="s">
        <v>106</v>
      </c>
      <c r="K10" s="216">
        <v>57.195</v>
      </c>
      <c r="L10" s="140"/>
      <c r="M10" s="140"/>
      <c r="N10" s="140"/>
      <c r="O10" s="140"/>
      <c r="P10" s="140"/>
      <c r="Q10" s="140"/>
      <c r="R10" s="140"/>
      <c r="S10" s="140"/>
    </row>
    <row r="11" spans="1:19" ht="24" customHeight="1" thickBot="1" x14ac:dyDescent="0.3">
      <c r="A11" s="148"/>
      <c r="B11" s="149"/>
      <c r="C11" s="587" t="s">
        <v>155</v>
      </c>
      <c r="D11" s="588"/>
      <c r="E11" s="588"/>
      <c r="F11" s="588"/>
      <c r="G11" s="588"/>
      <c r="H11" s="588"/>
      <c r="I11" s="263"/>
      <c r="J11" s="263"/>
      <c r="K11" s="151">
        <f>SUM(K10:K10)</f>
        <v>57.195</v>
      </c>
      <c r="L11" s="140"/>
      <c r="M11" s="140"/>
      <c r="N11" s="140"/>
      <c r="O11" s="140"/>
      <c r="P11" s="140"/>
      <c r="Q11" s="140"/>
      <c r="R11" s="140"/>
      <c r="S11" s="140"/>
    </row>
    <row r="12" spans="1:19" ht="24" customHeight="1" thickBot="1" x14ac:dyDescent="0.3">
      <c r="A12" s="145" t="s">
        <v>156</v>
      </c>
      <c r="B12" s="265"/>
      <c r="C12" s="264" t="s">
        <v>147</v>
      </c>
      <c r="D12" s="264" t="s">
        <v>148</v>
      </c>
      <c r="E12" s="264" t="s">
        <v>149</v>
      </c>
      <c r="F12" s="264" t="s">
        <v>150</v>
      </c>
      <c r="G12" s="264" t="s">
        <v>151</v>
      </c>
      <c r="H12" s="211" t="s">
        <v>152</v>
      </c>
      <c r="I12" s="211" t="s">
        <v>153</v>
      </c>
      <c r="J12" s="211" t="s">
        <v>154</v>
      </c>
      <c r="K12" s="266" t="s">
        <v>107</v>
      </c>
      <c r="L12" s="140"/>
      <c r="M12" s="140"/>
      <c r="N12" s="140"/>
      <c r="O12" s="140"/>
      <c r="P12" s="140"/>
      <c r="Q12" s="140"/>
      <c r="R12" s="140"/>
      <c r="S12" s="140"/>
    </row>
    <row r="13" spans="1:19" ht="24" customHeight="1" x14ac:dyDescent="0.2">
      <c r="A13" s="598" t="s">
        <v>277</v>
      </c>
      <c r="B13" s="599"/>
      <c r="C13" s="248" t="s">
        <v>257</v>
      </c>
      <c r="D13" s="248">
        <v>20554</v>
      </c>
      <c r="E13" s="248">
        <v>1.3</v>
      </c>
      <c r="F13" s="248">
        <v>1</v>
      </c>
      <c r="G13" s="248">
        <v>31.67</v>
      </c>
      <c r="H13" s="248">
        <v>0</v>
      </c>
      <c r="I13" s="248">
        <v>31.67</v>
      </c>
      <c r="J13" s="248" t="s">
        <v>106</v>
      </c>
      <c r="K13" s="246">
        <v>41.170999999999999</v>
      </c>
      <c r="L13" s="140"/>
      <c r="M13" s="140"/>
      <c r="N13" s="140"/>
      <c r="O13" s="140"/>
      <c r="P13" s="140"/>
      <c r="Q13" s="140"/>
      <c r="R13" s="140"/>
      <c r="S13" s="140"/>
    </row>
    <row r="14" spans="1:19" ht="15" customHeight="1" thickBot="1" x14ac:dyDescent="0.3">
      <c r="A14" s="217"/>
      <c r="B14" s="218"/>
      <c r="C14" s="243"/>
      <c r="D14" s="243"/>
      <c r="E14" s="250"/>
      <c r="F14" s="250"/>
      <c r="G14" s="250"/>
      <c r="H14" s="177" t="s">
        <v>155</v>
      </c>
      <c r="I14" s="177"/>
      <c r="J14" s="250"/>
      <c r="K14" s="222">
        <f>SUM(K13:K13)</f>
        <v>41.170999999999999</v>
      </c>
      <c r="L14" s="140"/>
      <c r="M14" s="140"/>
      <c r="N14" s="140"/>
      <c r="O14" s="140"/>
      <c r="P14" s="140"/>
      <c r="Q14" s="140"/>
      <c r="R14" s="140"/>
      <c r="S14" s="140"/>
    </row>
    <row r="15" spans="1:19" ht="24" customHeight="1" x14ac:dyDescent="0.25">
      <c r="A15" s="224"/>
      <c r="B15" s="224"/>
      <c r="C15" s="224"/>
      <c r="D15" s="224"/>
      <c r="E15" s="224"/>
      <c r="F15" s="224"/>
      <c r="G15" s="224"/>
      <c r="H15" s="224"/>
      <c r="I15" s="224"/>
      <c r="J15" s="224"/>
      <c r="K15" s="225"/>
      <c r="L15" s="140"/>
      <c r="M15" s="140"/>
      <c r="N15" s="140"/>
      <c r="O15" s="140"/>
      <c r="P15" s="140"/>
      <c r="Q15" s="140"/>
      <c r="R15" s="140"/>
      <c r="S15" s="140"/>
    </row>
    <row r="16" spans="1:19" ht="15" customHeight="1" thickBot="1" x14ac:dyDescent="0.3">
      <c r="A16" s="213" t="s">
        <v>174</v>
      </c>
      <c r="B16" s="213"/>
      <c r="C16" s="213"/>
      <c r="D16" s="213"/>
      <c r="E16" s="213"/>
      <c r="F16" s="213"/>
      <c r="G16" s="213"/>
      <c r="H16" s="213"/>
      <c r="I16" s="213"/>
      <c r="J16" s="213"/>
      <c r="K16" s="219"/>
      <c r="L16" s="140"/>
      <c r="M16" s="140"/>
      <c r="N16" s="140"/>
      <c r="O16" s="140"/>
      <c r="P16" s="140"/>
      <c r="Q16" s="140"/>
      <c r="R16" s="140"/>
      <c r="S16" s="140"/>
    </row>
    <row r="17" spans="1:19" ht="15" customHeight="1" thickBot="1" x14ac:dyDescent="0.3">
      <c r="A17" s="232" t="s">
        <v>162</v>
      </c>
      <c r="B17" s="211"/>
      <c r="C17" s="233" t="s">
        <v>163</v>
      </c>
      <c r="D17" s="596" t="s">
        <v>164</v>
      </c>
      <c r="E17" s="597"/>
      <c r="F17" s="213"/>
      <c r="G17" s="213"/>
      <c r="H17" s="213"/>
      <c r="I17" s="213"/>
      <c r="J17" s="213"/>
      <c r="K17" s="219"/>
      <c r="L17" s="140"/>
      <c r="M17" s="140"/>
      <c r="N17" s="140"/>
      <c r="O17" s="140"/>
      <c r="P17" s="140"/>
      <c r="Q17" s="140"/>
      <c r="R17" s="140"/>
      <c r="S17" s="140"/>
    </row>
    <row r="18" spans="1:19" ht="15" customHeight="1" x14ac:dyDescent="0.25">
      <c r="A18" s="227" t="s">
        <v>165</v>
      </c>
      <c r="B18" s="224"/>
      <c r="C18" s="234">
        <v>1.5727</v>
      </c>
      <c r="D18" s="227"/>
      <c r="E18" s="225">
        <v>57.2</v>
      </c>
      <c r="F18" s="213"/>
      <c r="G18" s="213"/>
      <c r="H18" s="213"/>
      <c r="I18" s="213"/>
      <c r="J18" s="213"/>
      <c r="K18" s="219"/>
      <c r="L18" s="140"/>
      <c r="M18" s="140"/>
      <c r="N18" s="140"/>
      <c r="O18" s="140"/>
      <c r="P18" s="140"/>
      <c r="Q18" s="140"/>
      <c r="R18" s="140"/>
      <c r="S18" s="140"/>
    </row>
    <row r="19" spans="1:19" ht="15" customHeight="1" x14ac:dyDescent="0.25">
      <c r="A19" s="228" t="s">
        <v>166</v>
      </c>
      <c r="B19" s="213"/>
      <c r="C19" s="230"/>
      <c r="D19" s="228"/>
      <c r="E19" s="219">
        <v>41.17</v>
      </c>
      <c r="F19" s="213"/>
      <c r="G19" s="213"/>
      <c r="H19" s="213"/>
      <c r="I19" s="213"/>
      <c r="J19" s="213"/>
      <c r="K19" s="219"/>
      <c r="L19" s="140"/>
      <c r="M19" s="140"/>
      <c r="N19" s="140"/>
      <c r="O19" s="140"/>
      <c r="P19" s="140"/>
      <c r="Q19" s="140"/>
      <c r="R19" s="140"/>
      <c r="S19" s="140"/>
    </row>
    <row r="20" spans="1:19" ht="15" customHeight="1" x14ac:dyDescent="0.25">
      <c r="A20" s="228" t="s">
        <v>167</v>
      </c>
      <c r="B20" s="213"/>
      <c r="C20" s="230"/>
      <c r="D20" s="228"/>
      <c r="E20" s="219">
        <v>0</v>
      </c>
      <c r="F20" s="213"/>
      <c r="G20" s="213"/>
      <c r="H20" s="213"/>
      <c r="I20" s="213"/>
      <c r="J20" s="213"/>
      <c r="K20" s="219"/>
      <c r="L20" s="140"/>
      <c r="M20" s="140"/>
      <c r="N20" s="140"/>
      <c r="O20" s="140"/>
      <c r="P20" s="140"/>
      <c r="Q20" s="140"/>
      <c r="R20" s="140"/>
      <c r="S20" s="140"/>
    </row>
    <row r="21" spans="1:19" ht="15" customHeight="1" x14ac:dyDescent="0.25">
      <c r="A21" s="228" t="s">
        <v>168</v>
      </c>
      <c r="B21" s="213"/>
      <c r="C21" s="230"/>
      <c r="D21" s="228"/>
      <c r="E21" s="219">
        <v>1</v>
      </c>
      <c r="F21" s="213"/>
      <c r="G21" s="213"/>
      <c r="H21" s="213"/>
      <c r="I21" s="213"/>
      <c r="J21" s="213"/>
      <c r="K21" s="219"/>
      <c r="L21" s="140"/>
      <c r="M21" s="140"/>
      <c r="N21" s="140"/>
      <c r="O21" s="140"/>
      <c r="P21" s="140"/>
      <c r="Q21" s="140"/>
      <c r="R21" s="140"/>
      <c r="S21" s="140"/>
    </row>
    <row r="22" spans="1:19" ht="15" customHeight="1" x14ac:dyDescent="0.25">
      <c r="A22" s="228" t="s">
        <v>169</v>
      </c>
      <c r="B22" s="213"/>
      <c r="C22" s="230"/>
      <c r="D22" s="228"/>
      <c r="E22" s="219">
        <v>57.2</v>
      </c>
      <c r="F22" s="213"/>
      <c r="G22" s="213"/>
      <c r="H22" s="213"/>
      <c r="I22" s="213"/>
      <c r="J22" s="213"/>
      <c r="K22" s="219"/>
      <c r="L22" s="140"/>
      <c r="M22" s="140"/>
      <c r="N22" s="140"/>
      <c r="O22" s="140"/>
      <c r="P22" s="140"/>
      <c r="Q22" s="140"/>
      <c r="R22" s="140"/>
      <c r="S22" s="140"/>
    </row>
    <row r="23" spans="1:19" ht="15" x14ac:dyDescent="0.25">
      <c r="A23" s="228" t="s">
        <v>170</v>
      </c>
      <c r="B23" s="213"/>
      <c r="C23" s="230"/>
      <c r="D23" s="228"/>
      <c r="E23" s="219">
        <v>57.2</v>
      </c>
      <c r="F23" s="213"/>
      <c r="G23" s="213"/>
      <c r="H23" s="213"/>
      <c r="I23" s="213"/>
      <c r="J23" s="213"/>
      <c r="K23" s="219"/>
      <c r="L23" s="140"/>
      <c r="M23" s="140"/>
      <c r="N23" s="140"/>
      <c r="O23" s="140"/>
      <c r="P23" s="140"/>
      <c r="Q23" s="140"/>
      <c r="R23" s="140"/>
      <c r="S23" s="140"/>
    </row>
    <row r="24" spans="1:19" s="82" customFormat="1" ht="15" customHeight="1" x14ac:dyDescent="0.25">
      <c r="A24" s="228" t="s">
        <v>171</v>
      </c>
      <c r="B24" s="213"/>
      <c r="C24" s="230"/>
      <c r="D24" s="228"/>
      <c r="E24" s="219">
        <v>98.37</v>
      </c>
      <c r="F24" s="213"/>
      <c r="G24" s="213"/>
      <c r="H24" s="213"/>
      <c r="I24" s="213"/>
      <c r="J24" s="213"/>
      <c r="K24" s="219"/>
      <c r="L24" s="140"/>
      <c r="M24" s="140"/>
      <c r="N24" s="140"/>
      <c r="O24" s="140"/>
      <c r="P24" s="140"/>
      <c r="Q24" s="140"/>
      <c r="R24" s="140"/>
      <c r="S24" s="140"/>
    </row>
    <row r="25" spans="1:19" ht="15" customHeight="1" x14ac:dyDescent="0.25">
      <c r="A25" s="228" t="s">
        <v>172</v>
      </c>
      <c r="B25" s="213"/>
      <c r="C25" s="237">
        <v>0.23319999999999999</v>
      </c>
      <c r="D25" s="228"/>
      <c r="E25" s="235">
        <f>E24*0.2332</f>
        <v>22.939883999999999</v>
      </c>
      <c r="F25" s="213"/>
      <c r="G25" s="213"/>
      <c r="H25" s="213"/>
      <c r="I25" s="213"/>
      <c r="J25" s="213"/>
      <c r="K25" s="219"/>
      <c r="L25" s="140"/>
      <c r="M25" s="140"/>
      <c r="N25" s="140"/>
      <c r="O25" s="140"/>
      <c r="P25" s="140"/>
      <c r="Q25" s="140"/>
      <c r="R25" s="140"/>
      <c r="S25" s="140"/>
    </row>
    <row r="26" spans="1:19" ht="15" customHeight="1" thickBot="1" x14ac:dyDescent="0.3">
      <c r="A26" s="229" t="s">
        <v>173</v>
      </c>
      <c r="B26" s="223"/>
      <c r="C26" s="231"/>
      <c r="D26" s="229"/>
      <c r="E26" s="236">
        <f>E24+E25</f>
        <v>121.30988400000001</v>
      </c>
      <c r="F26" s="213"/>
      <c r="G26" s="213"/>
      <c r="H26" s="213"/>
      <c r="I26" s="213"/>
      <c r="J26" s="213"/>
      <c r="K26" s="219"/>
      <c r="L26" s="140"/>
      <c r="M26" s="140"/>
      <c r="N26" s="140"/>
      <c r="O26" s="140"/>
      <c r="P26" s="140"/>
      <c r="Q26" s="140"/>
      <c r="R26" s="140"/>
      <c r="S26" s="140"/>
    </row>
    <row r="27" spans="1:19" ht="15" customHeight="1" x14ac:dyDescent="0.25">
      <c r="A27" s="213"/>
      <c r="B27" s="213"/>
      <c r="C27" s="213"/>
      <c r="D27" s="213"/>
      <c r="E27" s="213"/>
      <c r="F27" s="213"/>
      <c r="G27" s="213"/>
      <c r="H27" s="213"/>
      <c r="I27" s="213"/>
      <c r="J27" s="213"/>
      <c r="K27" s="219"/>
      <c r="L27" s="140"/>
      <c r="M27" s="140"/>
      <c r="N27" s="140"/>
      <c r="O27" s="140"/>
      <c r="P27" s="140"/>
      <c r="Q27" s="140"/>
      <c r="R27" s="140"/>
      <c r="S27" s="140"/>
    </row>
    <row r="28" spans="1:19" ht="24" customHeight="1" thickBot="1" x14ac:dyDescent="0.3">
      <c r="A28" s="223"/>
      <c r="B28" s="223"/>
      <c r="C28" s="223"/>
      <c r="D28" s="223"/>
      <c r="E28" s="223"/>
      <c r="F28" s="223"/>
      <c r="G28" s="223"/>
      <c r="H28" s="223"/>
      <c r="I28" s="223"/>
      <c r="J28" s="223"/>
      <c r="K28" s="226"/>
      <c r="L28" s="140"/>
      <c r="M28" s="140"/>
      <c r="N28" s="140"/>
      <c r="O28" s="140"/>
      <c r="P28" s="140"/>
      <c r="Q28" s="140"/>
      <c r="R28" s="140"/>
      <c r="S28" s="140"/>
    </row>
    <row r="29" spans="1:19" ht="15" customHeight="1" x14ac:dyDescent="0.25">
      <c r="A29" s="164"/>
      <c r="B29" s="164"/>
      <c r="C29" s="164"/>
      <c r="D29" s="164"/>
      <c r="E29" s="164"/>
      <c r="F29" s="164"/>
      <c r="G29" s="164"/>
      <c r="H29" s="164"/>
      <c r="I29" s="164"/>
      <c r="J29" s="164"/>
      <c r="K29" s="164"/>
      <c r="L29" s="164"/>
      <c r="M29" s="164"/>
      <c r="N29" s="164"/>
      <c r="O29" s="164"/>
      <c r="P29" s="140"/>
      <c r="Q29" s="140"/>
      <c r="R29" s="140"/>
      <c r="S29" s="140"/>
    </row>
    <row r="30" spans="1:19" ht="15" customHeight="1" x14ac:dyDescent="0.25">
      <c r="A30" s="164"/>
      <c r="B30" s="164"/>
      <c r="C30" s="164"/>
      <c r="D30" s="164"/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64"/>
      <c r="P30" s="140"/>
      <c r="Q30" s="140"/>
      <c r="R30" s="140"/>
      <c r="S30" s="140"/>
    </row>
    <row r="31" spans="1:19" ht="15" customHeight="1" x14ac:dyDescent="0.25">
      <c r="A31" s="164"/>
      <c r="B31" s="164"/>
      <c r="C31" s="164"/>
      <c r="D31" s="164"/>
      <c r="E31" s="164"/>
      <c r="F31" s="164"/>
      <c r="G31" s="164"/>
      <c r="H31" s="164"/>
      <c r="I31" s="164"/>
      <c r="J31" s="164"/>
      <c r="K31" s="164"/>
      <c r="L31" s="164"/>
      <c r="M31" s="164"/>
      <c r="N31" s="164"/>
      <c r="O31" s="164"/>
      <c r="P31" s="140"/>
      <c r="Q31" s="140"/>
      <c r="R31" s="140"/>
      <c r="S31" s="140"/>
    </row>
    <row r="32" spans="1:19" ht="15" customHeight="1" x14ac:dyDescent="0.25">
      <c r="A32" s="164"/>
      <c r="B32" s="164"/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4"/>
      <c r="P32" s="164"/>
      <c r="Q32" s="164"/>
      <c r="R32" s="164"/>
      <c r="S32" s="164"/>
    </row>
    <row r="33" spans="1:19" ht="15" customHeight="1" x14ac:dyDescent="0.25">
      <c r="A33" s="164"/>
      <c r="B33" s="164"/>
      <c r="C33" s="164"/>
      <c r="D33" s="164"/>
      <c r="E33" s="164"/>
      <c r="F33" s="164"/>
      <c r="G33" s="164"/>
      <c r="H33" s="164"/>
      <c r="I33" s="164"/>
      <c r="J33" s="164"/>
      <c r="K33" s="164"/>
      <c r="L33" s="164"/>
      <c r="M33" s="164"/>
      <c r="N33" s="164"/>
      <c r="O33" s="164"/>
      <c r="P33" s="164"/>
      <c r="Q33" s="164"/>
      <c r="R33" s="164"/>
      <c r="S33" s="164"/>
    </row>
    <row r="34" spans="1:19" ht="15" customHeight="1" x14ac:dyDescent="0.25">
      <c r="A34" s="164"/>
      <c r="B34" s="164"/>
      <c r="C34" s="164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164"/>
      <c r="O34" s="164"/>
      <c r="P34" s="164"/>
      <c r="Q34" s="164"/>
      <c r="R34" s="164"/>
      <c r="S34" s="164"/>
    </row>
    <row r="35" spans="1:19" ht="15" customHeight="1" x14ac:dyDescent="0.25">
      <c r="A35" s="164"/>
      <c r="B35" s="164"/>
      <c r="C35" s="164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64"/>
      <c r="Q35" s="164"/>
      <c r="R35" s="164"/>
      <c r="S35" s="164"/>
    </row>
    <row r="36" spans="1:19" ht="15" customHeight="1" x14ac:dyDescent="0.25">
      <c r="A36" s="164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</row>
    <row r="37" spans="1:19" ht="15" customHeight="1" x14ac:dyDescent="0.25">
      <c r="A37" s="164"/>
      <c r="B37" s="164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64"/>
      <c r="P37" s="164"/>
      <c r="Q37" s="164"/>
      <c r="R37" s="164"/>
      <c r="S37" s="164"/>
    </row>
    <row r="38" spans="1:19" x14ac:dyDescent="0.25">
      <c r="B38" s="86"/>
      <c r="C38" s="87"/>
      <c r="F38" s="88"/>
      <c r="G38" s="88"/>
      <c r="H38" s="86"/>
      <c r="I38" s="86"/>
    </row>
    <row r="45" spans="1:19" x14ac:dyDescent="0.25">
      <c r="B45" s="86"/>
      <c r="C45" s="87"/>
      <c r="F45" s="88"/>
      <c r="G45" s="88"/>
    </row>
    <row r="52" spans="2:7" x14ac:dyDescent="0.25">
      <c r="B52" s="86"/>
      <c r="C52" s="87"/>
      <c r="F52" s="88"/>
      <c r="G52" s="88"/>
    </row>
    <row r="59" spans="2:7" x14ac:dyDescent="0.25">
      <c r="B59" s="86"/>
      <c r="F59" s="88"/>
      <c r="G59" s="88"/>
    </row>
    <row r="66" spans="6:7" x14ac:dyDescent="0.25">
      <c r="F66" s="88"/>
      <c r="G66" s="88"/>
    </row>
  </sheetData>
  <mergeCells count="7">
    <mergeCell ref="D17:E17"/>
    <mergeCell ref="B1:K1"/>
    <mergeCell ref="A2:K4"/>
    <mergeCell ref="A5:K6"/>
    <mergeCell ref="A7:K8"/>
    <mergeCell ref="C11:H11"/>
    <mergeCell ref="A13:B1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Planilha17">
    <tabColor rgb="FF00B050"/>
    <pageSetUpPr fitToPage="1"/>
  </sheetPr>
  <dimension ref="A1:S75"/>
  <sheetViews>
    <sheetView showGridLines="0" view="pageBreakPreview" zoomScale="85" zoomScaleNormal="100" zoomScaleSheetLayoutView="85" workbookViewId="0">
      <selection activeCell="A2" sqref="A2:K4"/>
    </sheetView>
  </sheetViews>
  <sheetFormatPr defaultRowHeight="12.75" x14ac:dyDescent="0.25"/>
  <cols>
    <col min="1" max="1" width="18" style="69" customWidth="1"/>
    <col min="2" max="2" width="52.140625" style="69" bestFit="1" customWidth="1"/>
    <col min="3" max="3" width="12.7109375" style="84" bestFit="1" customWidth="1"/>
    <col min="4" max="5" width="13.140625" style="69" bestFit="1" customWidth="1"/>
    <col min="6" max="6" width="11" style="69" bestFit="1" customWidth="1"/>
    <col min="7" max="7" width="11" style="69" customWidth="1"/>
    <col min="8" max="9" width="12.7109375" style="69" customWidth="1"/>
    <col min="10" max="10" width="12.5703125" style="69" bestFit="1" customWidth="1"/>
    <col min="11" max="11" width="15.7109375" style="69" bestFit="1" customWidth="1"/>
    <col min="12" max="12" width="6.28515625" style="69" customWidth="1"/>
    <col min="13" max="13" width="5.42578125" style="69" bestFit="1" customWidth="1"/>
    <col min="14" max="14" width="3" style="69" customWidth="1"/>
    <col min="15" max="15" width="1.85546875" style="69" customWidth="1"/>
    <col min="16" max="16" width="6" style="69" customWidth="1"/>
    <col min="17" max="17" width="9.5703125" style="69" bestFit="1" customWidth="1"/>
    <col min="18" max="16384" width="9.140625" style="69"/>
  </cols>
  <sheetData>
    <row r="1" spans="1:19" ht="94.5" customHeight="1" thickBot="1" x14ac:dyDescent="0.5">
      <c r="A1" s="210"/>
      <c r="B1" s="602" t="s">
        <v>141</v>
      </c>
      <c r="C1" s="603"/>
      <c r="D1" s="603"/>
      <c r="E1" s="603"/>
      <c r="F1" s="603"/>
      <c r="G1" s="603"/>
      <c r="H1" s="603"/>
      <c r="I1" s="603"/>
      <c r="J1" s="603"/>
      <c r="K1" s="604"/>
      <c r="L1" s="68"/>
      <c r="M1" s="68"/>
      <c r="N1" s="68"/>
      <c r="O1" s="68"/>
      <c r="P1" s="140"/>
      <c r="Q1" s="140"/>
      <c r="R1" s="140"/>
      <c r="S1" s="140"/>
    </row>
    <row r="2" spans="1:19" ht="19.5" customHeight="1" thickTop="1" x14ac:dyDescent="0.25">
      <c r="A2" s="605" t="s">
        <v>326</v>
      </c>
      <c r="B2" s="606"/>
      <c r="C2" s="606"/>
      <c r="D2" s="606"/>
      <c r="E2" s="606"/>
      <c r="F2" s="606"/>
      <c r="G2" s="606"/>
      <c r="H2" s="606"/>
      <c r="I2" s="606"/>
      <c r="J2" s="606"/>
      <c r="K2" s="607"/>
      <c r="L2" s="140"/>
      <c r="M2" s="140"/>
      <c r="N2" s="140"/>
      <c r="O2" s="140"/>
      <c r="P2" s="140"/>
      <c r="Q2" s="140"/>
      <c r="R2" s="140"/>
      <c r="S2" s="140"/>
    </row>
    <row r="3" spans="1:19" ht="13.5" customHeight="1" x14ac:dyDescent="0.25">
      <c r="A3" s="608"/>
      <c r="B3" s="609"/>
      <c r="C3" s="609"/>
      <c r="D3" s="609"/>
      <c r="E3" s="609"/>
      <c r="F3" s="609"/>
      <c r="G3" s="609"/>
      <c r="H3" s="609"/>
      <c r="I3" s="609"/>
      <c r="J3" s="609"/>
      <c r="K3" s="610"/>
      <c r="L3" s="140"/>
      <c r="M3" s="140"/>
      <c r="N3" s="140"/>
      <c r="O3" s="140"/>
      <c r="P3" s="140"/>
      <c r="Q3" s="140"/>
      <c r="R3" s="140"/>
      <c r="S3" s="140"/>
    </row>
    <row r="4" spans="1:19" ht="29.25" customHeight="1" thickBot="1" x14ac:dyDescent="0.3">
      <c r="A4" s="611"/>
      <c r="B4" s="612"/>
      <c r="C4" s="612"/>
      <c r="D4" s="612"/>
      <c r="E4" s="612"/>
      <c r="F4" s="612"/>
      <c r="G4" s="612"/>
      <c r="H4" s="612"/>
      <c r="I4" s="612"/>
      <c r="J4" s="612"/>
      <c r="K4" s="613"/>
      <c r="L4" s="140"/>
      <c r="M4" s="140"/>
      <c r="N4" s="140"/>
      <c r="O4" s="140"/>
      <c r="P4" s="140"/>
      <c r="Q4" s="140"/>
      <c r="R4" s="140"/>
      <c r="S4" s="140"/>
    </row>
    <row r="5" spans="1:19" ht="13.5" customHeight="1" x14ac:dyDescent="0.25">
      <c r="A5" s="614" t="s">
        <v>142</v>
      </c>
      <c r="B5" s="615"/>
      <c r="C5" s="615"/>
      <c r="D5" s="615"/>
      <c r="E5" s="615"/>
      <c r="F5" s="615"/>
      <c r="G5" s="615"/>
      <c r="H5" s="615"/>
      <c r="I5" s="615"/>
      <c r="J5" s="615"/>
      <c r="K5" s="616"/>
      <c r="L5" s="140"/>
      <c r="M5" s="140"/>
      <c r="N5" s="140"/>
      <c r="O5" s="140"/>
      <c r="P5" s="140"/>
      <c r="Q5" s="140"/>
      <c r="R5" s="140"/>
      <c r="S5" s="140"/>
    </row>
    <row r="6" spans="1:19" ht="15" customHeight="1" thickBot="1" x14ac:dyDescent="0.3">
      <c r="A6" s="617"/>
      <c r="B6" s="618"/>
      <c r="C6" s="618"/>
      <c r="D6" s="618"/>
      <c r="E6" s="618"/>
      <c r="F6" s="618"/>
      <c r="G6" s="618"/>
      <c r="H6" s="618"/>
      <c r="I6" s="618"/>
      <c r="J6" s="618"/>
      <c r="K6" s="619"/>
      <c r="L6" s="140"/>
      <c r="M6" s="140"/>
      <c r="N6" s="140"/>
      <c r="O6" s="140"/>
      <c r="P6" s="140"/>
      <c r="Q6" s="140"/>
      <c r="R6" s="140"/>
      <c r="S6" s="140"/>
    </row>
    <row r="7" spans="1:19" ht="14.25" customHeight="1" x14ac:dyDescent="0.25">
      <c r="A7" s="620" t="s">
        <v>279</v>
      </c>
      <c r="B7" s="621"/>
      <c r="C7" s="621"/>
      <c r="D7" s="621"/>
      <c r="E7" s="621"/>
      <c r="F7" s="621"/>
      <c r="G7" s="621"/>
      <c r="H7" s="621"/>
      <c r="I7" s="621"/>
      <c r="J7" s="621"/>
      <c r="K7" s="622"/>
      <c r="L7" s="140"/>
      <c r="M7" s="140"/>
      <c r="N7" s="140"/>
      <c r="O7" s="140"/>
      <c r="P7" s="140"/>
      <c r="Q7" s="140"/>
      <c r="R7" s="140"/>
      <c r="S7" s="140"/>
    </row>
    <row r="8" spans="1:19" ht="14.25" thickBot="1" x14ac:dyDescent="0.3">
      <c r="A8" s="623"/>
      <c r="B8" s="624"/>
      <c r="C8" s="624"/>
      <c r="D8" s="624"/>
      <c r="E8" s="624"/>
      <c r="F8" s="624"/>
      <c r="G8" s="624"/>
      <c r="H8" s="624"/>
      <c r="I8" s="624"/>
      <c r="J8" s="624"/>
      <c r="K8" s="625"/>
      <c r="L8" s="140"/>
      <c r="M8" s="140"/>
      <c r="N8" s="140"/>
      <c r="O8" s="140"/>
      <c r="P8" s="140"/>
      <c r="Q8" s="140"/>
      <c r="R8" s="140"/>
      <c r="S8" s="140"/>
    </row>
    <row r="9" spans="1:19" ht="15.75" thickBot="1" x14ac:dyDescent="0.3">
      <c r="A9" s="145" t="s">
        <v>146</v>
      </c>
      <c r="B9" s="265"/>
      <c r="C9" s="264" t="s">
        <v>147</v>
      </c>
      <c r="D9" s="264" t="s">
        <v>148</v>
      </c>
      <c r="E9" s="264" t="s">
        <v>149</v>
      </c>
      <c r="F9" s="264" t="s">
        <v>150</v>
      </c>
      <c r="G9" s="264" t="s">
        <v>151</v>
      </c>
      <c r="H9" s="211" t="s">
        <v>152</v>
      </c>
      <c r="I9" s="211" t="s">
        <v>153</v>
      </c>
      <c r="J9" s="211" t="s">
        <v>154</v>
      </c>
      <c r="K9" s="266" t="s">
        <v>107</v>
      </c>
      <c r="L9" s="140"/>
      <c r="M9" s="140"/>
      <c r="N9" s="140"/>
      <c r="O9" s="140"/>
      <c r="P9" s="140"/>
      <c r="Q9" s="140"/>
      <c r="R9" s="140"/>
      <c r="S9" s="140"/>
    </row>
    <row r="10" spans="1:19" ht="15" x14ac:dyDescent="0.25">
      <c r="A10" s="141" t="s">
        <v>251</v>
      </c>
      <c r="B10" s="167"/>
      <c r="C10" s="249" t="s">
        <v>25</v>
      </c>
      <c r="D10" s="249">
        <v>10139</v>
      </c>
      <c r="E10" s="249">
        <v>2.1</v>
      </c>
      <c r="F10" s="167">
        <v>1</v>
      </c>
      <c r="G10" s="167">
        <v>6.72</v>
      </c>
      <c r="H10" s="168">
        <v>0</v>
      </c>
      <c r="I10" s="168">
        <v>17.29</v>
      </c>
      <c r="J10" s="168" t="s">
        <v>106</v>
      </c>
      <c r="K10" s="205">
        <v>36.308999999999997</v>
      </c>
      <c r="L10" s="140"/>
      <c r="M10" s="140"/>
      <c r="N10" s="140"/>
      <c r="O10" s="140"/>
      <c r="P10" s="140"/>
      <c r="Q10" s="140"/>
      <c r="R10" s="140"/>
      <c r="S10" s="140"/>
    </row>
    <row r="11" spans="1:19" ht="15" customHeight="1" x14ac:dyDescent="0.25">
      <c r="A11" s="141" t="s">
        <v>252</v>
      </c>
      <c r="B11" s="142"/>
      <c r="C11" s="177" t="s">
        <v>25</v>
      </c>
      <c r="D11" s="250">
        <v>10146</v>
      </c>
      <c r="E11" s="250">
        <v>12.6</v>
      </c>
      <c r="F11" s="212">
        <v>1</v>
      </c>
      <c r="G11" s="212">
        <v>4.9400000000000004</v>
      </c>
      <c r="H11" s="214">
        <v>0</v>
      </c>
      <c r="I11" s="214">
        <v>12.71</v>
      </c>
      <c r="J11" s="215" t="s">
        <v>106</v>
      </c>
      <c r="K11" s="216">
        <v>160.14599999999999</v>
      </c>
      <c r="L11" s="140"/>
      <c r="M11" s="140"/>
      <c r="N11" s="140"/>
      <c r="O11" s="140"/>
      <c r="P11" s="140"/>
      <c r="Q11" s="140"/>
      <c r="R11" s="140"/>
      <c r="S11" s="140"/>
    </row>
    <row r="12" spans="1:19" ht="24" customHeight="1" thickBot="1" x14ac:dyDescent="0.3">
      <c r="A12" s="148"/>
      <c r="B12" s="149"/>
      <c r="C12" s="587" t="s">
        <v>155</v>
      </c>
      <c r="D12" s="588"/>
      <c r="E12" s="588"/>
      <c r="F12" s="588"/>
      <c r="G12" s="588"/>
      <c r="H12" s="588"/>
      <c r="I12" s="263"/>
      <c r="J12" s="263"/>
      <c r="K12" s="151">
        <f>SUM(K10:K11)</f>
        <v>196.45499999999998</v>
      </c>
      <c r="L12" s="140"/>
      <c r="M12" s="140"/>
      <c r="N12" s="140"/>
      <c r="O12" s="140"/>
      <c r="P12" s="140"/>
      <c r="Q12" s="140"/>
      <c r="R12" s="140"/>
      <c r="S12" s="140"/>
    </row>
    <row r="13" spans="1:19" ht="24" customHeight="1" thickBot="1" x14ac:dyDescent="0.3">
      <c r="A13" s="145" t="s">
        <v>156</v>
      </c>
      <c r="B13" s="265"/>
      <c r="C13" s="264" t="s">
        <v>147</v>
      </c>
      <c r="D13" s="264" t="s">
        <v>148</v>
      </c>
      <c r="E13" s="264" t="s">
        <v>149</v>
      </c>
      <c r="F13" s="264" t="s">
        <v>150</v>
      </c>
      <c r="G13" s="264" t="s">
        <v>151</v>
      </c>
      <c r="H13" s="211" t="s">
        <v>152</v>
      </c>
      <c r="I13" s="211" t="s">
        <v>153</v>
      </c>
      <c r="J13" s="211" t="s">
        <v>154</v>
      </c>
      <c r="K13" s="266" t="s">
        <v>107</v>
      </c>
      <c r="L13" s="140"/>
      <c r="M13" s="140"/>
      <c r="N13" s="140"/>
      <c r="O13" s="140"/>
      <c r="P13" s="140"/>
      <c r="Q13" s="140"/>
      <c r="R13" s="140"/>
      <c r="S13" s="140"/>
    </row>
    <row r="14" spans="1:19" ht="24" customHeight="1" x14ac:dyDescent="0.2">
      <c r="A14" s="598" t="s">
        <v>253</v>
      </c>
      <c r="B14" s="599"/>
      <c r="C14" s="248" t="s">
        <v>257</v>
      </c>
      <c r="D14" s="248">
        <v>20503</v>
      </c>
      <c r="E14" s="248">
        <v>0.7056</v>
      </c>
      <c r="F14" s="248">
        <v>1</v>
      </c>
      <c r="G14" s="248">
        <v>19.04</v>
      </c>
      <c r="H14" s="248">
        <v>0</v>
      </c>
      <c r="I14" s="248">
        <v>63.75</v>
      </c>
      <c r="J14" s="248" t="s">
        <v>106</v>
      </c>
      <c r="K14" s="246">
        <v>44.981999999999999</v>
      </c>
      <c r="L14" s="140"/>
      <c r="M14" s="140"/>
      <c r="N14" s="140"/>
      <c r="O14" s="140"/>
      <c r="P14" s="140"/>
      <c r="Q14" s="140"/>
      <c r="R14" s="140"/>
      <c r="S14" s="140"/>
    </row>
    <row r="15" spans="1:19" ht="24" customHeight="1" x14ac:dyDescent="0.2">
      <c r="A15" s="600" t="s">
        <v>280</v>
      </c>
      <c r="B15" s="601"/>
      <c r="C15" s="248" t="s">
        <v>257</v>
      </c>
      <c r="D15" s="248">
        <v>20517</v>
      </c>
      <c r="E15" s="248">
        <v>0.40005000000000002</v>
      </c>
      <c r="F15" s="248">
        <v>1</v>
      </c>
      <c r="G15" s="248">
        <v>11.37</v>
      </c>
      <c r="H15" s="248">
        <v>0</v>
      </c>
      <c r="I15" s="248">
        <v>83.3</v>
      </c>
      <c r="J15" s="248" t="s">
        <v>106</v>
      </c>
      <c r="K15" s="246">
        <v>33.323999999999998</v>
      </c>
      <c r="L15" s="140"/>
      <c r="M15" s="140"/>
      <c r="N15" s="140"/>
      <c r="O15" s="140"/>
      <c r="P15" s="140"/>
      <c r="Q15" s="140"/>
      <c r="R15" s="140"/>
      <c r="S15" s="140"/>
    </row>
    <row r="16" spans="1:19" ht="24" customHeight="1" x14ac:dyDescent="0.2">
      <c r="A16" s="600" t="s">
        <v>254</v>
      </c>
      <c r="B16" s="601"/>
      <c r="C16" s="248" t="s">
        <v>257</v>
      </c>
      <c r="D16" s="248">
        <v>20518</v>
      </c>
      <c r="E16" s="248">
        <v>0.40005000000000002</v>
      </c>
      <c r="F16" s="248">
        <v>1</v>
      </c>
      <c r="G16" s="248">
        <v>7.35</v>
      </c>
      <c r="H16" s="248">
        <v>0</v>
      </c>
      <c r="I16" s="248">
        <v>83.3</v>
      </c>
      <c r="J16" s="248" t="s">
        <v>106</v>
      </c>
      <c r="K16" s="246">
        <v>33.323999999999998</v>
      </c>
      <c r="L16" s="140"/>
      <c r="M16" s="140"/>
      <c r="N16" s="140"/>
      <c r="O16" s="140"/>
      <c r="P16" s="140"/>
      <c r="Q16" s="140"/>
      <c r="R16" s="140"/>
      <c r="S16" s="140"/>
    </row>
    <row r="17" spans="1:19" ht="15" customHeight="1" x14ac:dyDescent="0.2">
      <c r="A17" s="600" t="s">
        <v>255</v>
      </c>
      <c r="B17" s="601"/>
      <c r="C17" s="250" t="s">
        <v>185</v>
      </c>
      <c r="D17" s="250">
        <v>20508</v>
      </c>
      <c r="E17" s="250">
        <v>367.5</v>
      </c>
      <c r="F17" s="250">
        <v>1</v>
      </c>
      <c r="G17" s="250">
        <v>5.35</v>
      </c>
      <c r="H17" s="220">
        <v>0</v>
      </c>
      <c r="I17" s="250">
        <v>0.32</v>
      </c>
      <c r="J17" s="220" t="s">
        <v>106</v>
      </c>
      <c r="K17" s="221">
        <v>117.6</v>
      </c>
      <c r="L17" s="140"/>
      <c r="M17" s="140"/>
      <c r="N17" s="140"/>
      <c r="O17" s="140"/>
      <c r="P17" s="140"/>
      <c r="Q17" s="140"/>
      <c r="R17" s="140"/>
      <c r="S17" s="140"/>
    </row>
    <row r="18" spans="1:19" ht="15" customHeight="1" x14ac:dyDescent="0.25">
      <c r="A18" s="217"/>
      <c r="B18" s="218"/>
      <c r="C18" s="243"/>
      <c r="D18" s="243"/>
      <c r="E18" s="250"/>
      <c r="F18" s="250"/>
      <c r="G18" s="250"/>
      <c r="H18" s="177" t="s">
        <v>155</v>
      </c>
      <c r="I18" s="177"/>
      <c r="J18" s="250"/>
      <c r="K18" s="222">
        <f>SUM(K14:K17)</f>
        <v>229.23</v>
      </c>
      <c r="L18" s="140"/>
      <c r="M18" s="140"/>
      <c r="N18" s="140"/>
      <c r="O18" s="140"/>
      <c r="P18" s="140"/>
      <c r="Q18" s="140"/>
      <c r="R18" s="140"/>
      <c r="S18" s="140"/>
    </row>
    <row r="19" spans="1:19" ht="15" customHeight="1" thickBot="1" x14ac:dyDescent="0.3">
      <c r="A19" s="218"/>
      <c r="B19" s="218"/>
      <c r="C19" s="243"/>
      <c r="D19" s="243"/>
      <c r="E19" s="250"/>
      <c r="F19" s="250"/>
      <c r="G19" s="250"/>
      <c r="H19" s="177"/>
      <c r="I19" s="177"/>
      <c r="J19" s="250"/>
      <c r="K19" s="222"/>
      <c r="L19" s="140"/>
      <c r="M19" s="140"/>
      <c r="N19" s="140"/>
      <c r="O19" s="140"/>
      <c r="P19" s="140"/>
      <c r="Q19" s="140"/>
      <c r="R19" s="140"/>
      <c r="S19" s="140"/>
    </row>
    <row r="20" spans="1:19" ht="24" customHeight="1" thickBot="1" x14ac:dyDescent="0.3">
      <c r="A20" s="145" t="s">
        <v>156</v>
      </c>
      <c r="B20" s="265"/>
      <c r="C20" s="264" t="s">
        <v>147</v>
      </c>
      <c r="D20" s="264" t="s">
        <v>148</v>
      </c>
      <c r="E20" s="264" t="s">
        <v>149</v>
      </c>
      <c r="F20" s="264" t="s">
        <v>150</v>
      </c>
      <c r="G20" s="264" t="s">
        <v>151</v>
      </c>
      <c r="H20" s="211" t="s">
        <v>152</v>
      </c>
      <c r="I20" s="211" t="s">
        <v>153</v>
      </c>
      <c r="J20" s="211" t="s">
        <v>154</v>
      </c>
      <c r="K20" s="266" t="s">
        <v>107</v>
      </c>
      <c r="L20" s="140"/>
      <c r="M20" s="140"/>
      <c r="N20" s="140"/>
      <c r="O20" s="140"/>
      <c r="P20" s="140"/>
      <c r="Q20" s="140"/>
      <c r="R20" s="140"/>
      <c r="S20" s="140"/>
    </row>
    <row r="21" spans="1:19" ht="24" customHeight="1" x14ac:dyDescent="0.2">
      <c r="A21" s="598" t="s">
        <v>281</v>
      </c>
      <c r="B21" s="599"/>
      <c r="C21" s="248" t="s">
        <v>181</v>
      </c>
      <c r="D21" s="248">
        <v>80125</v>
      </c>
      <c r="E21" s="248">
        <v>0.74970000000000003</v>
      </c>
      <c r="F21" s="248">
        <v>1</v>
      </c>
      <c r="G21" s="248">
        <v>29.22</v>
      </c>
      <c r="H21" s="248">
        <v>13.48</v>
      </c>
      <c r="I21" s="248">
        <v>29.22</v>
      </c>
      <c r="J21" s="248" t="s">
        <v>106</v>
      </c>
      <c r="K21" s="246">
        <v>21.905999999999999</v>
      </c>
      <c r="L21" s="140"/>
      <c r="M21" s="140"/>
      <c r="N21" s="140"/>
      <c r="O21" s="140"/>
      <c r="P21" s="140"/>
      <c r="Q21" s="140"/>
      <c r="R21" s="140"/>
      <c r="S21" s="140"/>
    </row>
    <row r="22" spans="1:19" ht="15" customHeight="1" x14ac:dyDescent="0.25">
      <c r="A22" s="217"/>
      <c r="B22" s="218"/>
      <c r="C22" s="243"/>
      <c r="D22" s="243"/>
      <c r="E22" s="250"/>
      <c r="F22" s="250"/>
      <c r="G22" s="250"/>
      <c r="H22" s="177" t="s">
        <v>155</v>
      </c>
      <c r="I22" s="177"/>
      <c r="J22" s="250"/>
      <c r="K22" s="222">
        <f>SUM(K21)</f>
        <v>21.905999999999999</v>
      </c>
      <c r="L22" s="140"/>
      <c r="M22" s="140"/>
      <c r="N22" s="140"/>
      <c r="O22" s="140"/>
      <c r="P22" s="140"/>
      <c r="Q22" s="140"/>
      <c r="R22" s="140"/>
      <c r="S22" s="140"/>
    </row>
    <row r="23" spans="1:19" ht="15" customHeight="1" thickBot="1" x14ac:dyDescent="0.3">
      <c r="A23" s="218"/>
      <c r="B23" s="218"/>
      <c r="C23" s="243"/>
      <c r="D23" s="243"/>
      <c r="E23" s="250"/>
      <c r="F23" s="250"/>
      <c r="G23" s="250"/>
      <c r="H23" s="177"/>
      <c r="I23" s="177"/>
      <c r="J23" s="250"/>
      <c r="K23" s="222"/>
      <c r="L23" s="140"/>
      <c r="M23" s="140"/>
      <c r="N23" s="140"/>
      <c r="O23" s="140"/>
      <c r="P23" s="140"/>
      <c r="Q23" s="140"/>
      <c r="R23" s="140"/>
      <c r="S23" s="140"/>
    </row>
    <row r="24" spans="1:19" ht="24" customHeight="1" x14ac:dyDescent="0.25">
      <c r="A24" s="224"/>
      <c r="B24" s="224"/>
      <c r="C24" s="224"/>
      <c r="D24" s="224"/>
      <c r="E24" s="224"/>
      <c r="F24" s="224"/>
      <c r="G24" s="224"/>
      <c r="H24" s="224"/>
      <c r="I24" s="224"/>
      <c r="J24" s="224"/>
      <c r="K24" s="225"/>
      <c r="L24" s="140"/>
      <c r="M24" s="140"/>
      <c r="N24" s="140"/>
      <c r="O24" s="140"/>
      <c r="P24" s="140"/>
      <c r="Q24" s="140"/>
      <c r="R24" s="140"/>
      <c r="S24" s="140"/>
    </row>
    <row r="25" spans="1:19" ht="15" customHeight="1" thickBot="1" x14ac:dyDescent="0.3">
      <c r="A25" s="213" t="s">
        <v>174</v>
      </c>
      <c r="B25" s="213"/>
      <c r="C25" s="213"/>
      <c r="D25" s="213"/>
      <c r="E25" s="213"/>
      <c r="F25" s="213"/>
      <c r="G25" s="213"/>
      <c r="H25" s="213"/>
      <c r="I25" s="213"/>
      <c r="J25" s="213"/>
      <c r="K25" s="219"/>
      <c r="L25" s="140"/>
      <c r="M25" s="140"/>
      <c r="N25" s="140"/>
      <c r="O25" s="140"/>
      <c r="P25" s="140"/>
      <c r="Q25" s="140"/>
      <c r="R25" s="140"/>
      <c r="S25" s="140"/>
    </row>
    <row r="26" spans="1:19" ht="15" customHeight="1" thickBot="1" x14ac:dyDescent="0.3">
      <c r="A26" s="232" t="s">
        <v>162</v>
      </c>
      <c r="B26" s="211"/>
      <c r="C26" s="233" t="s">
        <v>163</v>
      </c>
      <c r="D26" s="596" t="s">
        <v>164</v>
      </c>
      <c r="E26" s="597"/>
      <c r="F26" s="213"/>
      <c r="G26" s="213"/>
      <c r="H26" s="213"/>
      <c r="I26" s="213"/>
      <c r="J26" s="213"/>
      <c r="K26" s="219"/>
      <c r="L26" s="140"/>
      <c r="M26" s="140"/>
      <c r="N26" s="140"/>
      <c r="O26" s="140"/>
      <c r="P26" s="140"/>
      <c r="Q26" s="140"/>
      <c r="R26" s="140"/>
      <c r="S26" s="140"/>
    </row>
    <row r="27" spans="1:19" ht="15" customHeight="1" x14ac:dyDescent="0.25">
      <c r="A27" s="227" t="s">
        <v>165</v>
      </c>
      <c r="B27" s="224"/>
      <c r="C27" s="234">
        <v>1.5727</v>
      </c>
      <c r="D27" s="227"/>
      <c r="E27" s="225">
        <v>196.46</v>
      </c>
      <c r="F27" s="213"/>
      <c r="G27" s="213"/>
      <c r="H27" s="213"/>
      <c r="I27" s="213"/>
      <c r="J27" s="213"/>
      <c r="K27" s="219"/>
      <c r="L27" s="140"/>
      <c r="M27" s="140"/>
      <c r="N27" s="140"/>
      <c r="O27" s="140"/>
      <c r="P27" s="140"/>
      <c r="Q27" s="140"/>
      <c r="R27" s="140"/>
      <c r="S27" s="140"/>
    </row>
    <row r="28" spans="1:19" ht="15" customHeight="1" x14ac:dyDescent="0.25">
      <c r="A28" s="228" t="s">
        <v>166</v>
      </c>
      <c r="B28" s="213"/>
      <c r="C28" s="230"/>
      <c r="D28" s="228"/>
      <c r="E28" s="219">
        <v>229.23</v>
      </c>
      <c r="F28" s="213"/>
      <c r="G28" s="213"/>
      <c r="H28" s="213"/>
      <c r="I28" s="213"/>
      <c r="J28" s="213"/>
      <c r="K28" s="219"/>
      <c r="L28" s="140"/>
      <c r="M28" s="140"/>
      <c r="N28" s="140"/>
      <c r="O28" s="140"/>
      <c r="P28" s="140"/>
      <c r="Q28" s="140"/>
      <c r="R28" s="140"/>
      <c r="S28" s="140"/>
    </row>
    <row r="29" spans="1:19" ht="15" customHeight="1" x14ac:dyDescent="0.25">
      <c r="A29" s="228" t="s">
        <v>167</v>
      </c>
      <c r="B29" s="213"/>
      <c r="C29" s="230"/>
      <c r="D29" s="228"/>
      <c r="E29" s="219">
        <v>21.91</v>
      </c>
      <c r="F29" s="213"/>
      <c r="G29" s="213"/>
      <c r="H29" s="213"/>
      <c r="I29" s="213"/>
      <c r="J29" s="213"/>
      <c r="K29" s="219"/>
      <c r="L29" s="140"/>
      <c r="M29" s="140"/>
      <c r="N29" s="140"/>
      <c r="O29" s="140"/>
      <c r="P29" s="140"/>
      <c r="Q29" s="140"/>
      <c r="R29" s="140"/>
      <c r="S29" s="140"/>
    </row>
    <row r="30" spans="1:19" ht="15" customHeight="1" x14ac:dyDescent="0.25">
      <c r="A30" s="228" t="s">
        <v>168</v>
      </c>
      <c r="B30" s="213"/>
      <c r="C30" s="230"/>
      <c r="D30" s="228"/>
      <c r="E30" s="219">
        <v>1</v>
      </c>
      <c r="F30" s="213"/>
      <c r="G30" s="213"/>
      <c r="H30" s="213"/>
      <c r="I30" s="213"/>
      <c r="J30" s="213"/>
      <c r="K30" s="219"/>
      <c r="L30" s="140"/>
      <c r="M30" s="140"/>
      <c r="N30" s="140"/>
      <c r="O30" s="140"/>
      <c r="P30" s="140"/>
      <c r="Q30" s="140"/>
      <c r="R30" s="140"/>
      <c r="S30" s="140"/>
    </row>
    <row r="31" spans="1:19" ht="15" customHeight="1" x14ac:dyDescent="0.25">
      <c r="A31" s="228" t="s">
        <v>169</v>
      </c>
      <c r="B31" s="213"/>
      <c r="C31" s="230"/>
      <c r="D31" s="228"/>
      <c r="E31" s="219">
        <v>218.37</v>
      </c>
      <c r="F31" s="213"/>
      <c r="G31" s="213"/>
      <c r="H31" s="213"/>
      <c r="I31" s="213"/>
      <c r="J31" s="213"/>
      <c r="K31" s="219"/>
      <c r="L31" s="140"/>
      <c r="M31" s="140"/>
      <c r="N31" s="140"/>
      <c r="O31" s="140"/>
      <c r="P31" s="140"/>
      <c r="Q31" s="140"/>
      <c r="R31" s="140"/>
      <c r="S31" s="140"/>
    </row>
    <row r="32" spans="1:19" ht="15" x14ac:dyDescent="0.25">
      <c r="A32" s="228" t="s">
        <v>170</v>
      </c>
      <c r="B32" s="213"/>
      <c r="C32" s="230"/>
      <c r="D32" s="228"/>
      <c r="E32" s="219">
        <v>218.37</v>
      </c>
      <c r="F32" s="213"/>
      <c r="G32" s="213"/>
      <c r="H32" s="213"/>
      <c r="I32" s="213"/>
      <c r="J32" s="213"/>
      <c r="K32" s="219"/>
      <c r="L32" s="140"/>
      <c r="M32" s="140"/>
      <c r="N32" s="140"/>
      <c r="O32" s="140"/>
      <c r="P32" s="140"/>
      <c r="Q32" s="140"/>
      <c r="R32" s="140"/>
      <c r="S32" s="140"/>
    </row>
    <row r="33" spans="1:19" s="82" customFormat="1" ht="15" customHeight="1" x14ac:dyDescent="0.25">
      <c r="A33" s="228" t="s">
        <v>171</v>
      </c>
      <c r="B33" s="213"/>
      <c r="C33" s="230"/>
      <c r="D33" s="228"/>
      <c r="E33" s="219">
        <v>447.6</v>
      </c>
      <c r="F33" s="213"/>
      <c r="G33" s="213"/>
      <c r="H33" s="213"/>
      <c r="I33" s="213"/>
      <c r="J33" s="213"/>
      <c r="K33" s="219"/>
      <c r="L33" s="140"/>
      <c r="M33" s="140"/>
      <c r="N33" s="140"/>
      <c r="O33" s="140"/>
      <c r="P33" s="140"/>
      <c r="Q33" s="140"/>
      <c r="R33" s="140"/>
      <c r="S33" s="140"/>
    </row>
    <row r="34" spans="1:19" ht="15" customHeight="1" x14ac:dyDescent="0.25">
      <c r="A34" s="228" t="s">
        <v>172</v>
      </c>
      <c r="B34" s="213"/>
      <c r="C34" s="237">
        <v>0.23319999999999999</v>
      </c>
      <c r="D34" s="228"/>
      <c r="E34" s="235">
        <f>E33*0.2332</f>
        <v>104.38032</v>
      </c>
      <c r="F34" s="213"/>
      <c r="G34" s="213"/>
      <c r="H34" s="213"/>
      <c r="I34" s="213"/>
      <c r="J34" s="213"/>
      <c r="K34" s="219"/>
      <c r="L34" s="140"/>
      <c r="M34" s="140"/>
      <c r="N34" s="140"/>
      <c r="O34" s="140"/>
      <c r="P34" s="140"/>
      <c r="Q34" s="140"/>
      <c r="R34" s="140"/>
      <c r="S34" s="140"/>
    </row>
    <row r="35" spans="1:19" ht="15" customHeight="1" thickBot="1" x14ac:dyDescent="0.3">
      <c r="A35" s="229" t="s">
        <v>173</v>
      </c>
      <c r="B35" s="223"/>
      <c r="C35" s="231"/>
      <c r="D35" s="229"/>
      <c r="E35" s="236">
        <f>E33+E34</f>
        <v>551.98032000000001</v>
      </c>
      <c r="F35" s="213"/>
      <c r="G35" s="213"/>
      <c r="H35" s="213"/>
      <c r="I35" s="213"/>
      <c r="J35" s="213"/>
      <c r="K35" s="219"/>
      <c r="L35" s="140"/>
      <c r="M35" s="140"/>
      <c r="N35" s="140"/>
      <c r="O35" s="140"/>
      <c r="P35" s="140"/>
      <c r="Q35" s="140"/>
      <c r="R35" s="140"/>
      <c r="S35" s="140"/>
    </row>
    <row r="36" spans="1:19" ht="15" customHeight="1" x14ac:dyDescent="0.25">
      <c r="A36" s="213"/>
      <c r="B36" s="213"/>
      <c r="C36" s="213"/>
      <c r="D36" s="213"/>
      <c r="E36" s="213"/>
      <c r="F36" s="213"/>
      <c r="G36" s="213"/>
      <c r="H36" s="213"/>
      <c r="I36" s="213"/>
      <c r="J36" s="213"/>
      <c r="K36" s="219"/>
      <c r="L36" s="140"/>
      <c r="M36" s="140"/>
      <c r="N36" s="140"/>
      <c r="O36" s="140"/>
      <c r="P36" s="140"/>
      <c r="Q36" s="140"/>
      <c r="R36" s="140"/>
      <c r="S36" s="140"/>
    </row>
    <row r="37" spans="1:19" ht="24" customHeight="1" thickBot="1" x14ac:dyDescent="0.3">
      <c r="A37" s="223"/>
      <c r="B37" s="223"/>
      <c r="C37" s="223"/>
      <c r="D37" s="223"/>
      <c r="E37" s="223"/>
      <c r="F37" s="223"/>
      <c r="G37" s="223"/>
      <c r="H37" s="223"/>
      <c r="I37" s="223"/>
      <c r="J37" s="223"/>
      <c r="K37" s="226"/>
      <c r="L37" s="140"/>
      <c r="M37" s="140"/>
      <c r="N37" s="140"/>
      <c r="O37" s="140"/>
      <c r="P37" s="140"/>
      <c r="Q37" s="140"/>
      <c r="R37" s="140"/>
      <c r="S37" s="140"/>
    </row>
    <row r="38" spans="1:19" ht="15" customHeight="1" x14ac:dyDescent="0.25">
      <c r="A38" s="164"/>
      <c r="B38" s="164"/>
      <c r="C38" s="164"/>
      <c r="D38" s="164"/>
      <c r="E38" s="164"/>
      <c r="F38" s="164"/>
      <c r="G38" s="164"/>
      <c r="H38" s="164"/>
      <c r="I38" s="164"/>
      <c r="J38" s="164"/>
      <c r="K38" s="164"/>
      <c r="L38" s="164"/>
      <c r="M38" s="164"/>
      <c r="N38" s="164"/>
      <c r="O38" s="164"/>
      <c r="P38" s="140"/>
      <c r="Q38" s="140"/>
      <c r="R38" s="140"/>
      <c r="S38" s="140"/>
    </row>
    <row r="39" spans="1:19" ht="15" customHeight="1" x14ac:dyDescent="0.25">
      <c r="A39" s="164"/>
      <c r="B39" s="164"/>
      <c r="C39" s="164"/>
      <c r="D39" s="164"/>
      <c r="E39" s="164"/>
      <c r="F39" s="164"/>
      <c r="G39" s="164"/>
      <c r="H39" s="164"/>
      <c r="I39" s="164"/>
      <c r="J39" s="164"/>
      <c r="K39" s="164"/>
      <c r="L39" s="164"/>
      <c r="M39" s="164"/>
      <c r="N39" s="164"/>
      <c r="O39" s="164"/>
      <c r="P39" s="140"/>
      <c r="Q39" s="140"/>
      <c r="R39" s="140"/>
      <c r="S39" s="140"/>
    </row>
    <row r="40" spans="1:19" ht="15" customHeight="1" x14ac:dyDescent="0.25">
      <c r="A40" s="164"/>
      <c r="B40" s="164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64"/>
      <c r="P40" s="140"/>
      <c r="Q40" s="140"/>
      <c r="R40" s="140"/>
      <c r="S40" s="140"/>
    </row>
    <row r="41" spans="1:19" ht="15" customHeight="1" x14ac:dyDescent="0.25">
      <c r="A41" s="164"/>
      <c r="B41" s="164"/>
      <c r="C41" s="164"/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64"/>
      <c r="P41" s="164"/>
      <c r="Q41" s="164"/>
      <c r="R41" s="164"/>
      <c r="S41" s="164"/>
    </row>
    <row r="42" spans="1:19" ht="15" customHeight="1" x14ac:dyDescent="0.25">
      <c r="A42" s="164"/>
      <c r="B42" s="164"/>
      <c r="C42" s="164"/>
      <c r="D42" s="164"/>
      <c r="E42" s="164"/>
      <c r="F42" s="164"/>
      <c r="G42" s="164"/>
      <c r="H42" s="164"/>
      <c r="I42" s="164"/>
      <c r="J42" s="164"/>
      <c r="K42" s="164"/>
      <c r="L42" s="164"/>
      <c r="M42" s="164"/>
      <c r="N42" s="164"/>
      <c r="O42" s="164"/>
      <c r="P42" s="164"/>
      <c r="Q42" s="164"/>
      <c r="R42" s="164"/>
      <c r="S42" s="164"/>
    </row>
    <row r="43" spans="1:19" ht="15" customHeight="1" x14ac:dyDescent="0.25">
      <c r="A43" s="164"/>
      <c r="B43" s="164"/>
      <c r="C43" s="164"/>
      <c r="D43" s="164"/>
      <c r="E43" s="164"/>
      <c r="F43" s="164"/>
      <c r="G43" s="164"/>
      <c r="H43" s="164"/>
      <c r="I43" s="164"/>
      <c r="J43" s="164"/>
      <c r="K43" s="164"/>
      <c r="L43" s="164"/>
      <c r="M43" s="164"/>
      <c r="N43" s="164"/>
      <c r="O43" s="164"/>
      <c r="P43" s="164"/>
      <c r="Q43" s="164"/>
      <c r="R43" s="164"/>
      <c r="S43" s="164"/>
    </row>
    <row r="44" spans="1:19" ht="15" customHeight="1" x14ac:dyDescent="0.25">
      <c r="A44" s="164"/>
      <c r="B44" s="164"/>
      <c r="C44" s="164"/>
      <c r="D44" s="164"/>
      <c r="E44" s="164"/>
      <c r="F44" s="164"/>
      <c r="G44" s="164"/>
      <c r="H44" s="164"/>
      <c r="I44" s="164"/>
      <c r="J44" s="164"/>
      <c r="K44" s="164"/>
      <c r="L44" s="164"/>
      <c r="M44" s="164"/>
      <c r="N44" s="164"/>
      <c r="O44" s="164"/>
      <c r="P44" s="164"/>
      <c r="Q44" s="164"/>
      <c r="R44" s="164"/>
      <c r="S44" s="164"/>
    </row>
    <row r="45" spans="1:19" ht="15" customHeight="1" x14ac:dyDescent="0.25">
      <c r="A45" s="164"/>
      <c r="B45" s="164"/>
      <c r="C45" s="164"/>
      <c r="D45" s="164"/>
      <c r="E45" s="164"/>
      <c r="F45" s="164"/>
      <c r="G45" s="164"/>
      <c r="H45" s="164"/>
      <c r="I45" s="164"/>
      <c r="J45" s="164"/>
      <c r="K45" s="164"/>
      <c r="L45" s="164"/>
      <c r="M45" s="164"/>
      <c r="N45" s="164"/>
      <c r="O45" s="164"/>
      <c r="P45" s="164"/>
      <c r="Q45" s="164"/>
      <c r="R45" s="164"/>
      <c r="S45" s="164"/>
    </row>
    <row r="46" spans="1:19" ht="15" customHeight="1" x14ac:dyDescent="0.25">
      <c r="A46" s="164"/>
      <c r="B46" s="164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  <c r="N46" s="164"/>
      <c r="O46" s="164"/>
      <c r="P46" s="164"/>
      <c r="Q46" s="164"/>
      <c r="R46" s="164"/>
      <c r="S46" s="164"/>
    </row>
    <row r="47" spans="1:19" x14ac:dyDescent="0.25">
      <c r="B47" s="86"/>
      <c r="C47" s="87"/>
      <c r="F47" s="88"/>
      <c r="G47" s="88"/>
      <c r="H47" s="86"/>
      <c r="I47" s="86"/>
    </row>
    <row r="54" spans="2:7" x14ac:dyDescent="0.25">
      <c r="B54" s="86"/>
      <c r="C54" s="87"/>
      <c r="F54" s="88"/>
      <c r="G54" s="88"/>
    </row>
    <row r="61" spans="2:7" x14ac:dyDescent="0.25">
      <c r="B61" s="86"/>
      <c r="C61" s="87"/>
      <c r="F61" s="88"/>
      <c r="G61" s="88"/>
    </row>
    <row r="68" spans="2:7" x14ac:dyDescent="0.25">
      <c r="B68" s="86"/>
      <c r="F68" s="88"/>
      <c r="G68" s="88"/>
    </row>
    <row r="75" spans="2:7" x14ac:dyDescent="0.25">
      <c r="F75" s="88"/>
      <c r="G75" s="88"/>
    </row>
  </sheetData>
  <mergeCells count="11">
    <mergeCell ref="A14:B14"/>
    <mergeCell ref="B1:K1"/>
    <mergeCell ref="A2:K4"/>
    <mergeCell ref="A5:K6"/>
    <mergeCell ref="A7:K8"/>
    <mergeCell ref="C12:H12"/>
    <mergeCell ref="A15:B15"/>
    <mergeCell ref="A16:B16"/>
    <mergeCell ref="A17:B17"/>
    <mergeCell ref="D26:E26"/>
    <mergeCell ref="A21:B2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Planilha18">
    <tabColor rgb="FF00B050"/>
    <pageSetUpPr fitToPage="1"/>
  </sheetPr>
  <dimension ref="A1:S69"/>
  <sheetViews>
    <sheetView showGridLines="0" view="pageBreakPreview" zoomScale="85" zoomScaleNormal="100" zoomScaleSheetLayoutView="85" workbookViewId="0">
      <selection activeCell="A2" sqref="A2:K4"/>
    </sheetView>
  </sheetViews>
  <sheetFormatPr defaultRowHeight="12.75" x14ac:dyDescent="0.25"/>
  <cols>
    <col min="1" max="1" width="18" style="69" customWidth="1"/>
    <col min="2" max="2" width="52.140625" style="69" bestFit="1" customWidth="1"/>
    <col min="3" max="3" width="12.7109375" style="84" bestFit="1" customWidth="1"/>
    <col min="4" max="5" width="13.140625" style="69" bestFit="1" customWidth="1"/>
    <col min="6" max="6" width="11" style="69" bestFit="1" customWidth="1"/>
    <col min="7" max="7" width="11" style="69" customWidth="1"/>
    <col min="8" max="9" width="12.7109375" style="69" customWidth="1"/>
    <col min="10" max="10" width="12.5703125" style="69" bestFit="1" customWidth="1"/>
    <col min="11" max="11" width="15.7109375" style="69" bestFit="1" customWidth="1"/>
    <col min="12" max="12" width="6.28515625" style="69" customWidth="1"/>
    <col min="13" max="13" width="5.42578125" style="69" bestFit="1" customWidth="1"/>
    <col min="14" max="14" width="3" style="69" customWidth="1"/>
    <col min="15" max="15" width="1.85546875" style="69" customWidth="1"/>
    <col min="16" max="16" width="6" style="69" customWidth="1"/>
    <col min="17" max="17" width="9.5703125" style="69" bestFit="1" customWidth="1"/>
    <col min="18" max="16384" width="9.140625" style="69"/>
  </cols>
  <sheetData>
    <row r="1" spans="1:19" ht="94.5" customHeight="1" thickBot="1" x14ac:dyDescent="0.5">
      <c r="A1" s="210"/>
      <c r="B1" s="602" t="s">
        <v>141</v>
      </c>
      <c r="C1" s="603"/>
      <c r="D1" s="603"/>
      <c r="E1" s="603"/>
      <c r="F1" s="603"/>
      <c r="G1" s="603"/>
      <c r="H1" s="603"/>
      <c r="I1" s="603"/>
      <c r="J1" s="603"/>
      <c r="K1" s="604"/>
      <c r="L1" s="68"/>
      <c r="M1" s="68"/>
      <c r="N1" s="68"/>
      <c r="O1" s="68"/>
      <c r="P1" s="140"/>
      <c r="Q1" s="140"/>
      <c r="R1" s="140"/>
      <c r="S1" s="140"/>
    </row>
    <row r="2" spans="1:19" ht="19.5" customHeight="1" thickTop="1" x14ac:dyDescent="0.25">
      <c r="A2" s="605" t="s">
        <v>326</v>
      </c>
      <c r="B2" s="606"/>
      <c r="C2" s="606"/>
      <c r="D2" s="606"/>
      <c r="E2" s="606"/>
      <c r="F2" s="606"/>
      <c r="G2" s="606"/>
      <c r="H2" s="606"/>
      <c r="I2" s="606"/>
      <c r="J2" s="606"/>
      <c r="K2" s="607"/>
      <c r="L2" s="140"/>
      <c r="M2" s="140"/>
      <c r="N2" s="140"/>
      <c r="O2" s="140"/>
      <c r="P2" s="140"/>
      <c r="Q2" s="140"/>
      <c r="R2" s="140"/>
      <c r="S2" s="140"/>
    </row>
    <row r="3" spans="1:19" ht="13.5" customHeight="1" x14ac:dyDescent="0.25">
      <c r="A3" s="608"/>
      <c r="B3" s="609"/>
      <c r="C3" s="609"/>
      <c r="D3" s="609"/>
      <c r="E3" s="609"/>
      <c r="F3" s="609"/>
      <c r="G3" s="609"/>
      <c r="H3" s="609"/>
      <c r="I3" s="609"/>
      <c r="J3" s="609"/>
      <c r="K3" s="610"/>
      <c r="L3" s="140"/>
      <c r="M3" s="140"/>
      <c r="N3" s="140"/>
      <c r="O3" s="140"/>
      <c r="P3" s="140"/>
      <c r="Q3" s="140"/>
      <c r="R3" s="140"/>
      <c r="S3" s="140"/>
    </row>
    <row r="4" spans="1:19" ht="29.25" customHeight="1" thickBot="1" x14ac:dyDescent="0.3">
      <c r="A4" s="611"/>
      <c r="B4" s="612"/>
      <c r="C4" s="612"/>
      <c r="D4" s="612"/>
      <c r="E4" s="612"/>
      <c r="F4" s="612"/>
      <c r="G4" s="612"/>
      <c r="H4" s="612"/>
      <c r="I4" s="612"/>
      <c r="J4" s="612"/>
      <c r="K4" s="613"/>
      <c r="L4" s="140"/>
      <c r="M4" s="140"/>
      <c r="N4" s="140"/>
      <c r="O4" s="140"/>
      <c r="P4" s="140"/>
      <c r="Q4" s="140"/>
      <c r="R4" s="140"/>
      <c r="S4" s="140"/>
    </row>
    <row r="5" spans="1:19" ht="13.5" customHeight="1" x14ac:dyDescent="0.25">
      <c r="A5" s="614" t="s">
        <v>142</v>
      </c>
      <c r="B5" s="615"/>
      <c r="C5" s="615"/>
      <c r="D5" s="615"/>
      <c r="E5" s="615"/>
      <c r="F5" s="615"/>
      <c r="G5" s="615"/>
      <c r="H5" s="615"/>
      <c r="I5" s="615"/>
      <c r="J5" s="615"/>
      <c r="K5" s="616"/>
      <c r="L5" s="140"/>
      <c r="M5" s="140"/>
      <c r="N5" s="140"/>
      <c r="O5" s="140"/>
      <c r="P5" s="140"/>
      <c r="Q5" s="140"/>
      <c r="R5" s="140"/>
      <c r="S5" s="140"/>
    </row>
    <row r="6" spans="1:19" ht="15" customHeight="1" thickBot="1" x14ac:dyDescent="0.3">
      <c r="A6" s="617"/>
      <c r="B6" s="618"/>
      <c r="C6" s="618"/>
      <c r="D6" s="618"/>
      <c r="E6" s="618"/>
      <c r="F6" s="618"/>
      <c r="G6" s="618"/>
      <c r="H6" s="618"/>
      <c r="I6" s="618"/>
      <c r="J6" s="618"/>
      <c r="K6" s="619"/>
      <c r="L6" s="140"/>
      <c r="M6" s="140"/>
      <c r="N6" s="140"/>
      <c r="O6" s="140"/>
      <c r="P6" s="140"/>
      <c r="Q6" s="140"/>
      <c r="R6" s="140"/>
      <c r="S6" s="140"/>
    </row>
    <row r="7" spans="1:19" ht="14.25" customHeight="1" x14ac:dyDescent="0.25">
      <c r="A7" s="620" t="s">
        <v>286</v>
      </c>
      <c r="B7" s="621"/>
      <c r="C7" s="621"/>
      <c r="D7" s="621"/>
      <c r="E7" s="621"/>
      <c r="F7" s="621"/>
      <c r="G7" s="621"/>
      <c r="H7" s="621"/>
      <c r="I7" s="621"/>
      <c r="J7" s="621"/>
      <c r="K7" s="622"/>
      <c r="L7" s="140"/>
      <c r="M7" s="140"/>
      <c r="N7" s="140"/>
      <c r="O7" s="140"/>
      <c r="P7" s="140"/>
      <c r="Q7" s="140"/>
      <c r="R7" s="140"/>
      <c r="S7" s="140"/>
    </row>
    <row r="8" spans="1:19" ht="14.25" thickBot="1" x14ac:dyDescent="0.3">
      <c r="A8" s="623"/>
      <c r="B8" s="624"/>
      <c r="C8" s="624"/>
      <c r="D8" s="624"/>
      <c r="E8" s="624"/>
      <c r="F8" s="624"/>
      <c r="G8" s="624"/>
      <c r="H8" s="624"/>
      <c r="I8" s="624"/>
      <c r="J8" s="624"/>
      <c r="K8" s="625"/>
      <c r="L8" s="140"/>
      <c r="M8" s="140"/>
      <c r="N8" s="140"/>
      <c r="O8" s="140"/>
      <c r="P8" s="140"/>
      <c r="Q8" s="140"/>
      <c r="R8" s="140"/>
      <c r="S8" s="140"/>
    </row>
    <row r="9" spans="1:19" ht="15.75" thickBot="1" x14ac:dyDescent="0.3">
      <c r="A9" s="145" t="s">
        <v>146</v>
      </c>
      <c r="B9" s="278"/>
      <c r="C9" s="277" t="s">
        <v>147</v>
      </c>
      <c r="D9" s="277" t="s">
        <v>148</v>
      </c>
      <c r="E9" s="277" t="s">
        <v>149</v>
      </c>
      <c r="F9" s="277" t="s">
        <v>150</v>
      </c>
      <c r="G9" s="277" t="s">
        <v>151</v>
      </c>
      <c r="H9" s="211" t="s">
        <v>152</v>
      </c>
      <c r="I9" s="211" t="s">
        <v>153</v>
      </c>
      <c r="J9" s="211" t="s">
        <v>154</v>
      </c>
      <c r="K9" s="279" t="s">
        <v>107</v>
      </c>
      <c r="L9" s="140"/>
      <c r="M9" s="140"/>
      <c r="N9" s="140"/>
      <c r="O9" s="140"/>
      <c r="P9" s="140"/>
      <c r="Q9" s="140"/>
      <c r="R9" s="140"/>
      <c r="S9" s="140"/>
    </row>
    <row r="10" spans="1:19" ht="15" x14ac:dyDescent="0.25">
      <c r="A10" s="141" t="s">
        <v>144</v>
      </c>
      <c r="B10" s="167"/>
      <c r="C10" s="249" t="s">
        <v>25</v>
      </c>
      <c r="D10" s="249">
        <v>10101</v>
      </c>
      <c r="E10" s="249">
        <v>0.6</v>
      </c>
      <c r="F10" s="167">
        <v>1</v>
      </c>
      <c r="G10" s="167">
        <v>5.67</v>
      </c>
      <c r="H10" s="168">
        <v>0</v>
      </c>
      <c r="I10" s="168">
        <v>14.59</v>
      </c>
      <c r="J10" s="168" t="s">
        <v>106</v>
      </c>
      <c r="K10" s="205">
        <v>8.7539999999999996</v>
      </c>
      <c r="L10" s="140"/>
      <c r="M10" s="140"/>
      <c r="N10" s="140"/>
      <c r="O10" s="140"/>
      <c r="P10" s="140"/>
      <c r="Q10" s="140"/>
      <c r="R10" s="140"/>
      <c r="S10" s="140"/>
    </row>
    <row r="11" spans="1:19" ht="15" customHeight="1" x14ac:dyDescent="0.25">
      <c r="A11" s="141" t="s">
        <v>287</v>
      </c>
      <c r="B11" s="142"/>
      <c r="C11" s="177" t="s">
        <v>25</v>
      </c>
      <c r="D11" s="250">
        <v>10115</v>
      </c>
      <c r="E11" s="250">
        <v>0.6</v>
      </c>
      <c r="F11" s="212">
        <v>1</v>
      </c>
      <c r="G11" s="212">
        <v>6.72</v>
      </c>
      <c r="H11" s="214">
        <v>0</v>
      </c>
      <c r="I11" s="214">
        <v>17.29</v>
      </c>
      <c r="J11" s="215" t="s">
        <v>106</v>
      </c>
      <c r="K11" s="216">
        <v>10.374000000000001</v>
      </c>
      <c r="L11" s="140"/>
      <c r="M11" s="140"/>
      <c r="N11" s="140"/>
      <c r="O11" s="140"/>
      <c r="P11" s="140"/>
      <c r="Q11" s="140"/>
      <c r="R11" s="140"/>
      <c r="S11" s="140"/>
    </row>
    <row r="12" spans="1:19" ht="24" customHeight="1" thickBot="1" x14ac:dyDescent="0.3">
      <c r="A12" s="148"/>
      <c r="B12" s="149"/>
      <c r="C12" s="587" t="s">
        <v>155</v>
      </c>
      <c r="D12" s="588"/>
      <c r="E12" s="588"/>
      <c r="F12" s="588"/>
      <c r="G12" s="588"/>
      <c r="H12" s="588"/>
      <c r="I12" s="276"/>
      <c r="J12" s="276"/>
      <c r="K12" s="151">
        <f>SUM(K10:K11)</f>
        <v>19.128</v>
      </c>
      <c r="L12" s="140"/>
      <c r="M12" s="140"/>
      <c r="N12" s="140"/>
      <c r="O12" s="140"/>
      <c r="P12" s="140"/>
      <c r="Q12" s="140"/>
      <c r="R12" s="140"/>
      <c r="S12" s="140"/>
    </row>
    <row r="13" spans="1:19" ht="24" customHeight="1" thickBot="1" x14ac:dyDescent="0.3">
      <c r="A13" s="145" t="s">
        <v>156</v>
      </c>
      <c r="B13" s="278"/>
      <c r="C13" s="277" t="s">
        <v>147</v>
      </c>
      <c r="D13" s="277" t="s">
        <v>148</v>
      </c>
      <c r="E13" s="277" t="s">
        <v>149</v>
      </c>
      <c r="F13" s="277" t="s">
        <v>150</v>
      </c>
      <c r="G13" s="277" t="s">
        <v>151</v>
      </c>
      <c r="H13" s="211" t="s">
        <v>152</v>
      </c>
      <c r="I13" s="211" t="s">
        <v>153</v>
      </c>
      <c r="J13" s="211" t="s">
        <v>154</v>
      </c>
      <c r="K13" s="279" t="s">
        <v>107</v>
      </c>
      <c r="L13" s="140"/>
      <c r="M13" s="140"/>
      <c r="N13" s="140"/>
      <c r="O13" s="140"/>
      <c r="P13" s="140"/>
      <c r="Q13" s="140"/>
      <c r="R13" s="140"/>
      <c r="S13" s="140"/>
    </row>
    <row r="14" spans="1:19" ht="33" customHeight="1" x14ac:dyDescent="0.2">
      <c r="A14" s="626" t="s">
        <v>288</v>
      </c>
      <c r="B14" s="599"/>
      <c r="C14" s="248" t="s">
        <v>147</v>
      </c>
      <c r="D14" s="248">
        <v>44736</v>
      </c>
      <c r="E14" s="248">
        <v>1</v>
      </c>
      <c r="F14" s="248">
        <v>1</v>
      </c>
      <c r="G14" s="248">
        <v>94.01</v>
      </c>
      <c r="H14" s="248">
        <v>0</v>
      </c>
      <c r="I14" s="248">
        <v>94.01</v>
      </c>
      <c r="J14" s="248" t="s">
        <v>106</v>
      </c>
      <c r="K14" s="246">
        <v>94.01</v>
      </c>
      <c r="L14" s="140"/>
      <c r="M14" s="140"/>
      <c r="N14" s="140"/>
      <c r="O14" s="140"/>
      <c r="P14" s="140"/>
      <c r="Q14" s="140"/>
      <c r="R14" s="140"/>
      <c r="S14" s="140"/>
    </row>
    <row r="15" spans="1:19" ht="15" customHeight="1" x14ac:dyDescent="0.25">
      <c r="A15" s="217"/>
      <c r="B15" s="218"/>
      <c r="C15" s="243"/>
      <c r="D15" s="243"/>
      <c r="E15" s="250"/>
      <c r="F15" s="250"/>
      <c r="G15" s="250"/>
      <c r="H15" s="177" t="s">
        <v>155</v>
      </c>
      <c r="I15" s="177"/>
      <c r="J15" s="250"/>
      <c r="K15" s="222">
        <f>SUM(K14:K14)</f>
        <v>94.01</v>
      </c>
      <c r="L15" s="140"/>
      <c r="M15" s="140"/>
      <c r="N15" s="140"/>
      <c r="O15" s="140"/>
      <c r="P15" s="140"/>
      <c r="Q15" s="140"/>
      <c r="R15" s="140"/>
      <c r="S15" s="140"/>
    </row>
    <row r="16" spans="1:19" ht="15" customHeight="1" x14ac:dyDescent="0.25">
      <c r="A16" s="218"/>
      <c r="B16" s="218"/>
      <c r="C16" s="243"/>
      <c r="D16" s="243"/>
      <c r="E16" s="250"/>
      <c r="F16" s="250"/>
      <c r="G16" s="250"/>
      <c r="H16" s="177"/>
      <c r="I16" s="177"/>
      <c r="J16" s="250"/>
      <c r="K16" s="222"/>
      <c r="L16" s="140"/>
      <c r="M16" s="140"/>
      <c r="N16" s="140"/>
      <c r="O16" s="140"/>
      <c r="P16" s="140"/>
      <c r="Q16" s="140"/>
      <c r="R16" s="140"/>
      <c r="S16" s="140"/>
    </row>
    <row r="17" spans="1:19" ht="15" customHeight="1" thickBot="1" x14ac:dyDescent="0.3">
      <c r="A17" s="218"/>
      <c r="B17" s="218"/>
      <c r="C17" s="243"/>
      <c r="D17" s="243"/>
      <c r="E17" s="250"/>
      <c r="F17" s="250"/>
      <c r="G17" s="250"/>
      <c r="H17" s="177"/>
      <c r="I17" s="177"/>
      <c r="J17" s="250"/>
      <c r="K17" s="222"/>
      <c r="L17" s="140"/>
      <c r="M17" s="140"/>
      <c r="N17" s="140"/>
      <c r="O17" s="140"/>
      <c r="P17" s="140"/>
      <c r="Q17" s="140"/>
      <c r="R17" s="140"/>
      <c r="S17" s="140"/>
    </row>
    <row r="18" spans="1:19" ht="24" customHeight="1" x14ac:dyDescent="0.25">
      <c r="A18" s="224"/>
      <c r="B18" s="224"/>
      <c r="C18" s="224"/>
      <c r="D18" s="224"/>
      <c r="E18" s="224"/>
      <c r="F18" s="224"/>
      <c r="G18" s="224"/>
      <c r="H18" s="224"/>
      <c r="I18" s="224"/>
      <c r="J18" s="224"/>
      <c r="K18" s="225"/>
      <c r="L18" s="140"/>
      <c r="M18" s="140"/>
      <c r="N18" s="140"/>
      <c r="O18" s="140"/>
      <c r="P18" s="140"/>
      <c r="Q18" s="140"/>
      <c r="R18" s="140"/>
      <c r="S18" s="140"/>
    </row>
    <row r="19" spans="1:19" ht="15" customHeight="1" thickBot="1" x14ac:dyDescent="0.3">
      <c r="A19" s="213" t="s">
        <v>174</v>
      </c>
      <c r="B19" s="213"/>
      <c r="C19" s="213"/>
      <c r="D19" s="213"/>
      <c r="E19" s="213"/>
      <c r="F19" s="213"/>
      <c r="G19" s="213"/>
      <c r="H19" s="213"/>
      <c r="I19" s="213"/>
      <c r="J19" s="213"/>
      <c r="K19" s="219"/>
      <c r="L19" s="140"/>
      <c r="M19" s="140"/>
      <c r="N19" s="140"/>
      <c r="O19" s="140"/>
      <c r="P19" s="140"/>
      <c r="Q19" s="140"/>
      <c r="R19" s="140"/>
      <c r="S19" s="140"/>
    </row>
    <row r="20" spans="1:19" ht="15" customHeight="1" thickBot="1" x14ac:dyDescent="0.3">
      <c r="A20" s="232" t="s">
        <v>162</v>
      </c>
      <c r="B20" s="211"/>
      <c r="C20" s="233" t="s">
        <v>163</v>
      </c>
      <c r="D20" s="596" t="s">
        <v>164</v>
      </c>
      <c r="E20" s="597"/>
      <c r="F20" s="213"/>
      <c r="G20" s="213"/>
      <c r="H20" s="213"/>
      <c r="I20" s="213"/>
      <c r="J20" s="213"/>
      <c r="K20" s="219"/>
      <c r="L20" s="140"/>
      <c r="M20" s="140"/>
      <c r="N20" s="140"/>
      <c r="O20" s="140"/>
      <c r="P20" s="140"/>
      <c r="Q20" s="140"/>
      <c r="R20" s="140"/>
      <c r="S20" s="140"/>
    </row>
    <row r="21" spans="1:19" ht="15" customHeight="1" x14ac:dyDescent="0.25">
      <c r="A21" s="227" t="s">
        <v>165</v>
      </c>
      <c r="B21" s="224"/>
      <c r="C21" s="234">
        <v>1.5727</v>
      </c>
      <c r="D21" s="227"/>
      <c r="E21" s="225">
        <v>19.13</v>
      </c>
      <c r="F21" s="213"/>
      <c r="G21" s="213"/>
      <c r="H21" s="213"/>
      <c r="I21" s="213"/>
      <c r="J21" s="213"/>
      <c r="K21" s="219"/>
      <c r="L21" s="140"/>
      <c r="M21" s="140"/>
      <c r="N21" s="140"/>
      <c r="O21" s="140"/>
      <c r="P21" s="140"/>
      <c r="Q21" s="140"/>
      <c r="R21" s="140"/>
      <c r="S21" s="140"/>
    </row>
    <row r="22" spans="1:19" ht="15" customHeight="1" x14ac:dyDescent="0.25">
      <c r="A22" s="228" t="s">
        <v>166</v>
      </c>
      <c r="B22" s="213"/>
      <c r="C22" s="230"/>
      <c r="D22" s="228"/>
      <c r="E22" s="219">
        <v>94.01</v>
      </c>
      <c r="F22" s="213"/>
      <c r="G22" s="213"/>
      <c r="H22" s="213"/>
      <c r="I22" s="213"/>
      <c r="J22" s="213"/>
      <c r="K22" s="219"/>
      <c r="L22" s="140"/>
      <c r="M22" s="140"/>
      <c r="N22" s="140"/>
      <c r="O22" s="140"/>
      <c r="P22" s="140"/>
      <c r="Q22" s="140"/>
      <c r="R22" s="140"/>
      <c r="S22" s="140"/>
    </row>
    <row r="23" spans="1:19" ht="15" customHeight="1" x14ac:dyDescent="0.25">
      <c r="A23" s="228" t="s">
        <v>167</v>
      </c>
      <c r="B23" s="213"/>
      <c r="C23" s="230"/>
      <c r="D23" s="228"/>
      <c r="E23" s="219">
        <v>0</v>
      </c>
      <c r="F23" s="213"/>
      <c r="G23" s="213"/>
      <c r="H23" s="213"/>
      <c r="I23" s="213"/>
      <c r="J23" s="213"/>
      <c r="K23" s="219"/>
      <c r="L23" s="140"/>
      <c r="M23" s="140"/>
      <c r="N23" s="140"/>
      <c r="O23" s="140"/>
      <c r="P23" s="140"/>
      <c r="Q23" s="140"/>
      <c r="R23" s="140"/>
      <c r="S23" s="140"/>
    </row>
    <row r="24" spans="1:19" ht="15" customHeight="1" x14ac:dyDescent="0.25">
      <c r="A24" s="228" t="s">
        <v>168</v>
      </c>
      <c r="B24" s="213"/>
      <c r="C24" s="230"/>
      <c r="D24" s="228"/>
      <c r="E24" s="219">
        <v>1</v>
      </c>
      <c r="F24" s="213"/>
      <c r="G24" s="213"/>
      <c r="H24" s="213"/>
      <c r="I24" s="213"/>
      <c r="J24" s="213"/>
      <c r="K24" s="219"/>
      <c r="L24" s="140"/>
      <c r="M24" s="140"/>
      <c r="N24" s="140"/>
      <c r="O24" s="140"/>
      <c r="P24" s="140"/>
      <c r="Q24" s="140"/>
      <c r="R24" s="140"/>
      <c r="S24" s="140"/>
    </row>
    <row r="25" spans="1:19" ht="15" customHeight="1" x14ac:dyDescent="0.25">
      <c r="A25" s="228" t="s">
        <v>169</v>
      </c>
      <c r="B25" s="213"/>
      <c r="C25" s="230"/>
      <c r="D25" s="228"/>
      <c r="E25" s="219">
        <v>19.13</v>
      </c>
      <c r="F25" s="213"/>
      <c r="G25" s="213"/>
      <c r="H25" s="213"/>
      <c r="I25" s="213"/>
      <c r="J25" s="213"/>
      <c r="K25" s="219"/>
      <c r="L25" s="140"/>
      <c r="M25" s="140"/>
      <c r="N25" s="140"/>
      <c r="O25" s="140"/>
      <c r="P25" s="140"/>
      <c r="Q25" s="140"/>
      <c r="R25" s="140"/>
      <c r="S25" s="140"/>
    </row>
    <row r="26" spans="1:19" ht="15" x14ac:dyDescent="0.25">
      <c r="A26" s="228" t="s">
        <v>170</v>
      </c>
      <c r="B26" s="213"/>
      <c r="C26" s="230"/>
      <c r="D26" s="228"/>
      <c r="E26" s="219">
        <v>19.13</v>
      </c>
      <c r="F26" s="213"/>
      <c r="G26" s="213"/>
      <c r="H26" s="213"/>
      <c r="I26" s="213"/>
      <c r="J26" s="213"/>
      <c r="K26" s="219"/>
      <c r="L26" s="140"/>
      <c r="M26" s="140"/>
      <c r="N26" s="140"/>
      <c r="O26" s="140"/>
      <c r="P26" s="140"/>
      <c r="Q26" s="140"/>
      <c r="R26" s="140"/>
      <c r="S26" s="140"/>
    </row>
    <row r="27" spans="1:19" s="82" customFormat="1" ht="15" customHeight="1" x14ac:dyDescent="0.25">
      <c r="A27" s="228" t="s">
        <v>171</v>
      </c>
      <c r="B27" s="213"/>
      <c r="C27" s="230"/>
      <c r="D27" s="228"/>
      <c r="E27" s="219">
        <v>113.14</v>
      </c>
      <c r="F27" s="213"/>
      <c r="G27" s="213"/>
      <c r="H27" s="213"/>
      <c r="I27" s="213"/>
      <c r="J27" s="213"/>
      <c r="K27" s="219"/>
      <c r="L27" s="140"/>
      <c r="M27" s="140"/>
      <c r="N27" s="140"/>
      <c r="O27" s="140"/>
      <c r="P27" s="140"/>
      <c r="Q27" s="140"/>
      <c r="R27" s="140"/>
      <c r="S27" s="140"/>
    </row>
    <row r="28" spans="1:19" ht="15" customHeight="1" x14ac:dyDescent="0.25">
      <c r="A28" s="228" t="s">
        <v>172</v>
      </c>
      <c r="B28" s="213"/>
      <c r="C28" s="237">
        <v>0.23319999999999999</v>
      </c>
      <c r="D28" s="228"/>
      <c r="E28" s="235">
        <f>E27*0.2332</f>
        <v>26.384247999999999</v>
      </c>
      <c r="F28" s="213"/>
      <c r="G28" s="213"/>
      <c r="H28" s="213"/>
      <c r="I28" s="213"/>
      <c r="J28" s="213"/>
      <c r="K28" s="219"/>
      <c r="L28" s="140"/>
      <c r="M28" s="140"/>
      <c r="N28" s="140"/>
      <c r="O28" s="140"/>
      <c r="P28" s="140"/>
      <c r="Q28" s="140"/>
      <c r="R28" s="140"/>
      <c r="S28" s="140"/>
    </row>
    <row r="29" spans="1:19" ht="15" customHeight="1" thickBot="1" x14ac:dyDescent="0.3">
      <c r="A29" s="229" t="s">
        <v>173</v>
      </c>
      <c r="B29" s="223"/>
      <c r="C29" s="231"/>
      <c r="D29" s="229"/>
      <c r="E29" s="236">
        <f>E27+E28</f>
        <v>139.524248</v>
      </c>
      <c r="F29" s="213"/>
      <c r="G29" s="213"/>
      <c r="H29" s="213"/>
      <c r="I29" s="213"/>
      <c r="J29" s="213"/>
      <c r="K29" s="219"/>
      <c r="L29" s="140"/>
      <c r="M29" s="140"/>
      <c r="N29" s="140"/>
      <c r="O29" s="140"/>
      <c r="P29" s="140"/>
      <c r="Q29" s="140"/>
      <c r="R29" s="140"/>
      <c r="S29" s="140"/>
    </row>
    <row r="30" spans="1:19" ht="15" customHeight="1" x14ac:dyDescent="0.25">
      <c r="A30" s="213"/>
      <c r="B30" s="213"/>
      <c r="C30" s="213"/>
      <c r="D30" s="213"/>
      <c r="E30" s="213"/>
      <c r="F30" s="213"/>
      <c r="G30" s="213"/>
      <c r="H30" s="213"/>
      <c r="I30" s="213"/>
      <c r="J30" s="213"/>
      <c r="K30" s="219"/>
      <c r="L30" s="140"/>
      <c r="M30" s="140"/>
      <c r="N30" s="140"/>
      <c r="O30" s="140"/>
      <c r="P30" s="140"/>
      <c r="Q30" s="140"/>
      <c r="R30" s="140"/>
      <c r="S30" s="140"/>
    </row>
    <row r="31" spans="1:19" ht="24" customHeight="1" thickBot="1" x14ac:dyDescent="0.3">
      <c r="A31" s="223"/>
      <c r="B31" s="223"/>
      <c r="C31" s="223"/>
      <c r="D31" s="223"/>
      <c r="E31" s="223"/>
      <c r="F31" s="223"/>
      <c r="G31" s="223"/>
      <c r="H31" s="223"/>
      <c r="I31" s="223"/>
      <c r="J31" s="223"/>
      <c r="K31" s="226"/>
      <c r="L31" s="140"/>
      <c r="M31" s="140"/>
      <c r="N31" s="140"/>
      <c r="O31" s="140"/>
      <c r="P31" s="140"/>
      <c r="Q31" s="140"/>
      <c r="R31" s="140"/>
      <c r="S31" s="140"/>
    </row>
    <row r="32" spans="1:19" ht="15" customHeight="1" x14ac:dyDescent="0.25">
      <c r="A32" s="164"/>
      <c r="B32" s="164"/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4"/>
      <c r="P32" s="140"/>
      <c r="Q32" s="140"/>
      <c r="R32" s="140"/>
      <c r="S32" s="140"/>
    </row>
    <row r="33" spans="1:19" ht="15" customHeight="1" x14ac:dyDescent="0.25">
      <c r="A33" s="164"/>
      <c r="B33" s="164"/>
      <c r="C33" s="164"/>
      <c r="D33" s="164"/>
      <c r="E33" s="164"/>
      <c r="F33" s="164"/>
      <c r="G33" s="164"/>
      <c r="H33" s="164"/>
      <c r="I33" s="164"/>
      <c r="J33" s="164"/>
      <c r="K33" s="164"/>
      <c r="L33" s="164"/>
      <c r="M33" s="164"/>
      <c r="N33" s="164"/>
      <c r="O33" s="164"/>
      <c r="P33" s="140"/>
      <c r="Q33" s="140"/>
      <c r="R33" s="140"/>
      <c r="S33" s="140"/>
    </row>
    <row r="34" spans="1:19" ht="15" customHeight="1" x14ac:dyDescent="0.25">
      <c r="A34" s="164"/>
      <c r="B34" s="164"/>
      <c r="C34" s="164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164"/>
      <c r="O34" s="164"/>
      <c r="P34" s="140"/>
      <c r="Q34" s="140"/>
      <c r="R34" s="140"/>
      <c r="S34" s="140"/>
    </row>
    <row r="35" spans="1:19" ht="15" customHeight="1" x14ac:dyDescent="0.25">
      <c r="A35" s="164"/>
      <c r="B35" s="164"/>
      <c r="C35" s="164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64"/>
      <c r="Q35" s="164"/>
      <c r="R35" s="164"/>
      <c r="S35" s="164"/>
    </row>
    <row r="36" spans="1:19" ht="15" customHeight="1" x14ac:dyDescent="0.25">
      <c r="A36" s="164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</row>
    <row r="37" spans="1:19" ht="15" customHeight="1" x14ac:dyDescent="0.25">
      <c r="A37" s="164"/>
      <c r="B37" s="164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64"/>
      <c r="P37" s="164"/>
      <c r="Q37" s="164"/>
      <c r="R37" s="164"/>
      <c r="S37" s="164"/>
    </row>
    <row r="38" spans="1:19" ht="15" customHeight="1" x14ac:dyDescent="0.25">
      <c r="A38" s="164"/>
      <c r="B38" s="164"/>
      <c r="C38" s="164"/>
      <c r="D38" s="164"/>
      <c r="E38" s="164"/>
      <c r="F38" s="164"/>
      <c r="G38" s="164"/>
      <c r="H38" s="164"/>
      <c r="I38" s="164"/>
      <c r="J38" s="164"/>
      <c r="K38" s="164"/>
      <c r="L38" s="164"/>
      <c r="M38" s="164"/>
      <c r="N38" s="164"/>
      <c r="O38" s="164"/>
      <c r="P38" s="164"/>
      <c r="Q38" s="164"/>
      <c r="R38" s="164"/>
      <c r="S38" s="164"/>
    </row>
    <row r="39" spans="1:19" ht="15" customHeight="1" x14ac:dyDescent="0.25">
      <c r="A39" s="164"/>
      <c r="B39" s="164"/>
      <c r="C39" s="164"/>
      <c r="D39" s="164"/>
      <c r="E39" s="164"/>
      <c r="F39" s="164"/>
      <c r="G39" s="164"/>
      <c r="H39" s="164"/>
      <c r="I39" s="164"/>
      <c r="J39" s="164"/>
      <c r="K39" s="164"/>
      <c r="L39" s="164"/>
      <c r="M39" s="164"/>
      <c r="N39" s="164"/>
      <c r="O39" s="164"/>
      <c r="P39" s="164"/>
      <c r="Q39" s="164"/>
      <c r="R39" s="164"/>
      <c r="S39" s="164"/>
    </row>
    <row r="40" spans="1:19" ht="15" customHeight="1" x14ac:dyDescent="0.25">
      <c r="A40" s="164"/>
      <c r="B40" s="164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64"/>
      <c r="P40" s="164"/>
      <c r="Q40" s="164"/>
      <c r="R40" s="164"/>
      <c r="S40" s="164"/>
    </row>
    <row r="41" spans="1:19" x14ac:dyDescent="0.25">
      <c r="B41" s="86"/>
      <c r="C41" s="87"/>
      <c r="F41" s="88"/>
      <c r="G41" s="88"/>
      <c r="H41" s="86"/>
      <c r="I41" s="86"/>
    </row>
    <row r="48" spans="1:19" x14ac:dyDescent="0.25">
      <c r="B48" s="86"/>
      <c r="C48" s="87"/>
      <c r="F48" s="88"/>
      <c r="G48" s="88"/>
    </row>
    <row r="55" spans="2:7" x14ac:dyDescent="0.25">
      <c r="B55" s="86"/>
      <c r="C55" s="87"/>
      <c r="F55" s="88"/>
      <c r="G55" s="88"/>
    </row>
    <row r="62" spans="2:7" x14ac:dyDescent="0.25">
      <c r="B62" s="86"/>
      <c r="F62" s="88"/>
      <c r="G62" s="88"/>
    </row>
    <row r="69" spans="6:7" x14ac:dyDescent="0.25">
      <c r="F69" s="88"/>
      <c r="G69" s="88"/>
    </row>
  </sheetData>
  <mergeCells count="7">
    <mergeCell ref="D20:E20"/>
    <mergeCell ref="B1:K1"/>
    <mergeCell ref="A2:K4"/>
    <mergeCell ref="A5:K6"/>
    <mergeCell ref="A7:K8"/>
    <mergeCell ref="C12:H12"/>
    <mergeCell ref="A14:B1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Planilha12">
    <tabColor rgb="FF92D050"/>
  </sheetPr>
  <dimension ref="B1:Y72"/>
  <sheetViews>
    <sheetView showGridLines="0" view="pageBreakPreview" zoomScaleNormal="100" zoomScaleSheetLayoutView="100" workbookViewId="0">
      <selection activeCell="B6" sqref="B6:O6"/>
    </sheetView>
  </sheetViews>
  <sheetFormatPr defaultRowHeight="12.75" x14ac:dyDescent="0.25"/>
  <cols>
    <col min="1" max="1" width="9.140625" style="69" customWidth="1"/>
    <col min="2" max="2" width="53.28515625" style="69" customWidth="1"/>
    <col min="3" max="3" width="9.42578125" style="69" customWidth="1"/>
    <col min="4" max="4" width="5" style="69" customWidth="1"/>
    <col min="5" max="5" width="6" style="69" customWidth="1"/>
    <col min="6" max="6" width="8" style="69" customWidth="1"/>
    <col min="7" max="7" width="3" style="69" customWidth="1"/>
    <col min="8" max="8" width="7.7109375" style="69" customWidth="1"/>
    <col min="9" max="9" width="5.140625" style="69" customWidth="1"/>
    <col min="10" max="10" width="4.85546875" style="69" bestFit="1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8.7109375" style="69" customWidth="1"/>
    <col min="15" max="15" width="9.5703125" style="69" bestFit="1" customWidth="1"/>
    <col min="16" max="23" width="0" style="69" hidden="1" customWidth="1"/>
    <col min="24" max="16384" width="9.140625" style="69"/>
  </cols>
  <sheetData>
    <row r="1" spans="2:25" ht="13.5" thickBot="1" x14ac:dyDescent="0.3"/>
    <row r="2" spans="2:25" ht="13.5" x14ac:dyDescent="0.25">
      <c r="B2" s="496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  <c r="N2" s="497"/>
      <c r="O2" s="498"/>
    </row>
    <row r="3" spans="2:25" ht="13.5" x14ac:dyDescent="0.25">
      <c r="B3" s="499" t="s">
        <v>30</v>
      </c>
      <c r="C3" s="500"/>
      <c r="D3" s="500"/>
      <c r="E3" s="500"/>
      <c r="F3" s="500"/>
      <c r="G3" s="500"/>
      <c r="H3" s="500"/>
      <c r="I3" s="500"/>
      <c r="J3" s="500"/>
      <c r="K3" s="500"/>
      <c r="L3" s="500"/>
      <c r="M3" s="500"/>
      <c r="N3" s="500"/>
      <c r="O3" s="501"/>
    </row>
    <row r="4" spans="2:25" ht="13.5" x14ac:dyDescent="0.25">
      <c r="B4" s="502"/>
      <c r="C4" s="503"/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4"/>
    </row>
    <row r="5" spans="2:25" ht="13.5" x14ac:dyDescent="0.25">
      <c r="B5" s="502"/>
      <c r="C5" s="503"/>
      <c r="D5" s="503"/>
      <c r="E5" s="503"/>
      <c r="F5" s="503"/>
      <c r="G5" s="503"/>
      <c r="H5" s="503"/>
      <c r="I5" s="503"/>
      <c r="J5" s="503"/>
      <c r="K5" s="503"/>
      <c r="L5" s="503"/>
      <c r="M5" s="503"/>
      <c r="N5" s="503"/>
      <c r="O5" s="504"/>
    </row>
    <row r="6" spans="2:25" ht="13.5" x14ac:dyDescent="0.25">
      <c r="B6" s="650" t="s">
        <v>327</v>
      </c>
      <c r="C6" s="651"/>
      <c r="D6" s="651"/>
      <c r="E6" s="651"/>
      <c r="F6" s="651"/>
      <c r="G6" s="651"/>
      <c r="H6" s="651"/>
      <c r="I6" s="651"/>
      <c r="J6" s="651"/>
      <c r="K6" s="651"/>
      <c r="L6" s="651"/>
      <c r="M6" s="651"/>
      <c r="N6" s="651"/>
      <c r="O6" s="652"/>
    </row>
    <row r="7" spans="2:25" ht="12.75" customHeight="1" x14ac:dyDescent="0.25">
      <c r="B7" s="505" t="s">
        <v>304</v>
      </c>
      <c r="C7" s="506"/>
      <c r="D7" s="506"/>
      <c r="E7" s="506"/>
      <c r="F7" s="506"/>
      <c r="G7" s="506"/>
      <c r="H7" s="506"/>
      <c r="I7" s="506"/>
      <c r="J7" s="506"/>
      <c r="K7" s="506"/>
      <c r="L7" s="506"/>
      <c r="M7" s="506"/>
      <c r="N7" s="506"/>
      <c r="O7" s="507"/>
      <c r="Y7" s="122" t="s">
        <v>93</v>
      </c>
    </row>
    <row r="8" spans="2:25" x14ac:dyDescent="0.25">
      <c r="B8" s="505"/>
      <c r="C8" s="506"/>
      <c r="D8" s="506"/>
      <c r="E8" s="506"/>
      <c r="F8" s="506"/>
      <c r="G8" s="506"/>
      <c r="H8" s="506"/>
      <c r="I8" s="506"/>
      <c r="J8" s="506"/>
      <c r="K8" s="506"/>
      <c r="L8" s="506"/>
      <c r="M8" s="506"/>
      <c r="N8" s="506"/>
      <c r="O8" s="507"/>
    </row>
    <row r="9" spans="2:25" x14ac:dyDescent="0.25">
      <c r="B9" s="511"/>
      <c r="C9" s="512"/>
      <c r="D9" s="512"/>
      <c r="E9" s="512"/>
      <c r="F9" s="512"/>
      <c r="G9" s="512"/>
      <c r="H9" s="512"/>
      <c r="I9" s="512"/>
      <c r="J9" s="512"/>
      <c r="K9" s="512"/>
      <c r="L9" s="512"/>
      <c r="M9" s="512"/>
      <c r="N9" s="512"/>
      <c r="O9" s="513"/>
      <c r="Y9" s="89"/>
    </row>
    <row r="10" spans="2:25" ht="15" customHeight="1" x14ac:dyDescent="0.25">
      <c r="B10" s="514" t="s">
        <v>91</v>
      </c>
      <c r="C10" s="515"/>
      <c r="D10" s="515"/>
      <c r="E10" s="515"/>
      <c r="F10" s="515"/>
      <c r="G10" s="515"/>
      <c r="H10" s="515"/>
      <c r="I10" s="515"/>
      <c r="J10" s="515"/>
      <c r="K10" s="515"/>
      <c r="L10" s="515"/>
      <c r="M10" s="515"/>
      <c r="N10" s="515"/>
      <c r="O10" s="516"/>
    </row>
    <row r="11" spans="2:25" ht="24" x14ac:dyDescent="0.25">
      <c r="B11" s="59" t="s">
        <v>31</v>
      </c>
      <c r="C11" s="60" t="s">
        <v>32</v>
      </c>
      <c r="D11" s="517" t="s">
        <v>33</v>
      </c>
      <c r="E11" s="518"/>
      <c r="F11" s="519" t="s">
        <v>72</v>
      </c>
      <c r="G11" s="520"/>
      <c r="H11" s="253" t="s">
        <v>35</v>
      </c>
      <c r="I11" s="517" t="s">
        <v>36</v>
      </c>
      <c r="J11" s="521"/>
      <c r="K11" s="517" t="s">
        <v>37</v>
      </c>
      <c r="L11" s="518"/>
      <c r="M11" s="521"/>
      <c r="N11" s="517" t="s">
        <v>38</v>
      </c>
      <c r="O11" s="522"/>
      <c r="R11" s="69" t="s">
        <v>73</v>
      </c>
    </row>
    <row r="12" spans="2:25" ht="15" customHeight="1" x14ac:dyDescent="0.25">
      <c r="B12" s="523" t="s">
        <v>39</v>
      </c>
      <c r="C12" s="468"/>
      <c r="D12" s="468"/>
      <c r="E12" s="468"/>
      <c r="F12" s="468"/>
      <c r="G12" s="468"/>
      <c r="H12" s="468"/>
      <c r="I12" s="468"/>
      <c r="J12" s="468"/>
      <c r="K12" s="419"/>
      <c r="L12" s="420">
        <v>0</v>
      </c>
      <c r="M12" s="421"/>
      <c r="N12" s="421"/>
      <c r="O12" s="524"/>
    </row>
    <row r="13" spans="2:25" s="89" customFormat="1" x14ac:dyDescent="0.25">
      <c r="B13" s="90"/>
      <c r="C13" s="91"/>
      <c r="D13" s="525"/>
      <c r="E13" s="526"/>
      <c r="F13" s="527"/>
      <c r="G13" s="528"/>
      <c r="H13" s="254"/>
      <c r="I13" s="525"/>
      <c r="J13" s="529"/>
      <c r="K13" s="525"/>
      <c r="L13" s="526"/>
      <c r="M13" s="529"/>
      <c r="N13" s="525"/>
      <c r="O13" s="530"/>
    </row>
    <row r="14" spans="2:25" ht="24" x14ac:dyDescent="0.25">
      <c r="B14" s="36" t="s">
        <v>40</v>
      </c>
      <c r="C14" s="271" t="s">
        <v>32</v>
      </c>
      <c r="D14" s="538" t="s">
        <v>41</v>
      </c>
      <c r="E14" s="539"/>
      <c r="F14" s="538" t="s">
        <v>42</v>
      </c>
      <c r="G14" s="539"/>
      <c r="H14" s="252" t="s">
        <v>43</v>
      </c>
      <c r="I14" s="538" t="s">
        <v>44</v>
      </c>
      <c r="J14" s="540"/>
      <c r="K14" s="540"/>
      <c r="L14" s="540"/>
      <c r="M14" s="539"/>
      <c r="N14" s="538" t="s">
        <v>38</v>
      </c>
      <c r="O14" s="541"/>
    </row>
    <row r="15" spans="2:25" x14ac:dyDescent="0.25">
      <c r="B15" s="267" t="s">
        <v>305</v>
      </c>
      <c r="C15" s="63">
        <v>20056</v>
      </c>
      <c r="D15" s="627">
        <v>1.24</v>
      </c>
      <c r="E15" s="629"/>
      <c r="F15" s="542">
        <v>157.27000000000001</v>
      </c>
      <c r="G15" s="543"/>
      <c r="H15" s="284">
        <v>15</v>
      </c>
      <c r="I15" s="632">
        <v>1</v>
      </c>
      <c r="J15" s="633"/>
      <c r="K15" s="633"/>
      <c r="L15" s="633"/>
      <c r="M15" s="634"/>
      <c r="N15" s="627">
        <f>I15*H15</f>
        <v>15</v>
      </c>
      <c r="O15" s="629"/>
    </row>
    <row r="16" spans="2:25" ht="15" customHeight="1" x14ac:dyDescent="0.25">
      <c r="B16" s="523" t="s">
        <v>46</v>
      </c>
      <c r="C16" s="468"/>
      <c r="D16" s="418"/>
      <c r="E16" s="418"/>
      <c r="F16" s="418"/>
      <c r="G16" s="418"/>
      <c r="H16" s="468"/>
      <c r="I16" s="468"/>
      <c r="J16" s="468"/>
      <c r="K16" s="419"/>
      <c r="L16" s="420">
        <f>SUM(N15:O15)</f>
        <v>15</v>
      </c>
      <c r="M16" s="421"/>
      <c r="N16" s="421"/>
      <c r="O16" s="524"/>
    </row>
    <row r="17" spans="2:20" ht="15" customHeight="1" x14ac:dyDescent="0.25">
      <c r="B17" s="93"/>
      <c r="C17" s="94"/>
      <c r="D17" s="94"/>
      <c r="E17" s="94"/>
      <c r="F17" s="94"/>
      <c r="G17" s="94"/>
      <c r="H17" s="94"/>
      <c r="I17" s="94"/>
      <c r="J17" s="94"/>
      <c r="K17" s="94"/>
      <c r="L17" s="73"/>
      <c r="M17" s="73"/>
      <c r="N17" s="73"/>
      <c r="O17" s="95"/>
    </row>
    <row r="18" spans="2:20" ht="24" x14ac:dyDescent="0.25">
      <c r="B18" s="36" t="s">
        <v>47</v>
      </c>
      <c r="C18" s="271" t="s">
        <v>32</v>
      </c>
      <c r="D18" s="538" t="s">
        <v>48</v>
      </c>
      <c r="E18" s="539"/>
      <c r="F18" s="252" t="s">
        <v>49</v>
      </c>
      <c r="G18" s="538" t="s">
        <v>50</v>
      </c>
      <c r="H18" s="540"/>
      <c r="I18" s="252" t="s">
        <v>51</v>
      </c>
      <c r="J18" s="538" t="s">
        <v>52</v>
      </c>
      <c r="K18" s="540"/>
      <c r="L18" s="540"/>
      <c r="M18" s="540"/>
      <c r="N18" s="540"/>
      <c r="O18" s="541"/>
      <c r="R18" s="69">
        <v>2.17</v>
      </c>
    </row>
    <row r="19" spans="2:20" x14ac:dyDescent="0.25">
      <c r="B19" s="267" t="s">
        <v>117</v>
      </c>
      <c r="C19" s="63">
        <v>2000</v>
      </c>
      <c r="D19" s="638">
        <v>5</v>
      </c>
      <c r="E19" s="639"/>
      <c r="F19" s="268" t="s">
        <v>118</v>
      </c>
      <c r="G19" s="542"/>
      <c r="H19" s="543"/>
      <c r="I19" s="268"/>
      <c r="J19" s="635">
        <f>L16*5%</f>
        <v>0.75</v>
      </c>
      <c r="K19" s="636"/>
      <c r="L19" s="636"/>
      <c r="M19" s="636"/>
      <c r="N19" s="636"/>
      <c r="O19" s="637"/>
    </row>
    <row r="20" spans="2:20" ht="15" customHeight="1" x14ac:dyDescent="0.25">
      <c r="B20" s="523" t="s">
        <v>53</v>
      </c>
      <c r="C20" s="468"/>
      <c r="D20" s="468"/>
      <c r="E20" s="468"/>
      <c r="F20" s="468"/>
      <c r="G20" s="418"/>
      <c r="H20" s="418"/>
      <c r="I20" s="418"/>
      <c r="J20" s="468"/>
      <c r="K20" s="419"/>
      <c r="L20" s="420">
        <f>J19</f>
        <v>0.75</v>
      </c>
      <c r="M20" s="421"/>
      <c r="N20" s="421"/>
      <c r="O20" s="524"/>
    </row>
    <row r="21" spans="2:20" ht="15" customHeight="1" x14ac:dyDescent="0.25">
      <c r="B21" s="93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6"/>
    </row>
    <row r="22" spans="2:20" ht="15" customHeight="1" x14ac:dyDescent="0.25">
      <c r="B22" s="535" t="s">
        <v>54</v>
      </c>
      <c r="C22" s="449"/>
      <c r="D22" s="449"/>
      <c r="E22" s="449"/>
      <c r="F22" s="449"/>
      <c r="G22" s="449"/>
      <c r="H22" s="449"/>
      <c r="I22" s="455"/>
      <c r="J22" s="451">
        <f>TRUNC(L16+L20+L12,2)</f>
        <v>15.75</v>
      </c>
      <c r="K22" s="451"/>
      <c r="L22" s="451"/>
      <c r="M22" s="451"/>
      <c r="N22" s="451"/>
      <c r="O22" s="534"/>
    </row>
    <row r="23" spans="2:20" ht="15" customHeight="1" x14ac:dyDescent="0.25">
      <c r="B23" s="535" t="s">
        <v>55</v>
      </c>
      <c r="C23" s="449"/>
      <c r="D23" s="449"/>
      <c r="E23" s="449"/>
      <c r="F23" s="449"/>
      <c r="G23" s="449"/>
      <c r="H23" s="449"/>
      <c r="I23" s="455"/>
      <c r="J23" s="536">
        <v>1</v>
      </c>
      <c r="K23" s="536"/>
      <c r="L23" s="536"/>
      <c r="M23" s="536"/>
      <c r="N23" s="536"/>
      <c r="O23" s="537"/>
    </row>
    <row r="24" spans="2:20" ht="15" customHeight="1" x14ac:dyDescent="0.25">
      <c r="B24" s="535" t="s">
        <v>56</v>
      </c>
      <c r="C24" s="449"/>
      <c r="D24" s="449"/>
      <c r="E24" s="449"/>
      <c r="F24" s="449"/>
      <c r="G24" s="449"/>
      <c r="H24" s="449"/>
      <c r="I24" s="455"/>
      <c r="J24" s="451">
        <f>TRUNC(J22/J23,2)</f>
        <v>15.75</v>
      </c>
      <c r="K24" s="451"/>
      <c r="L24" s="451"/>
      <c r="M24" s="451"/>
      <c r="N24" s="451"/>
      <c r="O24" s="534"/>
    </row>
    <row r="25" spans="2:20" ht="15" customHeight="1" x14ac:dyDescent="0.25">
      <c r="B25" s="97"/>
      <c r="C25" s="79"/>
      <c r="D25" s="79"/>
      <c r="E25" s="79"/>
      <c r="F25" s="79"/>
      <c r="G25" s="79"/>
      <c r="H25" s="79"/>
      <c r="I25" s="79"/>
      <c r="J25" s="80"/>
      <c r="K25" s="80"/>
      <c r="L25" s="98"/>
      <c r="M25" s="98"/>
      <c r="N25" s="98"/>
      <c r="O25" s="99"/>
      <c r="Q25" s="69">
        <v>24</v>
      </c>
      <c r="R25" s="69">
        <v>100</v>
      </c>
    </row>
    <row r="26" spans="2:20" ht="24" x14ac:dyDescent="0.25">
      <c r="B26" s="46" t="s">
        <v>57</v>
      </c>
      <c r="C26" s="47" t="s">
        <v>32</v>
      </c>
      <c r="D26" s="548" t="s">
        <v>58</v>
      </c>
      <c r="E26" s="549"/>
      <c r="F26" s="550" t="s">
        <v>59</v>
      </c>
      <c r="G26" s="551"/>
      <c r="H26" s="552"/>
      <c r="I26" s="423" t="s">
        <v>44</v>
      </c>
      <c r="J26" s="553"/>
      <c r="K26" s="424"/>
      <c r="L26" s="554" t="s">
        <v>60</v>
      </c>
      <c r="M26" s="518"/>
      <c r="N26" s="518"/>
      <c r="O26" s="522"/>
      <c r="R26" s="69">
        <v>5</v>
      </c>
      <c r="T26" s="69">
        <f>(33.67*5)/100</f>
        <v>1.6835000000000002</v>
      </c>
    </row>
    <row r="27" spans="2:20" ht="24" x14ac:dyDescent="0.25">
      <c r="B27" s="275" t="s">
        <v>292</v>
      </c>
      <c r="C27" s="273" t="s">
        <v>306</v>
      </c>
      <c r="D27" s="641" t="s">
        <v>11</v>
      </c>
      <c r="E27" s="642"/>
      <c r="F27" s="627">
        <v>293.5</v>
      </c>
      <c r="G27" s="628"/>
      <c r="H27" s="629"/>
      <c r="I27" s="627">
        <v>1</v>
      </c>
      <c r="J27" s="628"/>
      <c r="K27" s="629"/>
      <c r="L27" s="542">
        <f>I27*F27</f>
        <v>293.5</v>
      </c>
      <c r="M27" s="544"/>
      <c r="N27" s="544"/>
      <c r="O27" s="640"/>
    </row>
    <row r="28" spans="2:20" ht="24" x14ac:dyDescent="0.25">
      <c r="B28" s="272" t="s">
        <v>293</v>
      </c>
      <c r="C28" s="273" t="s">
        <v>306</v>
      </c>
      <c r="D28" s="641" t="s">
        <v>11</v>
      </c>
      <c r="E28" s="642"/>
      <c r="F28" s="627">
        <v>12.33</v>
      </c>
      <c r="G28" s="628"/>
      <c r="H28" s="629"/>
      <c r="I28" s="627">
        <v>1</v>
      </c>
      <c r="J28" s="628"/>
      <c r="K28" s="629"/>
      <c r="L28" s="542">
        <f t="shared" ref="L28" si="0">I28*F28</f>
        <v>12.33</v>
      </c>
      <c r="M28" s="544"/>
      <c r="N28" s="544"/>
      <c r="O28" s="640"/>
    </row>
    <row r="29" spans="2:20" ht="15" customHeight="1" x14ac:dyDescent="0.25">
      <c r="B29" s="555" t="s">
        <v>61</v>
      </c>
      <c r="C29" s="556"/>
      <c r="D29" s="556"/>
      <c r="E29" s="556"/>
      <c r="F29" s="556"/>
      <c r="G29" s="556"/>
      <c r="H29" s="556"/>
      <c r="I29" s="556"/>
      <c r="J29" s="556"/>
      <c r="K29" s="556"/>
      <c r="L29" s="447">
        <v>671.66</v>
      </c>
      <c r="M29" s="557"/>
      <c r="N29" s="557"/>
      <c r="O29" s="558"/>
    </row>
    <row r="30" spans="2:20" ht="15" customHeight="1" x14ac:dyDescent="0.25">
      <c r="B30" s="100"/>
      <c r="C30" s="101"/>
      <c r="D30" s="101"/>
      <c r="E30" s="101"/>
      <c r="F30" s="101"/>
      <c r="G30" s="101"/>
      <c r="H30" s="101"/>
      <c r="I30" s="101"/>
      <c r="J30" s="101"/>
      <c r="K30" s="101"/>
      <c r="L30" s="73"/>
      <c r="M30" s="73"/>
      <c r="N30" s="73"/>
      <c r="O30" s="102"/>
    </row>
    <row r="31" spans="2:20" ht="24" x14ac:dyDescent="0.25">
      <c r="B31" s="46" t="s">
        <v>62</v>
      </c>
      <c r="C31" s="47" t="s">
        <v>32</v>
      </c>
      <c r="D31" s="545" t="s">
        <v>58</v>
      </c>
      <c r="E31" s="545"/>
      <c r="F31" s="274" t="s">
        <v>59</v>
      </c>
      <c r="G31" s="274"/>
      <c r="H31" s="274"/>
      <c r="I31" s="545" t="s">
        <v>44</v>
      </c>
      <c r="J31" s="545"/>
      <c r="K31" s="545"/>
      <c r="L31" s="423" t="s">
        <v>60</v>
      </c>
      <c r="M31" s="553"/>
      <c r="N31" s="553"/>
      <c r="O31" s="648"/>
    </row>
    <row r="32" spans="2:20" ht="15" customHeight="1" x14ac:dyDescent="0.25">
      <c r="B32" s="555" t="s">
        <v>63</v>
      </c>
      <c r="C32" s="556"/>
      <c r="D32" s="556"/>
      <c r="E32" s="556"/>
      <c r="F32" s="556"/>
      <c r="G32" s="556"/>
      <c r="H32" s="556"/>
      <c r="I32" s="556"/>
      <c r="J32" s="556"/>
      <c r="K32" s="556"/>
      <c r="L32" s="447">
        <v>0</v>
      </c>
      <c r="M32" s="557"/>
      <c r="N32" s="557"/>
      <c r="O32" s="558"/>
    </row>
    <row r="33" spans="2:24" ht="15" customHeight="1" x14ac:dyDescent="0.25">
      <c r="B33" s="93"/>
      <c r="C33" s="94"/>
      <c r="D33" s="94"/>
      <c r="E33" s="94"/>
      <c r="F33" s="94"/>
      <c r="G33" s="94"/>
      <c r="H33" s="94"/>
      <c r="I33" s="94"/>
      <c r="J33" s="94"/>
      <c r="K33" s="94"/>
      <c r="L33" s="73"/>
      <c r="M33" s="73"/>
      <c r="N33" s="73"/>
      <c r="O33" s="103"/>
    </row>
    <row r="34" spans="2:24" ht="24" x14ac:dyDescent="0.25">
      <c r="B34" s="36" t="s">
        <v>64</v>
      </c>
      <c r="C34" s="52" t="s">
        <v>32</v>
      </c>
      <c r="D34" s="252" t="s">
        <v>58</v>
      </c>
      <c r="E34" s="538" t="s">
        <v>71</v>
      </c>
      <c r="F34" s="540"/>
      <c r="G34" s="540"/>
      <c r="H34" s="539"/>
      <c r="I34" s="53" t="s">
        <v>65</v>
      </c>
      <c r="J34" s="54" t="s">
        <v>66</v>
      </c>
      <c r="K34" s="538" t="s">
        <v>52</v>
      </c>
      <c r="L34" s="539"/>
      <c r="M34" s="538" t="s">
        <v>44</v>
      </c>
      <c r="N34" s="539"/>
      <c r="O34" s="55" t="s">
        <v>67</v>
      </c>
      <c r="Q34" s="85">
        <f>L32+L29+L35+J24</f>
        <v>687.41</v>
      </c>
    </row>
    <row r="35" spans="2:24" ht="15" customHeight="1" x14ac:dyDescent="0.25">
      <c r="B35" s="555" t="s">
        <v>68</v>
      </c>
      <c r="C35" s="556"/>
      <c r="D35" s="556"/>
      <c r="E35" s="556"/>
      <c r="F35" s="556"/>
      <c r="G35" s="556"/>
      <c r="H35" s="556"/>
      <c r="I35" s="556"/>
      <c r="J35" s="556"/>
      <c r="K35" s="556"/>
      <c r="L35" s="557">
        <v>0</v>
      </c>
      <c r="M35" s="557"/>
      <c r="N35" s="557"/>
      <c r="O35" s="558"/>
    </row>
    <row r="36" spans="2:24" ht="15" customHeight="1" x14ac:dyDescent="0.25">
      <c r="B36" s="93"/>
      <c r="C36" s="94"/>
      <c r="D36" s="94"/>
      <c r="E36" s="94"/>
      <c r="F36" s="94"/>
      <c r="G36" s="94"/>
      <c r="H36" s="94"/>
      <c r="I36" s="94"/>
      <c r="J36" s="94"/>
      <c r="K36" s="94"/>
      <c r="L36" s="73"/>
      <c r="M36" s="73"/>
      <c r="N36" s="73"/>
      <c r="O36" s="104"/>
    </row>
    <row r="37" spans="2:24" ht="15" customHeight="1" x14ac:dyDescent="0.25">
      <c r="B37" s="559" t="s">
        <v>235</v>
      </c>
      <c r="C37" s="449"/>
      <c r="D37" s="449"/>
      <c r="E37" s="449"/>
      <c r="F37" s="449"/>
      <c r="G37" s="449"/>
      <c r="H37" s="449"/>
      <c r="I37" s="449"/>
      <c r="J37" s="449"/>
      <c r="K37" s="449"/>
      <c r="L37" s="450">
        <f>J24+L29+L32</f>
        <v>687.41</v>
      </c>
      <c r="M37" s="451"/>
      <c r="N37" s="451"/>
      <c r="O37" s="534"/>
      <c r="P37" s="83">
        <f>L37</f>
        <v>687.41</v>
      </c>
    </row>
    <row r="38" spans="2:24" ht="15" customHeight="1" x14ac:dyDescent="0.25">
      <c r="B38" s="559" t="s">
        <v>97</v>
      </c>
      <c r="C38" s="454"/>
      <c r="D38" s="454"/>
      <c r="E38" s="454"/>
      <c r="F38" s="454"/>
      <c r="G38" s="454"/>
      <c r="H38" s="454"/>
      <c r="I38" s="454"/>
      <c r="J38" s="454"/>
      <c r="K38" s="454"/>
      <c r="L38" s="450">
        <f>TRUNC(L37*0.2332,2)</f>
        <v>160.30000000000001</v>
      </c>
      <c r="M38" s="451"/>
      <c r="N38" s="451"/>
      <c r="O38" s="534"/>
    </row>
    <row r="39" spans="2:24" ht="15" customHeight="1" thickBot="1" x14ac:dyDescent="0.3">
      <c r="B39" s="560" t="s">
        <v>70</v>
      </c>
      <c r="C39" s="561"/>
      <c r="D39" s="561"/>
      <c r="E39" s="561"/>
      <c r="F39" s="561"/>
      <c r="G39" s="561"/>
      <c r="H39" s="561"/>
      <c r="I39" s="561"/>
      <c r="J39" s="561"/>
      <c r="K39" s="561"/>
      <c r="L39" s="562">
        <f>TRUNC(L37+L38,2)</f>
        <v>847.71</v>
      </c>
      <c r="M39" s="563"/>
      <c r="N39" s="563"/>
      <c r="O39" s="564"/>
    </row>
    <row r="41" spans="2:24" x14ac:dyDescent="0.25">
      <c r="X41" s="85"/>
    </row>
    <row r="42" spans="2:24" x14ac:dyDescent="0.25">
      <c r="O42" s="105"/>
    </row>
    <row r="44" spans="2:24" x14ac:dyDescent="0.25">
      <c r="B44" s="86"/>
      <c r="C44" s="86"/>
      <c r="F44" s="88"/>
      <c r="G44" s="86"/>
    </row>
    <row r="51" spans="2:6" x14ac:dyDescent="0.25">
      <c r="B51" s="86"/>
      <c r="C51" s="86"/>
      <c r="F51" s="88"/>
    </row>
    <row r="58" spans="2:6" x14ac:dyDescent="0.25">
      <c r="B58" s="86"/>
      <c r="C58" s="86"/>
      <c r="F58" s="88"/>
    </row>
    <row r="65" spans="2:6" x14ac:dyDescent="0.25">
      <c r="B65" s="86"/>
      <c r="F65" s="88"/>
    </row>
    <row r="72" spans="2:6" x14ac:dyDescent="0.25">
      <c r="F72" s="88"/>
    </row>
  </sheetData>
  <mergeCells count="74">
    <mergeCell ref="B37:K37"/>
    <mergeCell ref="L37:O37"/>
    <mergeCell ref="B38:K38"/>
    <mergeCell ref="L38:O38"/>
    <mergeCell ref="B39:K39"/>
    <mergeCell ref="L39:O39"/>
    <mergeCell ref="B35:K35"/>
    <mergeCell ref="L35:O35"/>
    <mergeCell ref="B29:K29"/>
    <mergeCell ref="L29:O29"/>
    <mergeCell ref="D31:E31"/>
    <mergeCell ref="I31:K31"/>
    <mergeCell ref="L31:O31"/>
    <mergeCell ref="B32:K32"/>
    <mergeCell ref="L32:O32"/>
    <mergeCell ref="E34:H34"/>
    <mergeCell ref="K34:L34"/>
    <mergeCell ref="M34:N34"/>
    <mergeCell ref="D28:E28"/>
    <mergeCell ref="F28:H28"/>
    <mergeCell ref="I28:K28"/>
    <mergeCell ref="L28:O28"/>
    <mergeCell ref="D27:E27"/>
    <mergeCell ref="F27:H27"/>
    <mergeCell ref="I27:K27"/>
    <mergeCell ref="L27:O27"/>
    <mergeCell ref="B24:I24"/>
    <mergeCell ref="J24:O24"/>
    <mergeCell ref="D26:E26"/>
    <mergeCell ref="F26:H26"/>
    <mergeCell ref="I26:K26"/>
    <mergeCell ref="L26:O26"/>
    <mergeCell ref="B20:K20"/>
    <mergeCell ref="L20:O20"/>
    <mergeCell ref="B22:I22"/>
    <mergeCell ref="J22:O22"/>
    <mergeCell ref="B23:I23"/>
    <mergeCell ref="J23:O23"/>
    <mergeCell ref="D19:E19"/>
    <mergeCell ref="G19:H19"/>
    <mergeCell ref="J19:O19"/>
    <mergeCell ref="B16:K16"/>
    <mergeCell ref="L16:O16"/>
    <mergeCell ref="D18:E18"/>
    <mergeCell ref="G18:H18"/>
    <mergeCell ref="J18:O18"/>
    <mergeCell ref="D14:E14"/>
    <mergeCell ref="F14:G14"/>
    <mergeCell ref="I14:M14"/>
    <mergeCell ref="N14:O14"/>
    <mergeCell ref="D15:E15"/>
    <mergeCell ref="F15:G15"/>
    <mergeCell ref="I15:M15"/>
    <mergeCell ref="N15:O15"/>
    <mergeCell ref="B12:K12"/>
    <mergeCell ref="L12:O12"/>
    <mergeCell ref="D13:E13"/>
    <mergeCell ref="F13:G13"/>
    <mergeCell ref="I13:J13"/>
    <mergeCell ref="K13:M13"/>
    <mergeCell ref="N13:O13"/>
    <mergeCell ref="B9:O9"/>
    <mergeCell ref="B10:O10"/>
    <mergeCell ref="D11:E11"/>
    <mergeCell ref="F11:G11"/>
    <mergeCell ref="I11:J11"/>
    <mergeCell ref="K11:M11"/>
    <mergeCell ref="N11:O11"/>
    <mergeCell ref="B7:O8"/>
    <mergeCell ref="B2:O2"/>
    <mergeCell ref="B3:O3"/>
    <mergeCell ref="B4:O4"/>
    <mergeCell ref="B5:O5"/>
    <mergeCell ref="B6:O6"/>
  </mergeCells>
  <printOptions horizontalCentered="1"/>
  <pageMargins left="0.70866141732283472" right="0.70866141732283472" top="0.35433070866141736" bottom="0.74803149606299213" header="0.31496062992125984" footer="0.31496062992125984"/>
  <pageSetup paperSize="9" scale="66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Planilha77">
    <tabColor rgb="FF92D050"/>
  </sheetPr>
  <dimension ref="B1:Y68"/>
  <sheetViews>
    <sheetView showGridLines="0" view="pageBreakPreview" zoomScaleNormal="100" zoomScaleSheetLayoutView="100" workbookViewId="0">
      <selection activeCell="B6" sqref="B6:O6"/>
    </sheetView>
  </sheetViews>
  <sheetFormatPr defaultRowHeight="12.75" x14ac:dyDescent="0.25"/>
  <cols>
    <col min="1" max="1" width="9.140625" style="69" customWidth="1"/>
    <col min="2" max="2" width="53.28515625" style="69" customWidth="1"/>
    <col min="3" max="3" width="7.28515625" style="69" customWidth="1"/>
    <col min="4" max="4" width="5" style="69" customWidth="1"/>
    <col min="5" max="5" width="6" style="69" customWidth="1"/>
    <col min="6" max="6" width="8" style="69" customWidth="1"/>
    <col min="7" max="7" width="3" style="69" customWidth="1"/>
    <col min="8" max="8" width="7.7109375" style="69" customWidth="1"/>
    <col min="9" max="9" width="5.140625" style="69" customWidth="1"/>
    <col min="10" max="10" width="4.85546875" style="69" bestFit="1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8.7109375" style="69" customWidth="1"/>
    <col min="15" max="15" width="9.5703125" style="69" bestFit="1" customWidth="1"/>
    <col min="16" max="23" width="0" style="69" hidden="1" customWidth="1"/>
    <col min="24" max="16384" width="9.140625" style="69"/>
  </cols>
  <sheetData>
    <row r="1" spans="2:25" ht="13.5" thickBot="1" x14ac:dyDescent="0.3"/>
    <row r="2" spans="2:25" ht="13.5" x14ac:dyDescent="0.25">
      <c r="B2" s="496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  <c r="N2" s="497"/>
      <c r="O2" s="498"/>
    </row>
    <row r="3" spans="2:25" ht="13.5" x14ac:dyDescent="0.25">
      <c r="B3" s="499" t="s">
        <v>30</v>
      </c>
      <c r="C3" s="500"/>
      <c r="D3" s="500"/>
      <c r="E3" s="500"/>
      <c r="F3" s="500"/>
      <c r="G3" s="500"/>
      <c r="H3" s="500"/>
      <c r="I3" s="500"/>
      <c r="J3" s="500"/>
      <c r="K3" s="500"/>
      <c r="L3" s="500"/>
      <c r="M3" s="500"/>
      <c r="N3" s="500"/>
      <c r="O3" s="501"/>
    </row>
    <row r="4" spans="2:25" ht="13.5" x14ac:dyDescent="0.25">
      <c r="B4" s="502"/>
      <c r="C4" s="503"/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4"/>
    </row>
    <row r="5" spans="2:25" ht="13.5" x14ac:dyDescent="0.25">
      <c r="B5" s="502"/>
      <c r="C5" s="503"/>
      <c r="D5" s="503"/>
      <c r="E5" s="503"/>
      <c r="F5" s="503"/>
      <c r="G5" s="503"/>
      <c r="H5" s="503"/>
      <c r="I5" s="503"/>
      <c r="J5" s="503"/>
      <c r="K5" s="503"/>
      <c r="L5" s="503"/>
      <c r="M5" s="503"/>
      <c r="N5" s="503"/>
      <c r="O5" s="504"/>
    </row>
    <row r="6" spans="2:25" ht="13.5" x14ac:dyDescent="0.25">
      <c r="B6" s="650" t="s">
        <v>327</v>
      </c>
      <c r="C6" s="651"/>
      <c r="D6" s="651"/>
      <c r="E6" s="651"/>
      <c r="F6" s="651"/>
      <c r="G6" s="651"/>
      <c r="H6" s="651"/>
      <c r="I6" s="651"/>
      <c r="J6" s="651"/>
      <c r="K6" s="651"/>
      <c r="L6" s="651"/>
      <c r="M6" s="651"/>
      <c r="N6" s="651"/>
      <c r="O6" s="652"/>
    </row>
    <row r="7" spans="2:25" ht="12.75" customHeight="1" x14ac:dyDescent="0.25">
      <c r="B7" s="505" t="s">
        <v>111</v>
      </c>
      <c r="C7" s="506"/>
      <c r="D7" s="506"/>
      <c r="E7" s="506"/>
      <c r="F7" s="506"/>
      <c r="G7" s="506"/>
      <c r="H7" s="506"/>
      <c r="I7" s="506"/>
      <c r="J7" s="506"/>
      <c r="K7" s="506"/>
      <c r="L7" s="506"/>
      <c r="M7" s="506"/>
      <c r="N7" s="506"/>
      <c r="O7" s="507"/>
      <c r="Y7" s="122" t="s">
        <v>93</v>
      </c>
    </row>
    <row r="8" spans="2:25" x14ac:dyDescent="0.25">
      <c r="B8" s="505"/>
      <c r="C8" s="506"/>
      <c r="D8" s="506"/>
      <c r="E8" s="506"/>
      <c r="F8" s="506"/>
      <c r="G8" s="506"/>
      <c r="H8" s="506"/>
      <c r="I8" s="506"/>
      <c r="J8" s="506"/>
      <c r="K8" s="506"/>
      <c r="L8" s="506"/>
      <c r="M8" s="506"/>
      <c r="N8" s="506"/>
      <c r="O8" s="507"/>
    </row>
    <row r="9" spans="2:25" x14ac:dyDescent="0.25">
      <c r="B9" s="511"/>
      <c r="C9" s="512"/>
      <c r="D9" s="512"/>
      <c r="E9" s="512"/>
      <c r="F9" s="512"/>
      <c r="G9" s="512"/>
      <c r="H9" s="512"/>
      <c r="I9" s="512"/>
      <c r="J9" s="512"/>
      <c r="K9" s="512"/>
      <c r="L9" s="512"/>
      <c r="M9" s="512"/>
      <c r="N9" s="512"/>
      <c r="O9" s="513"/>
      <c r="Y9" s="89"/>
    </row>
    <row r="10" spans="2:25" ht="15" customHeight="1" x14ac:dyDescent="0.25">
      <c r="B10" s="514" t="s">
        <v>91</v>
      </c>
      <c r="C10" s="515"/>
      <c r="D10" s="515"/>
      <c r="E10" s="515"/>
      <c r="F10" s="515"/>
      <c r="G10" s="515"/>
      <c r="H10" s="515"/>
      <c r="I10" s="515"/>
      <c r="J10" s="515"/>
      <c r="K10" s="515"/>
      <c r="L10" s="515"/>
      <c r="M10" s="515"/>
      <c r="N10" s="515"/>
      <c r="O10" s="516"/>
    </row>
    <row r="11" spans="2:25" ht="24" x14ac:dyDescent="0.25">
      <c r="B11" s="59" t="s">
        <v>31</v>
      </c>
      <c r="C11" s="60" t="s">
        <v>32</v>
      </c>
      <c r="D11" s="517" t="s">
        <v>33</v>
      </c>
      <c r="E11" s="518"/>
      <c r="F11" s="519" t="s">
        <v>72</v>
      </c>
      <c r="G11" s="520"/>
      <c r="H11" s="173" t="s">
        <v>35</v>
      </c>
      <c r="I11" s="517" t="s">
        <v>36</v>
      </c>
      <c r="J11" s="521"/>
      <c r="K11" s="517" t="s">
        <v>37</v>
      </c>
      <c r="L11" s="518"/>
      <c r="M11" s="521"/>
      <c r="N11" s="517" t="s">
        <v>38</v>
      </c>
      <c r="O11" s="522"/>
      <c r="R11" s="69" t="s">
        <v>73</v>
      </c>
    </row>
    <row r="12" spans="2:25" ht="15" customHeight="1" x14ac:dyDescent="0.25">
      <c r="B12" s="533" t="s">
        <v>39</v>
      </c>
      <c r="C12" s="438"/>
      <c r="D12" s="438"/>
      <c r="E12" s="438"/>
      <c r="F12" s="438"/>
      <c r="G12" s="438"/>
      <c r="H12" s="438"/>
      <c r="I12" s="438"/>
      <c r="J12" s="438"/>
      <c r="K12" s="465"/>
      <c r="L12" s="450">
        <v>0</v>
      </c>
      <c r="M12" s="451"/>
      <c r="N12" s="451"/>
      <c r="O12" s="534"/>
    </row>
    <row r="13" spans="2:25" s="89" customFormat="1" x14ac:dyDescent="0.25">
      <c r="B13" s="90"/>
      <c r="C13" s="91"/>
      <c r="D13" s="525"/>
      <c r="E13" s="526"/>
      <c r="F13" s="527"/>
      <c r="G13" s="528"/>
      <c r="H13" s="175"/>
      <c r="I13" s="525"/>
      <c r="J13" s="529"/>
      <c r="K13" s="525"/>
      <c r="L13" s="526"/>
      <c r="M13" s="529"/>
      <c r="N13" s="525"/>
      <c r="O13" s="530"/>
    </row>
    <row r="14" spans="2:25" ht="24" x14ac:dyDescent="0.25">
      <c r="B14" s="40" t="s">
        <v>40</v>
      </c>
      <c r="C14" s="22" t="s">
        <v>32</v>
      </c>
      <c r="D14" s="517" t="s">
        <v>41</v>
      </c>
      <c r="E14" s="521"/>
      <c r="F14" s="517" t="s">
        <v>42</v>
      </c>
      <c r="G14" s="521"/>
      <c r="H14" s="172" t="s">
        <v>43</v>
      </c>
      <c r="I14" s="482" t="s">
        <v>44</v>
      </c>
      <c r="J14" s="484"/>
      <c r="K14" s="484"/>
      <c r="L14" s="484"/>
      <c r="M14" s="483"/>
      <c r="N14" s="482" t="s">
        <v>38</v>
      </c>
      <c r="O14" s="531"/>
    </row>
    <row r="15" spans="2:25" ht="15" customHeight="1" x14ac:dyDescent="0.25">
      <c r="B15" s="533" t="s">
        <v>46</v>
      </c>
      <c r="C15" s="438"/>
      <c r="D15" s="418"/>
      <c r="E15" s="418"/>
      <c r="F15" s="418"/>
      <c r="G15" s="418"/>
      <c r="H15" s="438"/>
      <c r="I15" s="438"/>
      <c r="J15" s="438"/>
      <c r="K15" s="465"/>
      <c r="L15" s="450">
        <v>0</v>
      </c>
      <c r="M15" s="451"/>
      <c r="N15" s="451"/>
      <c r="O15" s="534"/>
    </row>
    <row r="16" spans="2:25" ht="15" customHeight="1" x14ac:dyDescent="0.25">
      <c r="B16" s="93"/>
      <c r="C16" s="94"/>
      <c r="D16" s="94"/>
      <c r="E16" s="94"/>
      <c r="F16" s="94"/>
      <c r="G16" s="94"/>
      <c r="H16" s="94"/>
      <c r="I16" s="94"/>
      <c r="J16" s="94"/>
      <c r="K16" s="94"/>
      <c r="L16" s="73"/>
      <c r="M16" s="73"/>
      <c r="N16" s="73"/>
      <c r="O16" s="95"/>
    </row>
    <row r="17" spans="2:20" ht="24" x14ac:dyDescent="0.25">
      <c r="B17" s="40" t="s">
        <v>47</v>
      </c>
      <c r="C17" s="22" t="s">
        <v>32</v>
      </c>
      <c r="D17" s="517" t="s">
        <v>48</v>
      </c>
      <c r="E17" s="521"/>
      <c r="F17" s="173" t="s">
        <v>49</v>
      </c>
      <c r="G17" s="517" t="s">
        <v>50</v>
      </c>
      <c r="H17" s="518"/>
      <c r="I17" s="173" t="s">
        <v>51</v>
      </c>
      <c r="J17" s="517" t="s">
        <v>52</v>
      </c>
      <c r="K17" s="518"/>
      <c r="L17" s="518"/>
      <c r="M17" s="518"/>
      <c r="N17" s="518"/>
      <c r="O17" s="522"/>
      <c r="R17" s="69">
        <v>2.17</v>
      </c>
    </row>
    <row r="18" spans="2:20" ht="15" customHeight="1" x14ac:dyDescent="0.25">
      <c r="B18" s="533" t="s">
        <v>53</v>
      </c>
      <c r="C18" s="438"/>
      <c r="D18" s="438"/>
      <c r="E18" s="438"/>
      <c r="F18" s="438"/>
      <c r="G18" s="418"/>
      <c r="H18" s="418"/>
      <c r="I18" s="418"/>
      <c r="J18" s="438"/>
      <c r="K18" s="465"/>
      <c r="L18" s="450">
        <v>0</v>
      </c>
      <c r="M18" s="451"/>
      <c r="N18" s="451"/>
      <c r="O18" s="534"/>
    </row>
    <row r="19" spans="2:20" ht="15" customHeight="1" x14ac:dyDescent="0.25">
      <c r="B19" s="93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6"/>
    </row>
    <row r="20" spans="2:20" ht="15" customHeight="1" x14ac:dyDescent="0.25">
      <c r="B20" s="535" t="s">
        <v>54</v>
      </c>
      <c r="C20" s="449"/>
      <c r="D20" s="449"/>
      <c r="E20" s="449"/>
      <c r="F20" s="449"/>
      <c r="G20" s="449"/>
      <c r="H20" s="449"/>
      <c r="I20" s="455"/>
      <c r="J20" s="451">
        <f>TRUNC(L15+L18+L12,2)</f>
        <v>0</v>
      </c>
      <c r="K20" s="451"/>
      <c r="L20" s="451"/>
      <c r="M20" s="451"/>
      <c r="N20" s="451"/>
      <c r="O20" s="534"/>
    </row>
    <row r="21" spans="2:20" ht="15" customHeight="1" x14ac:dyDescent="0.25">
      <c r="B21" s="535" t="s">
        <v>55</v>
      </c>
      <c r="C21" s="449"/>
      <c r="D21" s="449"/>
      <c r="E21" s="449"/>
      <c r="F21" s="449"/>
      <c r="G21" s="449"/>
      <c r="H21" s="449"/>
      <c r="I21" s="455"/>
      <c r="J21" s="536">
        <v>1</v>
      </c>
      <c r="K21" s="536"/>
      <c r="L21" s="536"/>
      <c r="M21" s="536"/>
      <c r="N21" s="536"/>
      <c r="O21" s="537"/>
    </row>
    <row r="22" spans="2:20" ht="15" customHeight="1" x14ac:dyDescent="0.25">
      <c r="B22" s="535" t="s">
        <v>56</v>
      </c>
      <c r="C22" s="449"/>
      <c r="D22" s="449"/>
      <c r="E22" s="449"/>
      <c r="F22" s="449"/>
      <c r="G22" s="449"/>
      <c r="H22" s="449"/>
      <c r="I22" s="455"/>
      <c r="J22" s="451">
        <f>TRUNC(J20/J21,2)</f>
        <v>0</v>
      </c>
      <c r="K22" s="451"/>
      <c r="L22" s="451"/>
      <c r="M22" s="451"/>
      <c r="N22" s="451"/>
      <c r="O22" s="534"/>
    </row>
    <row r="23" spans="2:20" ht="15" customHeight="1" x14ac:dyDescent="0.25">
      <c r="B23" s="97"/>
      <c r="C23" s="79"/>
      <c r="D23" s="79"/>
      <c r="E23" s="79"/>
      <c r="F23" s="79"/>
      <c r="G23" s="79"/>
      <c r="H23" s="79"/>
      <c r="I23" s="79"/>
      <c r="J23" s="80"/>
      <c r="K23" s="80"/>
      <c r="L23" s="98"/>
      <c r="M23" s="98"/>
      <c r="N23" s="98"/>
      <c r="O23" s="99"/>
      <c r="Q23" s="69">
        <v>24</v>
      </c>
      <c r="R23" s="69">
        <v>100</v>
      </c>
    </row>
    <row r="24" spans="2:20" ht="24" x14ac:dyDescent="0.25">
      <c r="B24" s="46" t="s">
        <v>57</v>
      </c>
      <c r="C24" s="47" t="s">
        <v>32</v>
      </c>
      <c r="D24" s="548" t="s">
        <v>58</v>
      </c>
      <c r="E24" s="549"/>
      <c r="F24" s="550" t="s">
        <v>59</v>
      </c>
      <c r="G24" s="551"/>
      <c r="H24" s="552"/>
      <c r="I24" s="423" t="s">
        <v>44</v>
      </c>
      <c r="J24" s="553"/>
      <c r="K24" s="424"/>
      <c r="L24" s="554" t="s">
        <v>60</v>
      </c>
      <c r="M24" s="518"/>
      <c r="N24" s="518"/>
      <c r="O24" s="522"/>
      <c r="R24" s="69">
        <v>5</v>
      </c>
      <c r="T24" s="69">
        <f>(33.67*5)/100</f>
        <v>1.6835000000000002</v>
      </c>
    </row>
    <row r="25" spans="2:20" ht="15" customHeight="1" x14ac:dyDescent="0.25">
      <c r="B25" s="555" t="s">
        <v>61</v>
      </c>
      <c r="C25" s="556"/>
      <c r="D25" s="556"/>
      <c r="E25" s="556"/>
      <c r="F25" s="556"/>
      <c r="G25" s="556"/>
      <c r="H25" s="556"/>
      <c r="I25" s="556"/>
      <c r="J25" s="556"/>
      <c r="K25" s="556"/>
      <c r="L25" s="447">
        <v>0</v>
      </c>
      <c r="M25" s="557"/>
      <c r="N25" s="557"/>
      <c r="O25" s="558"/>
    </row>
    <row r="26" spans="2:20" ht="15" customHeight="1" x14ac:dyDescent="0.25">
      <c r="B26" s="100"/>
      <c r="C26" s="101"/>
      <c r="D26" s="101"/>
      <c r="E26" s="101"/>
      <c r="F26" s="101"/>
      <c r="G26" s="101"/>
      <c r="H26" s="101"/>
      <c r="I26" s="101"/>
      <c r="J26" s="101"/>
      <c r="K26" s="101"/>
      <c r="L26" s="73"/>
      <c r="M26" s="73"/>
      <c r="N26" s="73"/>
      <c r="O26" s="102"/>
    </row>
    <row r="27" spans="2:20" ht="24" x14ac:dyDescent="0.25">
      <c r="B27" s="46" t="s">
        <v>62</v>
      </c>
      <c r="C27" s="47" t="s">
        <v>32</v>
      </c>
      <c r="D27" s="545" t="s">
        <v>58</v>
      </c>
      <c r="E27" s="545"/>
      <c r="F27" s="546" t="s">
        <v>59</v>
      </c>
      <c r="G27" s="546"/>
      <c r="H27" s="546"/>
      <c r="I27" s="545" t="s">
        <v>44</v>
      </c>
      <c r="J27" s="545"/>
      <c r="K27" s="545"/>
      <c r="L27" s="423" t="s">
        <v>60</v>
      </c>
      <c r="M27" s="553"/>
      <c r="N27" s="553"/>
      <c r="O27" s="648"/>
    </row>
    <row r="28" spans="2:20" ht="15" customHeight="1" x14ac:dyDescent="0.25">
      <c r="B28" s="555" t="s">
        <v>63</v>
      </c>
      <c r="C28" s="556"/>
      <c r="D28" s="556"/>
      <c r="E28" s="556"/>
      <c r="F28" s="556"/>
      <c r="G28" s="556"/>
      <c r="H28" s="556"/>
      <c r="I28" s="556"/>
      <c r="J28" s="556"/>
      <c r="K28" s="556"/>
      <c r="L28" s="447">
        <v>0</v>
      </c>
      <c r="M28" s="557"/>
      <c r="N28" s="557"/>
      <c r="O28" s="558"/>
    </row>
    <row r="29" spans="2:20" ht="15" customHeight="1" x14ac:dyDescent="0.25">
      <c r="B29" s="93"/>
      <c r="C29" s="94"/>
      <c r="D29" s="94"/>
      <c r="E29" s="94"/>
      <c r="F29" s="94"/>
      <c r="G29" s="94"/>
      <c r="H29" s="94"/>
      <c r="I29" s="94"/>
      <c r="J29" s="94"/>
      <c r="K29" s="94"/>
      <c r="L29" s="73"/>
      <c r="M29" s="73"/>
      <c r="N29" s="73"/>
      <c r="O29" s="103"/>
    </row>
    <row r="30" spans="2:20" ht="24" x14ac:dyDescent="0.25">
      <c r="B30" s="36" t="s">
        <v>64</v>
      </c>
      <c r="C30" s="52" t="s">
        <v>32</v>
      </c>
      <c r="D30" s="174" t="s">
        <v>58</v>
      </c>
      <c r="E30" s="538" t="s">
        <v>71</v>
      </c>
      <c r="F30" s="540"/>
      <c r="G30" s="540"/>
      <c r="H30" s="539"/>
      <c r="I30" s="53" t="s">
        <v>65</v>
      </c>
      <c r="J30" s="54" t="s">
        <v>66</v>
      </c>
      <c r="K30" s="538" t="s">
        <v>52</v>
      </c>
      <c r="L30" s="539"/>
      <c r="M30" s="538" t="s">
        <v>44</v>
      </c>
      <c r="N30" s="539"/>
      <c r="O30" s="55" t="s">
        <v>67</v>
      </c>
      <c r="Q30" s="85">
        <f>L28+L25+L31+J22</f>
        <v>0</v>
      </c>
    </row>
    <row r="31" spans="2:20" ht="15" customHeight="1" x14ac:dyDescent="0.25">
      <c r="B31" s="555" t="s">
        <v>68</v>
      </c>
      <c r="C31" s="556"/>
      <c r="D31" s="556"/>
      <c r="E31" s="556"/>
      <c r="F31" s="556"/>
      <c r="G31" s="556"/>
      <c r="H31" s="556"/>
      <c r="I31" s="556"/>
      <c r="J31" s="556"/>
      <c r="K31" s="556"/>
      <c r="L31" s="557">
        <v>0</v>
      </c>
      <c r="M31" s="557"/>
      <c r="N31" s="557"/>
      <c r="O31" s="558"/>
    </row>
    <row r="32" spans="2:20" ht="15" customHeight="1" x14ac:dyDescent="0.25">
      <c r="B32" s="93"/>
      <c r="C32" s="94"/>
      <c r="D32" s="94"/>
      <c r="E32" s="94"/>
      <c r="F32" s="94"/>
      <c r="G32" s="94"/>
      <c r="H32" s="94"/>
      <c r="I32" s="94"/>
      <c r="J32" s="94"/>
      <c r="K32" s="94"/>
      <c r="L32" s="73"/>
      <c r="M32" s="73"/>
      <c r="N32" s="73"/>
      <c r="O32" s="104"/>
    </row>
    <row r="33" spans="2:24" ht="15" customHeight="1" x14ac:dyDescent="0.25">
      <c r="B33" s="559" t="s">
        <v>112</v>
      </c>
      <c r="C33" s="449"/>
      <c r="D33" s="449"/>
      <c r="E33" s="449"/>
      <c r="F33" s="449"/>
      <c r="G33" s="449"/>
      <c r="H33" s="449"/>
      <c r="I33" s="449"/>
      <c r="J33" s="449"/>
      <c r="K33" s="449"/>
      <c r="L33" s="450">
        <v>189.61</v>
      </c>
      <c r="M33" s="451"/>
      <c r="N33" s="451"/>
      <c r="O33" s="534"/>
      <c r="P33" s="83">
        <f>L33</f>
        <v>189.61</v>
      </c>
    </row>
    <row r="34" spans="2:24" ht="15" customHeight="1" x14ac:dyDescent="0.25">
      <c r="B34" s="559" t="s">
        <v>97</v>
      </c>
      <c r="C34" s="454"/>
      <c r="D34" s="454"/>
      <c r="E34" s="454"/>
      <c r="F34" s="454"/>
      <c r="G34" s="454"/>
      <c r="H34" s="454"/>
      <c r="I34" s="454"/>
      <c r="J34" s="454"/>
      <c r="K34" s="454"/>
      <c r="L34" s="450">
        <f>TRUNC(L33*0.2332,2)</f>
        <v>44.21</v>
      </c>
      <c r="M34" s="451"/>
      <c r="N34" s="451"/>
      <c r="O34" s="534"/>
    </row>
    <row r="35" spans="2:24" ht="15" customHeight="1" thickBot="1" x14ac:dyDescent="0.3">
      <c r="B35" s="560" t="s">
        <v>70</v>
      </c>
      <c r="C35" s="561"/>
      <c r="D35" s="561"/>
      <c r="E35" s="561"/>
      <c r="F35" s="561"/>
      <c r="G35" s="561"/>
      <c r="H35" s="561"/>
      <c r="I35" s="561"/>
      <c r="J35" s="561"/>
      <c r="K35" s="561"/>
      <c r="L35" s="562">
        <f>TRUNC(L33+L34,2)</f>
        <v>233.82</v>
      </c>
      <c r="M35" s="563"/>
      <c r="N35" s="563"/>
      <c r="O35" s="564"/>
    </row>
    <row r="37" spans="2:24" x14ac:dyDescent="0.25">
      <c r="X37" s="85"/>
    </row>
    <row r="38" spans="2:24" x14ac:dyDescent="0.25">
      <c r="O38" s="105"/>
    </row>
    <row r="40" spans="2:24" x14ac:dyDescent="0.25">
      <c r="B40" s="86"/>
      <c r="C40" s="86"/>
      <c r="F40" s="88"/>
      <c r="G40" s="86"/>
    </row>
    <row r="47" spans="2:24" x14ac:dyDescent="0.25">
      <c r="B47" s="86"/>
      <c r="C47" s="86"/>
      <c r="F47" s="88"/>
    </row>
    <row r="54" spans="2:6" x14ac:dyDescent="0.25">
      <c r="B54" s="86"/>
      <c r="C54" s="86"/>
      <c r="F54" s="88"/>
    </row>
    <row r="61" spans="2:6" x14ac:dyDescent="0.25">
      <c r="B61" s="86"/>
      <c r="F61" s="88"/>
    </row>
    <row r="68" spans="6:6" x14ac:dyDescent="0.25">
      <c r="F68" s="88"/>
    </row>
  </sheetData>
  <mergeCells count="60">
    <mergeCell ref="B33:K33"/>
    <mergeCell ref="L33:O33"/>
    <mergeCell ref="B34:K34"/>
    <mergeCell ref="L34:O34"/>
    <mergeCell ref="B35:K35"/>
    <mergeCell ref="L35:O35"/>
    <mergeCell ref="B31:K31"/>
    <mergeCell ref="L31:O31"/>
    <mergeCell ref="B25:K25"/>
    <mergeCell ref="L25:O25"/>
    <mergeCell ref="D27:E27"/>
    <mergeCell ref="F27:H27"/>
    <mergeCell ref="I27:K27"/>
    <mergeCell ref="L27:O27"/>
    <mergeCell ref="B28:K28"/>
    <mergeCell ref="L28:O28"/>
    <mergeCell ref="E30:H30"/>
    <mergeCell ref="K30:L30"/>
    <mergeCell ref="M30:N30"/>
    <mergeCell ref="B21:I21"/>
    <mergeCell ref="J21:O21"/>
    <mergeCell ref="B22:I22"/>
    <mergeCell ref="J22:O22"/>
    <mergeCell ref="D24:E24"/>
    <mergeCell ref="F24:H24"/>
    <mergeCell ref="I24:K24"/>
    <mergeCell ref="L24:O24"/>
    <mergeCell ref="B20:I20"/>
    <mergeCell ref="J20:O20"/>
    <mergeCell ref="D14:E14"/>
    <mergeCell ref="F14:G14"/>
    <mergeCell ref="I14:M14"/>
    <mergeCell ref="N14:O14"/>
    <mergeCell ref="B15:K15"/>
    <mergeCell ref="L15:O15"/>
    <mergeCell ref="D17:E17"/>
    <mergeCell ref="G17:H17"/>
    <mergeCell ref="J17:O17"/>
    <mergeCell ref="B18:K18"/>
    <mergeCell ref="L18:O18"/>
    <mergeCell ref="B12:K12"/>
    <mergeCell ref="L12:O12"/>
    <mergeCell ref="D13:E13"/>
    <mergeCell ref="F13:G13"/>
    <mergeCell ref="I13:J13"/>
    <mergeCell ref="K13:M13"/>
    <mergeCell ref="N13:O13"/>
    <mergeCell ref="B9:O9"/>
    <mergeCell ref="B10:O10"/>
    <mergeCell ref="D11:E11"/>
    <mergeCell ref="F11:G11"/>
    <mergeCell ref="I11:J11"/>
    <mergeCell ref="K11:M11"/>
    <mergeCell ref="N11:O11"/>
    <mergeCell ref="B7:O8"/>
    <mergeCell ref="B2:O2"/>
    <mergeCell ref="B3:O3"/>
    <mergeCell ref="B4:O4"/>
    <mergeCell ref="B5:O5"/>
    <mergeCell ref="B6:O6"/>
  </mergeCells>
  <printOptions horizontalCentered="1"/>
  <pageMargins left="0.70866141732283472" right="0.70866141732283472" top="0.35433070866141736" bottom="0.74803149606299213" header="0.31496062992125984" footer="0.31496062992125984"/>
  <pageSetup paperSize="9" scale="67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Planilha85">
    <tabColor rgb="FF92D050"/>
  </sheetPr>
  <dimension ref="B1:Y68"/>
  <sheetViews>
    <sheetView showGridLines="0" view="pageBreakPreview" zoomScaleNormal="100" zoomScaleSheetLayoutView="100" workbookViewId="0">
      <selection activeCell="B6" sqref="B6:O6"/>
    </sheetView>
  </sheetViews>
  <sheetFormatPr defaultRowHeight="12.75" x14ac:dyDescent="0.25"/>
  <cols>
    <col min="1" max="1" width="9.140625" style="69" customWidth="1"/>
    <col min="2" max="2" width="53.28515625" style="69" customWidth="1"/>
    <col min="3" max="3" width="7.28515625" style="69" customWidth="1"/>
    <col min="4" max="4" width="5" style="69" customWidth="1"/>
    <col min="5" max="5" width="6" style="69" customWidth="1"/>
    <col min="6" max="6" width="8" style="69" customWidth="1"/>
    <col min="7" max="7" width="3" style="69" customWidth="1"/>
    <col min="8" max="8" width="7.7109375" style="69" customWidth="1"/>
    <col min="9" max="9" width="5.140625" style="69" customWidth="1"/>
    <col min="10" max="10" width="4.85546875" style="69" bestFit="1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8.7109375" style="69" customWidth="1"/>
    <col min="15" max="15" width="9.5703125" style="69" bestFit="1" customWidth="1"/>
    <col min="16" max="23" width="0" style="69" hidden="1" customWidth="1"/>
    <col min="24" max="16384" width="9.140625" style="69"/>
  </cols>
  <sheetData>
    <row r="1" spans="2:25" ht="13.5" thickBot="1" x14ac:dyDescent="0.3"/>
    <row r="2" spans="2:25" ht="13.5" x14ac:dyDescent="0.25">
      <c r="B2" s="496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  <c r="N2" s="497"/>
      <c r="O2" s="498"/>
    </row>
    <row r="3" spans="2:25" ht="13.5" x14ac:dyDescent="0.25">
      <c r="B3" s="499" t="s">
        <v>30</v>
      </c>
      <c r="C3" s="500"/>
      <c r="D3" s="500"/>
      <c r="E3" s="500"/>
      <c r="F3" s="500"/>
      <c r="G3" s="500"/>
      <c r="H3" s="500"/>
      <c r="I3" s="500"/>
      <c r="J3" s="500"/>
      <c r="K3" s="500"/>
      <c r="L3" s="500"/>
      <c r="M3" s="500"/>
      <c r="N3" s="500"/>
      <c r="O3" s="501"/>
    </row>
    <row r="4" spans="2:25" ht="13.5" x14ac:dyDescent="0.25">
      <c r="B4" s="502"/>
      <c r="C4" s="503"/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4"/>
    </row>
    <row r="5" spans="2:25" ht="13.5" x14ac:dyDescent="0.25">
      <c r="B5" s="502"/>
      <c r="C5" s="503"/>
      <c r="D5" s="503"/>
      <c r="E5" s="503"/>
      <c r="F5" s="503"/>
      <c r="G5" s="503"/>
      <c r="H5" s="503"/>
      <c r="I5" s="503"/>
      <c r="J5" s="503"/>
      <c r="K5" s="503"/>
      <c r="L5" s="503"/>
      <c r="M5" s="503"/>
      <c r="N5" s="503"/>
      <c r="O5" s="504"/>
    </row>
    <row r="6" spans="2:25" ht="13.5" x14ac:dyDescent="0.25">
      <c r="B6" s="650" t="s">
        <v>327</v>
      </c>
      <c r="C6" s="651"/>
      <c r="D6" s="651"/>
      <c r="E6" s="651"/>
      <c r="F6" s="651"/>
      <c r="G6" s="651"/>
      <c r="H6" s="651"/>
      <c r="I6" s="651"/>
      <c r="J6" s="651"/>
      <c r="K6" s="651"/>
      <c r="L6" s="651"/>
      <c r="M6" s="651"/>
      <c r="N6" s="651"/>
      <c r="O6" s="652"/>
    </row>
    <row r="7" spans="2:25" ht="12.75" customHeight="1" x14ac:dyDescent="0.25">
      <c r="B7" s="505" t="s">
        <v>113</v>
      </c>
      <c r="C7" s="506"/>
      <c r="D7" s="506"/>
      <c r="E7" s="506"/>
      <c r="F7" s="506"/>
      <c r="G7" s="506"/>
      <c r="H7" s="506"/>
      <c r="I7" s="506"/>
      <c r="J7" s="506"/>
      <c r="K7" s="506"/>
      <c r="L7" s="506"/>
      <c r="M7" s="506"/>
      <c r="N7" s="506"/>
      <c r="O7" s="507"/>
      <c r="Y7" s="122" t="s">
        <v>93</v>
      </c>
    </row>
    <row r="8" spans="2:25" x14ac:dyDescent="0.25">
      <c r="B8" s="505"/>
      <c r="C8" s="506"/>
      <c r="D8" s="506"/>
      <c r="E8" s="506"/>
      <c r="F8" s="506"/>
      <c r="G8" s="506"/>
      <c r="H8" s="506"/>
      <c r="I8" s="506"/>
      <c r="J8" s="506"/>
      <c r="K8" s="506"/>
      <c r="L8" s="506"/>
      <c r="M8" s="506"/>
      <c r="N8" s="506"/>
      <c r="O8" s="507"/>
    </row>
    <row r="9" spans="2:25" x14ac:dyDescent="0.25">
      <c r="B9" s="511"/>
      <c r="C9" s="512"/>
      <c r="D9" s="512"/>
      <c r="E9" s="512"/>
      <c r="F9" s="512"/>
      <c r="G9" s="512"/>
      <c r="H9" s="512"/>
      <c r="I9" s="512"/>
      <c r="J9" s="512"/>
      <c r="K9" s="512"/>
      <c r="L9" s="512"/>
      <c r="M9" s="512"/>
      <c r="N9" s="512"/>
      <c r="O9" s="513"/>
      <c r="Y9" s="89"/>
    </row>
    <row r="10" spans="2:25" ht="15" customHeight="1" x14ac:dyDescent="0.25">
      <c r="B10" s="514" t="s">
        <v>91</v>
      </c>
      <c r="C10" s="515"/>
      <c r="D10" s="515"/>
      <c r="E10" s="515"/>
      <c r="F10" s="515"/>
      <c r="G10" s="515"/>
      <c r="H10" s="515"/>
      <c r="I10" s="515"/>
      <c r="J10" s="515"/>
      <c r="K10" s="515"/>
      <c r="L10" s="515"/>
      <c r="M10" s="515"/>
      <c r="N10" s="515"/>
      <c r="O10" s="516"/>
    </row>
    <row r="11" spans="2:25" ht="24" x14ac:dyDescent="0.25">
      <c r="B11" s="59" t="s">
        <v>31</v>
      </c>
      <c r="C11" s="60" t="s">
        <v>32</v>
      </c>
      <c r="D11" s="517" t="s">
        <v>33</v>
      </c>
      <c r="E11" s="518"/>
      <c r="F11" s="519" t="s">
        <v>72</v>
      </c>
      <c r="G11" s="520"/>
      <c r="H11" s="173" t="s">
        <v>35</v>
      </c>
      <c r="I11" s="517" t="s">
        <v>36</v>
      </c>
      <c r="J11" s="521"/>
      <c r="K11" s="517" t="s">
        <v>37</v>
      </c>
      <c r="L11" s="518"/>
      <c r="M11" s="521"/>
      <c r="N11" s="517" t="s">
        <v>38</v>
      </c>
      <c r="O11" s="522"/>
      <c r="R11" s="69" t="s">
        <v>73</v>
      </c>
    </row>
    <row r="12" spans="2:25" ht="15" customHeight="1" x14ac:dyDescent="0.25">
      <c r="B12" s="533" t="s">
        <v>39</v>
      </c>
      <c r="C12" s="438"/>
      <c r="D12" s="438"/>
      <c r="E12" s="438"/>
      <c r="F12" s="438"/>
      <c r="G12" s="438"/>
      <c r="H12" s="438"/>
      <c r="I12" s="438"/>
      <c r="J12" s="438"/>
      <c r="K12" s="465"/>
      <c r="L12" s="450">
        <v>0</v>
      </c>
      <c r="M12" s="451"/>
      <c r="N12" s="451"/>
      <c r="O12" s="534"/>
    </row>
    <row r="13" spans="2:25" s="89" customFormat="1" x14ac:dyDescent="0.25">
      <c r="B13" s="90"/>
      <c r="C13" s="91"/>
      <c r="D13" s="525"/>
      <c r="E13" s="526"/>
      <c r="F13" s="527"/>
      <c r="G13" s="528"/>
      <c r="H13" s="175"/>
      <c r="I13" s="525"/>
      <c r="J13" s="529"/>
      <c r="K13" s="525"/>
      <c r="L13" s="526"/>
      <c r="M13" s="529"/>
      <c r="N13" s="525"/>
      <c r="O13" s="530"/>
    </row>
    <row r="14" spans="2:25" ht="24" x14ac:dyDescent="0.25">
      <c r="B14" s="40" t="s">
        <v>40</v>
      </c>
      <c r="C14" s="22" t="s">
        <v>32</v>
      </c>
      <c r="D14" s="517" t="s">
        <v>41</v>
      </c>
      <c r="E14" s="521"/>
      <c r="F14" s="517" t="s">
        <v>42</v>
      </c>
      <c r="G14" s="521"/>
      <c r="H14" s="172" t="s">
        <v>43</v>
      </c>
      <c r="I14" s="482" t="s">
        <v>44</v>
      </c>
      <c r="J14" s="484"/>
      <c r="K14" s="484"/>
      <c r="L14" s="484"/>
      <c r="M14" s="483"/>
      <c r="N14" s="482" t="s">
        <v>38</v>
      </c>
      <c r="O14" s="531"/>
    </row>
    <row r="15" spans="2:25" ht="15" customHeight="1" x14ac:dyDescent="0.25">
      <c r="B15" s="533" t="s">
        <v>46</v>
      </c>
      <c r="C15" s="438"/>
      <c r="D15" s="418"/>
      <c r="E15" s="418"/>
      <c r="F15" s="418"/>
      <c r="G15" s="418"/>
      <c r="H15" s="438"/>
      <c r="I15" s="438"/>
      <c r="J15" s="438"/>
      <c r="K15" s="465"/>
      <c r="L15" s="450">
        <v>0</v>
      </c>
      <c r="M15" s="451"/>
      <c r="N15" s="451"/>
      <c r="O15" s="534"/>
    </row>
    <row r="16" spans="2:25" ht="15" customHeight="1" x14ac:dyDescent="0.25">
      <c r="B16" s="93"/>
      <c r="C16" s="94"/>
      <c r="D16" s="94"/>
      <c r="E16" s="94"/>
      <c r="F16" s="94"/>
      <c r="G16" s="94"/>
      <c r="H16" s="94"/>
      <c r="I16" s="94"/>
      <c r="J16" s="94"/>
      <c r="K16" s="94"/>
      <c r="L16" s="73"/>
      <c r="M16" s="73"/>
      <c r="N16" s="73"/>
      <c r="O16" s="95"/>
    </row>
    <row r="17" spans="2:20" ht="24" x14ac:dyDescent="0.25">
      <c r="B17" s="40" t="s">
        <v>47</v>
      </c>
      <c r="C17" s="22" t="s">
        <v>32</v>
      </c>
      <c r="D17" s="517" t="s">
        <v>48</v>
      </c>
      <c r="E17" s="521"/>
      <c r="F17" s="173" t="s">
        <v>49</v>
      </c>
      <c r="G17" s="517" t="s">
        <v>50</v>
      </c>
      <c r="H17" s="518"/>
      <c r="I17" s="173" t="s">
        <v>51</v>
      </c>
      <c r="J17" s="517" t="s">
        <v>52</v>
      </c>
      <c r="K17" s="518"/>
      <c r="L17" s="518"/>
      <c r="M17" s="518"/>
      <c r="N17" s="518"/>
      <c r="O17" s="522"/>
      <c r="R17" s="69">
        <v>2.17</v>
      </c>
    </row>
    <row r="18" spans="2:20" ht="15" customHeight="1" x14ac:dyDescent="0.25">
      <c r="B18" s="533" t="s">
        <v>53</v>
      </c>
      <c r="C18" s="438"/>
      <c r="D18" s="438"/>
      <c r="E18" s="438"/>
      <c r="F18" s="438"/>
      <c r="G18" s="418"/>
      <c r="H18" s="418"/>
      <c r="I18" s="418"/>
      <c r="J18" s="438"/>
      <c r="K18" s="465"/>
      <c r="L18" s="450">
        <v>0</v>
      </c>
      <c r="M18" s="451"/>
      <c r="N18" s="451"/>
      <c r="O18" s="534"/>
    </row>
    <row r="19" spans="2:20" ht="15" customHeight="1" x14ac:dyDescent="0.25">
      <c r="B19" s="93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6"/>
    </row>
    <row r="20" spans="2:20" ht="15" customHeight="1" x14ac:dyDescent="0.25">
      <c r="B20" s="535" t="s">
        <v>54</v>
      </c>
      <c r="C20" s="449"/>
      <c r="D20" s="449"/>
      <c r="E20" s="449"/>
      <c r="F20" s="449"/>
      <c r="G20" s="449"/>
      <c r="H20" s="449"/>
      <c r="I20" s="455"/>
      <c r="J20" s="451">
        <f>TRUNC(L15+L18+L12,2)</f>
        <v>0</v>
      </c>
      <c r="K20" s="451"/>
      <c r="L20" s="451"/>
      <c r="M20" s="451"/>
      <c r="N20" s="451"/>
      <c r="O20" s="534"/>
    </row>
    <row r="21" spans="2:20" ht="15" customHeight="1" x14ac:dyDescent="0.25">
      <c r="B21" s="535" t="s">
        <v>55</v>
      </c>
      <c r="C21" s="449"/>
      <c r="D21" s="449"/>
      <c r="E21" s="449"/>
      <c r="F21" s="449"/>
      <c r="G21" s="449"/>
      <c r="H21" s="449"/>
      <c r="I21" s="455"/>
      <c r="J21" s="536">
        <v>1</v>
      </c>
      <c r="K21" s="536"/>
      <c r="L21" s="536"/>
      <c r="M21" s="536"/>
      <c r="N21" s="536"/>
      <c r="O21" s="537"/>
    </row>
    <row r="22" spans="2:20" ht="15" customHeight="1" x14ac:dyDescent="0.25">
      <c r="B22" s="535" t="s">
        <v>56</v>
      </c>
      <c r="C22" s="449"/>
      <c r="D22" s="449"/>
      <c r="E22" s="449"/>
      <c r="F22" s="449"/>
      <c r="G22" s="449"/>
      <c r="H22" s="449"/>
      <c r="I22" s="455"/>
      <c r="J22" s="451">
        <f>TRUNC(J20/J21,2)</f>
        <v>0</v>
      </c>
      <c r="K22" s="451"/>
      <c r="L22" s="451"/>
      <c r="M22" s="451"/>
      <c r="N22" s="451"/>
      <c r="O22" s="534"/>
    </row>
    <row r="23" spans="2:20" ht="15" customHeight="1" x14ac:dyDescent="0.25">
      <c r="B23" s="97"/>
      <c r="C23" s="79"/>
      <c r="D23" s="79"/>
      <c r="E23" s="79"/>
      <c r="F23" s="79"/>
      <c r="G23" s="79"/>
      <c r="H23" s="79"/>
      <c r="I23" s="79"/>
      <c r="J23" s="80"/>
      <c r="K23" s="80"/>
      <c r="L23" s="98"/>
      <c r="M23" s="98"/>
      <c r="N23" s="98"/>
      <c r="O23" s="99"/>
      <c r="Q23" s="69">
        <v>24</v>
      </c>
      <c r="R23" s="69">
        <v>100</v>
      </c>
    </row>
    <row r="24" spans="2:20" ht="24" x14ac:dyDescent="0.25">
      <c r="B24" s="46" t="s">
        <v>57</v>
      </c>
      <c r="C24" s="47" t="s">
        <v>32</v>
      </c>
      <c r="D24" s="548" t="s">
        <v>58</v>
      </c>
      <c r="E24" s="549"/>
      <c r="F24" s="550" t="s">
        <v>59</v>
      </c>
      <c r="G24" s="551"/>
      <c r="H24" s="552"/>
      <c r="I24" s="423" t="s">
        <v>44</v>
      </c>
      <c r="J24" s="553"/>
      <c r="K24" s="424"/>
      <c r="L24" s="554" t="s">
        <v>60</v>
      </c>
      <c r="M24" s="518"/>
      <c r="N24" s="518"/>
      <c r="O24" s="522"/>
      <c r="R24" s="69">
        <v>5</v>
      </c>
      <c r="T24" s="69">
        <f>(33.67*5)/100</f>
        <v>1.6835000000000002</v>
      </c>
    </row>
    <row r="25" spans="2:20" ht="15" customHeight="1" x14ac:dyDescent="0.25">
      <c r="B25" s="555" t="s">
        <v>61</v>
      </c>
      <c r="C25" s="556"/>
      <c r="D25" s="556"/>
      <c r="E25" s="556"/>
      <c r="F25" s="556"/>
      <c r="G25" s="556"/>
      <c r="H25" s="556"/>
      <c r="I25" s="556"/>
      <c r="J25" s="556"/>
      <c r="K25" s="556"/>
      <c r="L25" s="447">
        <v>0</v>
      </c>
      <c r="M25" s="557"/>
      <c r="N25" s="557"/>
      <c r="O25" s="558"/>
    </row>
    <row r="26" spans="2:20" ht="15" customHeight="1" x14ac:dyDescent="0.25">
      <c r="B26" s="100"/>
      <c r="C26" s="101"/>
      <c r="D26" s="101"/>
      <c r="E26" s="101"/>
      <c r="F26" s="101"/>
      <c r="G26" s="101"/>
      <c r="H26" s="101"/>
      <c r="I26" s="101"/>
      <c r="J26" s="101"/>
      <c r="K26" s="101"/>
      <c r="L26" s="73"/>
      <c r="M26" s="73"/>
      <c r="N26" s="73"/>
      <c r="O26" s="102"/>
    </row>
    <row r="27" spans="2:20" ht="24" x14ac:dyDescent="0.25">
      <c r="B27" s="46" t="s">
        <v>62</v>
      </c>
      <c r="C27" s="47" t="s">
        <v>32</v>
      </c>
      <c r="D27" s="545" t="s">
        <v>58</v>
      </c>
      <c r="E27" s="545"/>
      <c r="F27" s="546" t="s">
        <v>59</v>
      </c>
      <c r="G27" s="546"/>
      <c r="H27" s="546"/>
      <c r="I27" s="545" t="s">
        <v>44</v>
      </c>
      <c r="J27" s="545"/>
      <c r="K27" s="545"/>
      <c r="L27" s="423" t="s">
        <v>60</v>
      </c>
      <c r="M27" s="553"/>
      <c r="N27" s="553"/>
      <c r="O27" s="648"/>
    </row>
    <row r="28" spans="2:20" ht="15" customHeight="1" x14ac:dyDescent="0.25">
      <c r="B28" s="555" t="s">
        <v>63</v>
      </c>
      <c r="C28" s="556"/>
      <c r="D28" s="556"/>
      <c r="E28" s="556"/>
      <c r="F28" s="556"/>
      <c r="G28" s="556"/>
      <c r="H28" s="556"/>
      <c r="I28" s="556"/>
      <c r="J28" s="556"/>
      <c r="K28" s="556"/>
      <c r="L28" s="447">
        <v>0</v>
      </c>
      <c r="M28" s="557"/>
      <c r="N28" s="557"/>
      <c r="O28" s="558"/>
    </row>
    <row r="29" spans="2:20" ht="15" customHeight="1" x14ac:dyDescent="0.25">
      <c r="B29" s="93"/>
      <c r="C29" s="94"/>
      <c r="D29" s="94"/>
      <c r="E29" s="94"/>
      <c r="F29" s="94"/>
      <c r="G29" s="94"/>
      <c r="H29" s="94"/>
      <c r="I29" s="94"/>
      <c r="J29" s="94"/>
      <c r="K29" s="94"/>
      <c r="L29" s="73"/>
      <c r="M29" s="73"/>
      <c r="N29" s="73"/>
      <c r="O29" s="103"/>
    </row>
    <row r="30" spans="2:20" ht="24" x14ac:dyDescent="0.25">
      <c r="B30" s="36" t="s">
        <v>64</v>
      </c>
      <c r="C30" s="52" t="s">
        <v>32</v>
      </c>
      <c r="D30" s="174" t="s">
        <v>58</v>
      </c>
      <c r="E30" s="538" t="s">
        <v>71</v>
      </c>
      <c r="F30" s="540"/>
      <c r="G30" s="540"/>
      <c r="H30" s="539"/>
      <c r="I30" s="53" t="s">
        <v>65</v>
      </c>
      <c r="J30" s="54" t="s">
        <v>66</v>
      </c>
      <c r="K30" s="538" t="s">
        <v>52</v>
      </c>
      <c r="L30" s="539"/>
      <c r="M30" s="538" t="s">
        <v>44</v>
      </c>
      <c r="N30" s="539"/>
      <c r="O30" s="55" t="s">
        <v>67</v>
      </c>
      <c r="Q30" s="85">
        <f>L28+L25+L31+J22</f>
        <v>0</v>
      </c>
    </row>
    <row r="31" spans="2:20" ht="15" customHeight="1" x14ac:dyDescent="0.25">
      <c r="B31" s="555" t="s">
        <v>68</v>
      </c>
      <c r="C31" s="556"/>
      <c r="D31" s="556"/>
      <c r="E31" s="556"/>
      <c r="F31" s="556"/>
      <c r="G31" s="556"/>
      <c r="H31" s="556"/>
      <c r="I31" s="556"/>
      <c r="J31" s="556"/>
      <c r="K31" s="556"/>
      <c r="L31" s="557">
        <v>0</v>
      </c>
      <c r="M31" s="557"/>
      <c r="N31" s="557"/>
      <c r="O31" s="558"/>
    </row>
    <row r="32" spans="2:20" ht="15" customHeight="1" x14ac:dyDescent="0.25">
      <c r="B32" s="93"/>
      <c r="C32" s="94"/>
      <c r="D32" s="94"/>
      <c r="E32" s="94"/>
      <c r="F32" s="94"/>
      <c r="G32" s="94"/>
      <c r="H32" s="94"/>
      <c r="I32" s="94"/>
      <c r="J32" s="94"/>
      <c r="K32" s="94"/>
      <c r="L32" s="73"/>
      <c r="M32" s="73"/>
      <c r="N32" s="73"/>
      <c r="O32" s="104"/>
    </row>
    <row r="33" spans="2:24" ht="15" customHeight="1" x14ac:dyDescent="0.25">
      <c r="B33" s="559" t="s">
        <v>112</v>
      </c>
      <c r="C33" s="449"/>
      <c r="D33" s="449"/>
      <c r="E33" s="449"/>
      <c r="F33" s="449"/>
      <c r="G33" s="449"/>
      <c r="H33" s="449"/>
      <c r="I33" s="449"/>
      <c r="J33" s="449"/>
      <c r="K33" s="449"/>
      <c r="L33" s="450">
        <v>285.98</v>
      </c>
      <c r="M33" s="451"/>
      <c r="N33" s="451"/>
      <c r="O33" s="534"/>
      <c r="P33" s="83">
        <f>L33</f>
        <v>285.98</v>
      </c>
    </row>
    <row r="34" spans="2:24" ht="15" customHeight="1" x14ac:dyDescent="0.25">
      <c r="B34" s="559" t="s">
        <v>97</v>
      </c>
      <c r="C34" s="454"/>
      <c r="D34" s="454"/>
      <c r="E34" s="454"/>
      <c r="F34" s="454"/>
      <c r="G34" s="454"/>
      <c r="H34" s="454"/>
      <c r="I34" s="454"/>
      <c r="J34" s="454"/>
      <c r="K34" s="454"/>
      <c r="L34" s="450">
        <f>TRUNC(L33*0.2332,2)</f>
        <v>66.69</v>
      </c>
      <c r="M34" s="451"/>
      <c r="N34" s="451"/>
      <c r="O34" s="534"/>
    </row>
    <row r="35" spans="2:24" ht="15" customHeight="1" thickBot="1" x14ac:dyDescent="0.3">
      <c r="B35" s="560" t="s">
        <v>70</v>
      </c>
      <c r="C35" s="561"/>
      <c r="D35" s="561"/>
      <c r="E35" s="561"/>
      <c r="F35" s="561"/>
      <c r="G35" s="561"/>
      <c r="H35" s="561"/>
      <c r="I35" s="561"/>
      <c r="J35" s="561"/>
      <c r="K35" s="561"/>
      <c r="L35" s="562">
        <f>TRUNC(L33+L34,2)</f>
        <v>352.67</v>
      </c>
      <c r="M35" s="563"/>
      <c r="N35" s="563"/>
      <c r="O35" s="564"/>
    </row>
    <row r="37" spans="2:24" x14ac:dyDescent="0.25">
      <c r="X37" s="85"/>
    </row>
    <row r="38" spans="2:24" x14ac:dyDescent="0.25">
      <c r="O38" s="105"/>
    </row>
    <row r="40" spans="2:24" x14ac:dyDescent="0.25">
      <c r="B40" s="86"/>
      <c r="C40" s="86"/>
      <c r="F40" s="88"/>
      <c r="G40" s="86"/>
    </row>
    <row r="47" spans="2:24" x14ac:dyDescent="0.25">
      <c r="B47" s="86"/>
      <c r="C47" s="86"/>
      <c r="F47" s="88"/>
    </row>
    <row r="54" spans="2:6" x14ac:dyDescent="0.25">
      <c r="B54" s="86"/>
      <c r="C54" s="86"/>
      <c r="F54" s="88"/>
    </row>
    <row r="61" spans="2:6" x14ac:dyDescent="0.25">
      <c r="B61" s="86"/>
      <c r="F61" s="88"/>
    </row>
    <row r="68" spans="6:6" x14ac:dyDescent="0.25">
      <c r="F68" s="88"/>
    </row>
  </sheetData>
  <mergeCells count="60">
    <mergeCell ref="B33:K33"/>
    <mergeCell ref="L33:O33"/>
    <mergeCell ref="B34:K34"/>
    <mergeCell ref="L34:O34"/>
    <mergeCell ref="B35:K35"/>
    <mergeCell ref="L35:O35"/>
    <mergeCell ref="B31:K31"/>
    <mergeCell ref="L31:O31"/>
    <mergeCell ref="B25:K25"/>
    <mergeCell ref="L25:O25"/>
    <mergeCell ref="D27:E27"/>
    <mergeCell ref="F27:H27"/>
    <mergeCell ref="I27:K27"/>
    <mergeCell ref="L27:O27"/>
    <mergeCell ref="B28:K28"/>
    <mergeCell ref="L28:O28"/>
    <mergeCell ref="E30:H30"/>
    <mergeCell ref="K30:L30"/>
    <mergeCell ref="M30:N30"/>
    <mergeCell ref="B21:I21"/>
    <mergeCell ref="J21:O21"/>
    <mergeCell ref="B22:I22"/>
    <mergeCell ref="J22:O22"/>
    <mergeCell ref="D24:E24"/>
    <mergeCell ref="F24:H24"/>
    <mergeCell ref="I24:K24"/>
    <mergeCell ref="L24:O24"/>
    <mergeCell ref="B20:I20"/>
    <mergeCell ref="J20:O20"/>
    <mergeCell ref="D14:E14"/>
    <mergeCell ref="F14:G14"/>
    <mergeCell ref="I14:M14"/>
    <mergeCell ref="N14:O14"/>
    <mergeCell ref="B15:K15"/>
    <mergeCell ref="L15:O15"/>
    <mergeCell ref="D17:E17"/>
    <mergeCell ref="G17:H17"/>
    <mergeCell ref="J17:O17"/>
    <mergeCell ref="B18:K18"/>
    <mergeCell ref="L18:O18"/>
    <mergeCell ref="B12:K12"/>
    <mergeCell ref="L12:O12"/>
    <mergeCell ref="D13:E13"/>
    <mergeCell ref="F13:G13"/>
    <mergeCell ref="I13:J13"/>
    <mergeCell ref="K13:M13"/>
    <mergeCell ref="N13:O13"/>
    <mergeCell ref="B9:O9"/>
    <mergeCell ref="B10:O10"/>
    <mergeCell ref="D11:E11"/>
    <mergeCell ref="F11:G11"/>
    <mergeCell ref="I11:J11"/>
    <mergeCell ref="K11:M11"/>
    <mergeCell ref="N11:O11"/>
    <mergeCell ref="B7:O8"/>
    <mergeCell ref="B2:O2"/>
    <mergeCell ref="B3:O3"/>
    <mergeCell ref="B4:O4"/>
    <mergeCell ref="B5:O5"/>
    <mergeCell ref="B6:O6"/>
  </mergeCells>
  <printOptions horizontalCentered="1"/>
  <pageMargins left="0.70866141732283472" right="0.70866141732283472" top="0.35433070866141736" bottom="0.74803149606299213" header="0.31496062992125984" footer="0.31496062992125984"/>
  <pageSetup paperSize="9" scale="67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Planilha87">
    <tabColor rgb="FF92D050"/>
  </sheetPr>
  <dimension ref="B1:Y68"/>
  <sheetViews>
    <sheetView showGridLines="0" view="pageBreakPreview" topLeftCell="A4" zoomScaleNormal="100" zoomScaleSheetLayoutView="100" workbookViewId="0">
      <selection activeCell="B6" sqref="B6:O6"/>
    </sheetView>
  </sheetViews>
  <sheetFormatPr defaultRowHeight="12.75" x14ac:dyDescent="0.25"/>
  <cols>
    <col min="1" max="1" width="9.140625" style="69" customWidth="1"/>
    <col min="2" max="2" width="53.28515625" style="69" customWidth="1"/>
    <col min="3" max="3" width="7.28515625" style="69" customWidth="1"/>
    <col min="4" max="4" width="5" style="69" customWidth="1"/>
    <col min="5" max="5" width="6" style="69" customWidth="1"/>
    <col min="6" max="6" width="8" style="69" customWidth="1"/>
    <col min="7" max="7" width="3" style="69" customWidth="1"/>
    <col min="8" max="8" width="7.7109375" style="69" customWidth="1"/>
    <col min="9" max="9" width="5.140625" style="69" customWidth="1"/>
    <col min="10" max="10" width="4.85546875" style="69" bestFit="1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8.7109375" style="69" customWidth="1"/>
    <col min="15" max="15" width="9.5703125" style="69" bestFit="1" customWidth="1"/>
    <col min="16" max="23" width="0" style="69" hidden="1" customWidth="1"/>
    <col min="24" max="16384" width="9.140625" style="69"/>
  </cols>
  <sheetData>
    <row r="1" spans="2:25" ht="13.5" thickBot="1" x14ac:dyDescent="0.3"/>
    <row r="2" spans="2:25" ht="13.5" x14ac:dyDescent="0.25">
      <c r="B2" s="496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  <c r="N2" s="497"/>
      <c r="O2" s="498"/>
    </row>
    <row r="3" spans="2:25" ht="13.5" x14ac:dyDescent="0.25">
      <c r="B3" s="499" t="s">
        <v>30</v>
      </c>
      <c r="C3" s="500"/>
      <c r="D3" s="500"/>
      <c r="E3" s="500"/>
      <c r="F3" s="500"/>
      <c r="G3" s="500"/>
      <c r="H3" s="500"/>
      <c r="I3" s="500"/>
      <c r="J3" s="500"/>
      <c r="K3" s="500"/>
      <c r="L3" s="500"/>
      <c r="M3" s="500"/>
      <c r="N3" s="500"/>
      <c r="O3" s="501"/>
    </row>
    <row r="4" spans="2:25" ht="13.5" x14ac:dyDescent="0.25">
      <c r="B4" s="502"/>
      <c r="C4" s="503"/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4"/>
    </row>
    <row r="5" spans="2:25" ht="13.5" x14ac:dyDescent="0.25">
      <c r="B5" s="502"/>
      <c r="C5" s="503"/>
      <c r="D5" s="503"/>
      <c r="E5" s="503"/>
      <c r="F5" s="503"/>
      <c r="G5" s="503"/>
      <c r="H5" s="503"/>
      <c r="I5" s="503"/>
      <c r="J5" s="503"/>
      <c r="K5" s="503"/>
      <c r="L5" s="503"/>
      <c r="M5" s="503"/>
      <c r="N5" s="503"/>
      <c r="O5" s="504"/>
    </row>
    <row r="6" spans="2:25" ht="13.5" x14ac:dyDescent="0.25">
      <c r="B6" s="650" t="s">
        <v>327</v>
      </c>
      <c r="C6" s="651"/>
      <c r="D6" s="651"/>
      <c r="E6" s="651"/>
      <c r="F6" s="651"/>
      <c r="G6" s="651"/>
      <c r="H6" s="651"/>
      <c r="I6" s="651"/>
      <c r="J6" s="651"/>
      <c r="K6" s="651"/>
      <c r="L6" s="651"/>
      <c r="M6" s="651"/>
      <c r="N6" s="651"/>
      <c r="O6" s="652"/>
    </row>
    <row r="7" spans="2:25" ht="25.5" x14ac:dyDescent="0.25">
      <c r="B7" s="505" t="s">
        <v>114</v>
      </c>
      <c r="C7" s="506"/>
      <c r="D7" s="506"/>
      <c r="E7" s="506"/>
      <c r="F7" s="506"/>
      <c r="G7" s="506"/>
      <c r="H7" s="506"/>
      <c r="I7" s="506"/>
      <c r="J7" s="506"/>
      <c r="K7" s="506"/>
      <c r="L7" s="506"/>
      <c r="M7" s="506"/>
      <c r="N7" s="506"/>
      <c r="O7" s="507"/>
      <c r="Y7" s="122" t="s">
        <v>93</v>
      </c>
    </row>
    <row r="8" spans="2:25" x14ac:dyDescent="0.25">
      <c r="B8" s="505"/>
      <c r="C8" s="506"/>
      <c r="D8" s="506"/>
      <c r="E8" s="506"/>
      <c r="F8" s="506"/>
      <c r="G8" s="506"/>
      <c r="H8" s="506"/>
      <c r="I8" s="506"/>
      <c r="J8" s="506"/>
      <c r="K8" s="506"/>
      <c r="L8" s="506"/>
      <c r="M8" s="506"/>
      <c r="N8" s="506"/>
      <c r="O8" s="507"/>
    </row>
    <row r="9" spans="2:25" x14ac:dyDescent="0.25">
      <c r="B9" s="511"/>
      <c r="C9" s="512"/>
      <c r="D9" s="512"/>
      <c r="E9" s="512"/>
      <c r="F9" s="512"/>
      <c r="G9" s="512"/>
      <c r="H9" s="512"/>
      <c r="I9" s="512"/>
      <c r="J9" s="512"/>
      <c r="K9" s="512"/>
      <c r="L9" s="512"/>
      <c r="M9" s="512"/>
      <c r="N9" s="512"/>
      <c r="O9" s="513"/>
      <c r="Y9" s="89"/>
    </row>
    <row r="10" spans="2:25" ht="15" customHeight="1" x14ac:dyDescent="0.25">
      <c r="B10" s="514" t="s">
        <v>91</v>
      </c>
      <c r="C10" s="515"/>
      <c r="D10" s="515"/>
      <c r="E10" s="515"/>
      <c r="F10" s="515"/>
      <c r="G10" s="515"/>
      <c r="H10" s="515"/>
      <c r="I10" s="515"/>
      <c r="J10" s="515"/>
      <c r="K10" s="515"/>
      <c r="L10" s="515"/>
      <c r="M10" s="515"/>
      <c r="N10" s="515"/>
      <c r="O10" s="516"/>
    </row>
    <row r="11" spans="2:25" ht="24" x14ac:dyDescent="0.25">
      <c r="B11" s="59" t="s">
        <v>31</v>
      </c>
      <c r="C11" s="60" t="s">
        <v>32</v>
      </c>
      <c r="D11" s="517" t="s">
        <v>33</v>
      </c>
      <c r="E11" s="518"/>
      <c r="F11" s="519" t="s">
        <v>72</v>
      </c>
      <c r="G11" s="520"/>
      <c r="H11" s="173" t="s">
        <v>35</v>
      </c>
      <c r="I11" s="517" t="s">
        <v>36</v>
      </c>
      <c r="J11" s="521"/>
      <c r="K11" s="517" t="s">
        <v>37</v>
      </c>
      <c r="L11" s="518"/>
      <c r="M11" s="521"/>
      <c r="N11" s="517" t="s">
        <v>38</v>
      </c>
      <c r="O11" s="522"/>
      <c r="R11" s="69" t="s">
        <v>73</v>
      </c>
    </row>
    <row r="12" spans="2:25" ht="15" customHeight="1" x14ac:dyDescent="0.25">
      <c r="B12" s="533" t="s">
        <v>39</v>
      </c>
      <c r="C12" s="438"/>
      <c r="D12" s="438"/>
      <c r="E12" s="438"/>
      <c r="F12" s="438"/>
      <c r="G12" s="438"/>
      <c r="H12" s="438"/>
      <c r="I12" s="438"/>
      <c r="J12" s="438"/>
      <c r="K12" s="465"/>
      <c r="L12" s="450">
        <v>0</v>
      </c>
      <c r="M12" s="451"/>
      <c r="N12" s="451"/>
      <c r="O12" s="534"/>
    </row>
    <row r="13" spans="2:25" s="89" customFormat="1" x14ac:dyDescent="0.25">
      <c r="B13" s="90"/>
      <c r="C13" s="91"/>
      <c r="D13" s="525"/>
      <c r="E13" s="526"/>
      <c r="F13" s="527"/>
      <c r="G13" s="528"/>
      <c r="H13" s="175"/>
      <c r="I13" s="525"/>
      <c r="J13" s="529"/>
      <c r="K13" s="525"/>
      <c r="L13" s="526"/>
      <c r="M13" s="529"/>
      <c r="N13" s="525"/>
      <c r="O13" s="530"/>
    </row>
    <row r="14" spans="2:25" ht="24" x14ac:dyDescent="0.25">
      <c r="B14" s="40" t="s">
        <v>40</v>
      </c>
      <c r="C14" s="22" t="s">
        <v>32</v>
      </c>
      <c r="D14" s="517" t="s">
        <v>41</v>
      </c>
      <c r="E14" s="521"/>
      <c r="F14" s="517" t="s">
        <v>42</v>
      </c>
      <c r="G14" s="521"/>
      <c r="H14" s="172" t="s">
        <v>43</v>
      </c>
      <c r="I14" s="482" t="s">
        <v>44</v>
      </c>
      <c r="J14" s="484"/>
      <c r="K14" s="484"/>
      <c r="L14" s="484"/>
      <c r="M14" s="483"/>
      <c r="N14" s="482" t="s">
        <v>38</v>
      </c>
      <c r="O14" s="531"/>
    </row>
    <row r="15" spans="2:25" ht="15" customHeight="1" x14ac:dyDescent="0.25">
      <c r="B15" s="533" t="s">
        <v>46</v>
      </c>
      <c r="C15" s="438"/>
      <c r="D15" s="418"/>
      <c r="E15" s="418"/>
      <c r="F15" s="418"/>
      <c r="G15" s="418"/>
      <c r="H15" s="438"/>
      <c r="I15" s="438"/>
      <c r="J15" s="438"/>
      <c r="K15" s="465"/>
      <c r="L15" s="450">
        <v>0</v>
      </c>
      <c r="M15" s="451"/>
      <c r="N15" s="451"/>
      <c r="O15" s="534"/>
    </row>
    <row r="16" spans="2:25" ht="15" customHeight="1" x14ac:dyDescent="0.25">
      <c r="B16" s="93"/>
      <c r="C16" s="94"/>
      <c r="D16" s="94"/>
      <c r="E16" s="94"/>
      <c r="F16" s="94"/>
      <c r="G16" s="94"/>
      <c r="H16" s="94"/>
      <c r="I16" s="94"/>
      <c r="J16" s="94"/>
      <c r="K16" s="94"/>
      <c r="L16" s="73"/>
      <c r="M16" s="73"/>
      <c r="N16" s="73"/>
      <c r="O16" s="95"/>
    </row>
    <row r="17" spans="2:20" ht="24" x14ac:dyDescent="0.25">
      <c r="B17" s="40" t="s">
        <v>47</v>
      </c>
      <c r="C17" s="22" t="s">
        <v>32</v>
      </c>
      <c r="D17" s="517" t="s">
        <v>48</v>
      </c>
      <c r="E17" s="521"/>
      <c r="F17" s="173" t="s">
        <v>49</v>
      </c>
      <c r="G17" s="517" t="s">
        <v>50</v>
      </c>
      <c r="H17" s="518"/>
      <c r="I17" s="173" t="s">
        <v>51</v>
      </c>
      <c r="J17" s="517" t="s">
        <v>52</v>
      </c>
      <c r="K17" s="518"/>
      <c r="L17" s="518"/>
      <c r="M17" s="518"/>
      <c r="N17" s="518"/>
      <c r="O17" s="522"/>
      <c r="R17" s="69">
        <v>2.17</v>
      </c>
    </row>
    <row r="18" spans="2:20" ht="15" customHeight="1" x14ac:dyDescent="0.25">
      <c r="B18" s="533" t="s">
        <v>53</v>
      </c>
      <c r="C18" s="438"/>
      <c r="D18" s="438"/>
      <c r="E18" s="438"/>
      <c r="F18" s="438"/>
      <c r="G18" s="418"/>
      <c r="H18" s="418"/>
      <c r="I18" s="418"/>
      <c r="J18" s="438"/>
      <c r="K18" s="465"/>
      <c r="L18" s="450">
        <v>0</v>
      </c>
      <c r="M18" s="451"/>
      <c r="N18" s="451"/>
      <c r="O18" s="534"/>
    </row>
    <row r="19" spans="2:20" ht="15" customHeight="1" x14ac:dyDescent="0.25">
      <c r="B19" s="93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6"/>
    </row>
    <row r="20" spans="2:20" ht="15" customHeight="1" x14ac:dyDescent="0.25">
      <c r="B20" s="535" t="s">
        <v>54</v>
      </c>
      <c r="C20" s="449"/>
      <c r="D20" s="449"/>
      <c r="E20" s="449"/>
      <c r="F20" s="449"/>
      <c r="G20" s="449"/>
      <c r="H20" s="449"/>
      <c r="I20" s="455"/>
      <c r="J20" s="451">
        <f>TRUNC(L15+L18+L12,2)</f>
        <v>0</v>
      </c>
      <c r="K20" s="451"/>
      <c r="L20" s="451"/>
      <c r="M20" s="451"/>
      <c r="N20" s="451"/>
      <c r="O20" s="534"/>
    </row>
    <row r="21" spans="2:20" ht="15" customHeight="1" x14ac:dyDescent="0.25">
      <c r="B21" s="535" t="s">
        <v>55</v>
      </c>
      <c r="C21" s="449"/>
      <c r="D21" s="449"/>
      <c r="E21" s="449"/>
      <c r="F21" s="449"/>
      <c r="G21" s="449"/>
      <c r="H21" s="449"/>
      <c r="I21" s="455"/>
      <c r="J21" s="536">
        <v>1</v>
      </c>
      <c r="K21" s="536"/>
      <c r="L21" s="536"/>
      <c r="M21" s="536"/>
      <c r="N21" s="536"/>
      <c r="O21" s="537"/>
    </row>
    <row r="22" spans="2:20" ht="15" customHeight="1" x14ac:dyDescent="0.25">
      <c r="B22" s="535" t="s">
        <v>56</v>
      </c>
      <c r="C22" s="449"/>
      <c r="D22" s="449"/>
      <c r="E22" s="449"/>
      <c r="F22" s="449"/>
      <c r="G22" s="449"/>
      <c r="H22" s="449"/>
      <c r="I22" s="455"/>
      <c r="J22" s="451">
        <f>TRUNC(J20/J21,2)</f>
        <v>0</v>
      </c>
      <c r="K22" s="451"/>
      <c r="L22" s="451"/>
      <c r="M22" s="451"/>
      <c r="N22" s="451"/>
      <c r="O22" s="534"/>
    </row>
    <row r="23" spans="2:20" ht="15" customHeight="1" x14ac:dyDescent="0.25">
      <c r="B23" s="97"/>
      <c r="C23" s="79"/>
      <c r="D23" s="79"/>
      <c r="E23" s="79"/>
      <c r="F23" s="79"/>
      <c r="G23" s="79"/>
      <c r="H23" s="79"/>
      <c r="I23" s="79"/>
      <c r="J23" s="80"/>
      <c r="K23" s="80"/>
      <c r="L23" s="98"/>
      <c r="M23" s="98"/>
      <c r="N23" s="98"/>
      <c r="O23" s="99"/>
      <c r="Q23" s="69">
        <v>24</v>
      </c>
      <c r="R23" s="69">
        <v>100</v>
      </c>
    </row>
    <row r="24" spans="2:20" ht="24" x14ac:dyDescent="0.25">
      <c r="B24" s="46" t="s">
        <v>57</v>
      </c>
      <c r="C24" s="47" t="s">
        <v>32</v>
      </c>
      <c r="D24" s="548" t="s">
        <v>58</v>
      </c>
      <c r="E24" s="549"/>
      <c r="F24" s="550" t="s">
        <v>59</v>
      </c>
      <c r="G24" s="551"/>
      <c r="H24" s="552"/>
      <c r="I24" s="423" t="s">
        <v>44</v>
      </c>
      <c r="J24" s="553"/>
      <c r="K24" s="424"/>
      <c r="L24" s="554" t="s">
        <v>60</v>
      </c>
      <c r="M24" s="518"/>
      <c r="N24" s="518"/>
      <c r="O24" s="522"/>
      <c r="R24" s="69">
        <v>5</v>
      </c>
      <c r="T24" s="69">
        <f>(33.67*5)/100</f>
        <v>1.6835000000000002</v>
      </c>
    </row>
    <row r="25" spans="2:20" ht="15" customHeight="1" x14ac:dyDescent="0.25">
      <c r="B25" s="555" t="s">
        <v>61</v>
      </c>
      <c r="C25" s="556"/>
      <c r="D25" s="556"/>
      <c r="E25" s="556"/>
      <c r="F25" s="556"/>
      <c r="G25" s="556"/>
      <c r="H25" s="556"/>
      <c r="I25" s="556"/>
      <c r="J25" s="556"/>
      <c r="K25" s="556"/>
      <c r="L25" s="447">
        <v>0</v>
      </c>
      <c r="M25" s="557"/>
      <c r="N25" s="557"/>
      <c r="O25" s="558"/>
    </row>
    <row r="26" spans="2:20" ht="15" customHeight="1" x14ac:dyDescent="0.25">
      <c r="B26" s="100"/>
      <c r="C26" s="101"/>
      <c r="D26" s="101"/>
      <c r="E26" s="101"/>
      <c r="F26" s="101"/>
      <c r="G26" s="101"/>
      <c r="H26" s="101"/>
      <c r="I26" s="101"/>
      <c r="J26" s="101"/>
      <c r="K26" s="101"/>
      <c r="L26" s="73"/>
      <c r="M26" s="73"/>
      <c r="N26" s="73"/>
      <c r="O26" s="102"/>
    </row>
    <row r="27" spans="2:20" ht="24" x14ac:dyDescent="0.25">
      <c r="B27" s="46" t="s">
        <v>62</v>
      </c>
      <c r="C27" s="47" t="s">
        <v>32</v>
      </c>
      <c r="D27" s="545" t="s">
        <v>58</v>
      </c>
      <c r="E27" s="545"/>
      <c r="F27" s="546" t="s">
        <v>59</v>
      </c>
      <c r="G27" s="546"/>
      <c r="H27" s="546"/>
      <c r="I27" s="545" t="s">
        <v>44</v>
      </c>
      <c r="J27" s="545"/>
      <c r="K27" s="545"/>
      <c r="L27" s="423" t="s">
        <v>60</v>
      </c>
      <c r="M27" s="553"/>
      <c r="N27" s="553"/>
      <c r="O27" s="648"/>
    </row>
    <row r="28" spans="2:20" ht="15" customHeight="1" x14ac:dyDescent="0.25">
      <c r="B28" s="555" t="s">
        <v>63</v>
      </c>
      <c r="C28" s="556"/>
      <c r="D28" s="556"/>
      <c r="E28" s="556"/>
      <c r="F28" s="556"/>
      <c r="G28" s="556"/>
      <c r="H28" s="556"/>
      <c r="I28" s="556"/>
      <c r="J28" s="556"/>
      <c r="K28" s="556"/>
      <c r="L28" s="447">
        <v>0</v>
      </c>
      <c r="M28" s="557"/>
      <c r="N28" s="557"/>
      <c r="O28" s="558"/>
    </row>
    <row r="29" spans="2:20" ht="15" customHeight="1" x14ac:dyDescent="0.25">
      <c r="B29" s="93"/>
      <c r="C29" s="94"/>
      <c r="D29" s="94"/>
      <c r="E29" s="94"/>
      <c r="F29" s="94"/>
      <c r="G29" s="94"/>
      <c r="H29" s="94"/>
      <c r="I29" s="94"/>
      <c r="J29" s="94"/>
      <c r="K29" s="94"/>
      <c r="L29" s="73"/>
      <c r="M29" s="73"/>
      <c r="N29" s="73"/>
      <c r="O29" s="103"/>
    </row>
    <row r="30" spans="2:20" ht="24" x14ac:dyDescent="0.25">
      <c r="B30" s="36" t="s">
        <v>64</v>
      </c>
      <c r="C30" s="52" t="s">
        <v>32</v>
      </c>
      <c r="D30" s="174" t="s">
        <v>58</v>
      </c>
      <c r="E30" s="538" t="s">
        <v>71</v>
      </c>
      <c r="F30" s="540"/>
      <c r="G30" s="540"/>
      <c r="H30" s="539"/>
      <c r="I30" s="53" t="s">
        <v>65</v>
      </c>
      <c r="J30" s="54" t="s">
        <v>66</v>
      </c>
      <c r="K30" s="538" t="s">
        <v>52</v>
      </c>
      <c r="L30" s="539"/>
      <c r="M30" s="538" t="s">
        <v>44</v>
      </c>
      <c r="N30" s="539"/>
      <c r="O30" s="55" t="s">
        <v>67</v>
      </c>
      <c r="Q30" s="85">
        <f>L28+L25+L31+J22</f>
        <v>0</v>
      </c>
    </row>
    <row r="31" spans="2:20" ht="15" customHeight="1" x14ac:dyDescent="0.25">
      <c r="B31" s="555" t="s">
        <v>68</v>
      </c>
      <c r="C31" s="556"/>
      <c r="D31" s="556"/>
      <c r="E31" s="556"/>
      <c r="F31" s="556"/>
      <c r="G31" s="556"/>
      <c r="H31" s="556"/>
      <c r="I31" s="556"/>
      <c r="J31" s="556"/>
      <c r="K31" s="556"/>
      <c r="L31" s="557">
        <v>0</v>
      </c>
      <c r="M31" s="557"/>
      <c r="N31" s="557"/>
      <c r="O31" s="558"/>
    </row>
    <row r="32" spans="2:20" ht="15" customHeight="1" x14ac:dyDescent="0.25">
      <c r="B32" s="93"/>
      <c r="C32" s="94"/>
      <c r="D32" s="94"/>
      <c r="E32" s="94"/>
      <c r="F32" s="94"/>
      <c r="G32" s="94"/>
      <c r="H32" s="94"/>
      <c r="I32" s="94"/>
      <c r="J32" s="94"/>
      <c r="K32" s="94"/>
      <c r="L32" s="73"/>
      <c r="M32" s="73"/>
      <c r="N32" s="73"/>
      <c r="O32" s="104"/>
    </row>
    <row r="33" spans="2:24" ht="15" customHeight="1" x14ac:dyDescent="0.25">
      <c r="B33" s="559" t="s">
        <v>112</v>
      </c>
      <c r="C33" s="449"/>
      <c r="D33" s="449"/>
      <c r="E33" s="449"/>
      <c r="F33" s="449"/>
      <c r="G33" s="449"/>
      <c r="H33" s="449"/>
      <c r="I33" s="449"/>
      <c r="J33" s="449"/>
      <c r="K33" s="449"/>
      <c r="L33" s="450">
        <v>527.04999999999995</v>
      </c>
      <c r="M33" s="451"/>
      <c r="N33" s="451"/>
      <c r="O33" s="534"/>
      <c r="P33" s="83">
        <f>L33</f>
        <v>527.04999999999995</v>
      </c>
    </row>
    <row r="34" spans="2:24" ht="15" customHeight="1" x14ac:dyDescent="0.25">
      <c r="B34" s="559" t="s">
        <v>97</v>
      </c>
      <c r="C34" s="454"/>
      <c r="D34" s="454"/>
      <c r="E34" s="454"/>
      <c r="F34" s="454"/>
      <c r="G34" s="454"/>
      <c r="H34" s="454"/>
      <c r="I34" s="454"/>
      <c r="J34" s="454"/>
      <c r="K34" s="454"/>
      <c r="L34" s="450">
        <f>TRUNC(L33*0.2332,2)</f>
        <v>122.9</v>
      </c>
      <c r="M34" s="451"/>
      <c r="N34" s="451"/>
      <c r="O34" s="534"/>
    </row>
    <row r="35" spans="2:24" ht="15" customHeight="1" thickBot="1" x14ac:dyDescent="0.3">
      <c r="B35" s="560" t="s">
        <v>70</v>
      </c>
      <c r="C35" s="561"/>
      <c r="D35" s="561"/>
      <c r="E35" s="561"/>
      <c r="F35" s="561"/>
      <c r="G35" s="561"/>
      <c r="H35" s="561"/>
      <c r="I35" s="561"/>
      <c r="J35" s="561"/>
      <c r="K35" s="561"/>
      <c r="L35" s="562">
        <f>TRUNC(L33+L34,2)</f>
        <v>649.95000000000005</v>
      </c>
      <c r="M35" s="563"/>
      <c r="N35" s="563"/>
      <c r="O35" s="564"/>
    </row>
    <row r="37" spans="2:24" x14ac:dyDescent="0.25">
      <c r="X37" s="85"/>
    </row>
    <row r="38" spans="2:24" x14ac:dyDescent="0.25">
      <c r="O38" s="105"/>
    </row>
    <row r="40" spans="2:24" x14ac:dyDescent="0.25">
      <c r="B40" s="86"/>
      <c r="C40" s="86"/>
      <c r="F40" s="88"/>
      <c r="G40" s="86"/>
    </row>
    <row r="47" spans="2:24" x14ac:dyDescent="0.25">
      <c r="B47" s="86"/>
      <c r="C47" s="86"/>
      <c r="F47" s="88"/>
    </row>
    <row r="54" spans="2:6" x14ac:dyDescent="0.25">
      <c r="B54" s="86"/>
      <c r="C54" s="86"/>
      <c r="F54" s="88"/>
    </row>
    <row r="61" spans="2:6" x14ac:dyDescent="0.25">
      <c r="B61" s="86"/>
      <c r="F61" s="88"/>
    </row>
    <row r="68" spans="6:6" x14ac:dyDescent="0.25">
      <c r="F68" s="88"/>
    </row>
  </sheetData>
  <mergeCells count="60">
    <mergeCell ref="B33:K33"/>
    <mergeCell ref="L33:O33"/>
    <mergeCell ref="B34:K34"/>
    <mergeCell ref="L34:O34"/>
    <mergeCell ref="B35:K35"/>
    <mergeCell ref="L35:O35"/>
    <mergeCell ref="B31:K31"/>
    <mergeCell ref="L31:O31"/>
    <mergeCell ref="B25:K25"/>
    <mergeCell ref="L25:O25"/>
    <mergeCell ref="D27:E27"/>
    <mergeCell ref="F27:H27"/>
    <mergeCell ref="I27:K27"/>
    <mergeCell ref="L27:O27"/>
    <mergeCell ref="B28:K28"/>
    <mergeCell ref="L28:O28"/>
    <mergeCell ref="E30:H30"/>
    <mergeCell ref="K30:L30"/>
    <mergeCell ref="M30:N30"/>
    <mergeCell ref="B21:I21"/>
    <mergeCell ref="J21:O21"/>
    <mergeCell ref="B22:I22"/>
    <mergeCell ref="J22:O22"/>
    <mergeCell ref="D24:E24"/>
    <mergeCell ref="F24:H24"/>
    <mergeCell ref="I24:K24"/>
    <mergeCell ref="L24:O24"/>
    <mergeCell ref="B20:I20"/>
    <mergeCell ref="J20:O20"/>
    <mergeCell ref="D14:E14"/>
    <mergeCell ref="F14:G14"/>
    <mergeCell ref="I14:M14"/>
    <mergeCell ref="N14:O14"/>
    <mergeCell ref="B15:K15"/>
    <mergeCell ref="L15:O15"/>
    <mergeCell ref="D17:E17"/>
    <mergeCell ref="G17:H17"/>
    <mergeCell ref="J17:O17"/>
    <mergeCell ref="B18:K18"/>
    <mergeCell ref="L18:O18"/>
    <mergeCell ref="B12:K12"/>
    <mergeCell ref="L12:O12"/>
    <mergeCell ref="D13:E13"/>
    <mergeCell ref="F13:G13"/>
    <mergeCell ref="I13:J13"/>
    <mergeCell ref="K13:M13"/>
    <mergeCell ref="N13:O13"/>
    <mergeCell ref="B9:O9"/>
    <mergeCell ref="B10:O10"/>
    <mergeCell ref="D11:E11"/>
    <mergeCell ref="F11:G11"/>
    <mergeCell ref="I11:J11"/>
    <mergeCell ref="K11:M11"/>
    <mergeCell ref="N11:O11"/>
    <mergeCell ref="B7:O8"/>
    <mergeCell ref="B2:O2"/>
    <mergeCell ref="B3:O3"/>
    <mergeCell ref="B4:O4"/>
    <mergeCell ref="B5:O5"/>
    <mergeCell ref="B6:O6"/>
  </mergeCells>
  <printOptions horizontalCentered="1"/>
  <pageMargins left="0.70866141732283472" right="0.70866141732283472" top="0.35433070866141736" bottom="0.74803149606299213" header="0.31496062992125984" footer="0.31496062992125984"/>
  <pageSetup paperSize="9" scale="67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Planilha19">
    <tabColor rgb="FF00B050"/>
    <pageSetUpPr fitToPage="1"/>
  </sheetPr>
  <dimension ref="A1:S65"/>
  <sheetViews>
    <sheetView showGridLines="0" view="pageBreakPreview" zoomScale="85" zoomScaleNormal="100" zoomScaleSheetLayoutView="85" workbookViewId="0">
      <selection activeCell="A2" sqref="A2:K4"/>
    </sheetView>
  </sheetViews>
  <sheetFormatPr defaultRowHeight="12.75" x14ac:dyDescent="0.25"/>
  <cols>
    <col min="1" max="1" width="18" style="69" customWidth="1"/>
    <col min="2" max="2" width="52.140625" style="69" bestFit="1" customWidth="1"/>
    <col min="3" max="3" width="12.7109375" style="84" bestFit="1" customWidth="1"/>
    <col min="4" max="5" width="13.140625" style="69" bestFit="1" customWidth="1"/>
    <col min="6" max="6" width="11" style="69" bestFit="1" customWidth="1"/>
    <col min="7" max="7" width="11" style="69" customWidth="1"/>
    <col min="8" max="9" width="12.7109375" style="69" customWidth="1"/>
    <col min="10" max="10" width="12.5703125" style="69" bestFit="1" customWidth="1"/>
    <col min="11" max="11" width="15.7109375" style="69" bestFit="1" customWidth="1"/>
    <col min="12" max="12" width="6.28515625" style="69" customWidth="1"/>
    <col min="13" max="13" width="5.42578125" style="69" bestFit="1" customWidth="1"/>
    <col min="14" max="14" width="3" style="69" customWidth="1"/>
    <col min="15" max="15" width="1.85546875" style="69" customWidth="1"/>
    <col min="16" max="16" width="6" style="69" customWidth="1"/>
    <col min="17" max="17" width="9.5703125" style="69" bestFit="1" customWidth="1"/>
    <col min="18" max="16384" width="9.140625" style="69"/>
  </cols>
  <sheetData>
    <row r="1" spans="1:19" ht="94.5" customHeight="1" thickBot="1" x14ac:dyDescent="0.5">
      <c r="A1" s="210"/>
      <c r="B1" s="602" t="s">
        <v>141</v>
      </c>
      <c r="C1" s="603"/>
      <c r="D1" s="603"/>
      <c r="E1" s="603"/>
      <c r="F1" s="603"/>
      <c r="G1" s="603"/>
      <c r="H1" s="603"/>
      <c r="I1" s="603"/>
      <c r="J1" s="603"/>
      <c r="K1" s="604"/>
      <c r="L1" s="68"/>
      <c r="M1" s="68"/>
      <c r="N1" s="68"/>
      <c r="O1" s="68"/>
      <c r="P1" s="140"/>
      <c r="Q1" s="140"/>
      <c r="R1" s="140"/>
      <c r="S1" s="140"/>
    </row>
    <row r="2" spans="1:19" ht="19.5" customHeight="1" thickTop="1" x14ac:dyDescent="0.25">
      <c r="A2" s="605" t="s">
        <v>323</v>
      </c>
      <c r="B2" s="606"/>
      <c r="C2" s="606"/>
      <c r="D2" s="606"/>
      <c r="E2" s="606"/>
      <c r="F2" s="606"/>
      <c r="G2" s="606"/>
      <c r="H2" s="606"/>
      <c r="I2" s="606"/>
      <c r="J2" s="606"/>
      <c r="K2" s="607"/>
      <c r="L2" s="140"/>
      <c r="M2" s="140"/>
      <c r="N2" s="140"/>
      <c r="O2" s="140"/>
      <c r="P2" s="140"/>
      <c r="Q2" s="140"/>
      <c r="R2" s="140"/>
      <c r="S2" s="140"/>
    </row>
    <row r="3" spans="1:19" ht="13.5" customHeight="1" x14ac:dyDescent="0.25">
      <c r="A3" s="608"/>
      <c r="B3" s="609"/>
      <c r="C3" s="609"/>
      <c r="D3" s="609"/>
      <c r="E3" s="609"/>
      <c r="F3" s="609"/>
      <c r="G3" s="609"/>
      <c r="H3" s="609"/>
      <c r="I3" s="609"/>
      <c r="J3" s="609"/>
      <c r="K3" s="610"/>
      <c r="L3" s="140"/>
      <c r="M3" s="140"/>
      <c r="N3" s="140"/>
      <c r="O3" s="140"/>
      <c r="P3" s="140"/>
      <c r="Q3" s="140"/>
      <c r="R3" s="140"/>
      <c r="S3" s="140"/>
    </row>
    <row r="4" spans="1:19" ht="29.25" customHeight="1" thickBot="1" x14ac:dyDescent="0.3">
      <c r="A4" s="611"/>
      <c r="B4" s="612"/>
      <c r="C4" s="612"/>
      <c r="D4" s="612"/>
      <c r="E4" s="612"/>
      <c r="F4" s="612"/>
      <c r="G4" s="612"/>
      <c r="H4" s="612"/>
      <c r="I4" s="612"/>
      <c r="J4" s="612"/>
      <c r="K4" s="613"/>
      <c r="L4" s="140"/>
      <c r="M4" s="140"/>
      <c r="N4" s="140"/>
      <c r="O4" s="140"/>
      <c r="P4" s="140"/>
      <c r="Q4" s="140"/>
      <c r="R4" s="140"/>
      <c r="S4" s="140"/>
    </row>
    <row r="5" spans="1:19" ht="13.5" customHeight="1" x14ac:dyDescent="0.25">
      <c r="A5" s="614" t="s">
        <v>142</v>
      </c>
      <c r="B5" s="615"/>
      <c r="C5" s="615"/>
      <c r="D5" s="615"/>
      <c r="E5" s="615"/>
      <c r="F5" s="615"/>
      <c r="G5" s="615"/>
      <c r="H5" s="615"/>
      <c r="I5" s="615"/>
      <c r="J5" s="615"/>
      <c r="K5" s="616"/>
      <c r="L5" s="140"/>
      <c r="M5" s="140"/>
      <c r="N5" s="140"/>
      <c r="O5" s="140"/>
      <c r="P5" s="140"/>
      <c r="Q5" s="140"/>
      <c r="R5" s="140"/>
      <c r="S5" s="140"/>
    </row>
    <row r="6" spans="1:19" ht="15" customHeight="1" thickBot="1" x14ac:dyDescent="0.3">
      <c r="A6" s="617"/>
      <c r="B6" s="618"/>
      <c r="C6" s="618"/>
      <c r="D6" s="618"/>
      <c r="E6" s="618"/>
      <c r="F6" s="618"/>
      <c r="G6" s="618"/>
      <c r="H6" s="618"/>
      <c r="I6" s="618"/>
      <c r="J6" s="618"/>
      <c r="K6" s="619"/>
      <c r="L6" s="140"/>
      <c r="M6" s="140"/>
      <c r="N6" s="140"/>
      <c r="O6" s="140"/>
      <c r="P6" s="140"/>
      <c r="Q6" s="140"/>
      <c r="R6" s="140"/>
      <c r="S6" s="140"/>
    </row>
    <row r="7" spans="1:19" ht="14.25" customHeight="1" x14ac:dyDescent="0.25">
      <c r="A7" s="620" t="s">
        <v>218</v>
      </c>
      <c r="B7" s="621"/>
      <c r="C7" s="621"/>
      <c r="D7" s="621"/>
      <c r="E7" s="621"/>
      <c r="F7" s="621"/>
      <c r="G7" s="621"/>
      <c r="H7" s="621"/>
      <c r="I7" s="621"/>
      <c r="J7" s="621"/>
      <c r="K7" s="622"/>
      <c r="L7" s="140"/>
      <c r="M7" s="140"/>
      <c r="N7" s="140"/>
      <c r="O7" s="140"/>
      <c r="P7" s="140"/>
      <c r="Q7" s="140"/>
      <c r="R7" s="140"/>
      <c r="S7" s="140"/>
    </row>
    <row r="8" spans="1:19" ht="26.25" customHeight="1" thickBot="1" x14ac:dyDescent="0.3">
      <c r="A8" s="623"/>
      <c r="B8" s="624"/>
      <c r="C8" s="624"/>
      <c r="D8" s="624"/>
      <c r="E8" s="624"/>
      <c r="F8" s="624"/>
      <c r="G8" s="624"/>
      <c r="H8" s="624"/>
      <c r="I8" s="624"/>
      <c r="J8" s="624"/>
      <c r="K8" s="625"/>
      <c r="L8" s="140"/>
      <c r="M8" s="140"/>
      <c r="N8" s="140"/>
      <c r="O8" s="140"/>
      <c r="P8" s="140"/>
      <c r="Q8" s="140"/>
      <c r="R8" s="140"/>
      <c r="S8" s="140"/>
    </row>
    <row r="9" spans="1:19" ht="15.75" thickBot="1" x14ac:dyDescent="0.3">
      <c r="A9" s="145" t="s">
        <v>146</v>
      </c>
      <c r="B9" s="245"/>
      <c r="C9" s="244" t="s">
        <v>147</v>
      </c>
      <c r="D9" s="244" t="s">
        <v>148</v>
      </c>
      <c r="E9" s="244" t="s">
        <v>149</v>
      </c>
      <c r="F9" s="244" t="s">
        <v>150</v>
      </c>
      <c r="G9" s="244" t="s">
        <v>151</v>
      </c>
      <c r="H9" s="211" t="s">
        <v>152</v>
      </c>
      <c r="I9" s="211" t="s">
        <v>153</v>
      </c>
      <c r="J9" s="211" t="s">
        <v>154</v>
      </c>
      <c r="K9" s="239" t="s">
        <v>107</v>
      </c>
      <c r="L9" s="140"/>
      <c r="M9" s="140"/>
      <c r="N9" s="140"/>
      <c r="O9" s="140"/>
      <c r="P9" s="140"/>
      <c r="Q9" s="140"/>
      <c r="R9" s="140"/>
      <c r="S9" s="140"/>
    </row>
    <row r="10" spans="1:19" ht="24" customHeight="1" thickBot="1" x14ac:dyDescent="0.3">
      <c r="A10" s="148"/>
      <c r="B10" s="149"/>
      <c r="C10" s="587" t="s">
        <v>155</v>
      </c>
      <c r="D10" s="588"/>
      <c r="E10" s="588"/>
      <c r="F10" s="588"/>
      <c r="G10" s="588"/>
      <c r="H10" s="588"/>
      <c r="I10" s="240"/>
      <c r="J10" s="240"/>
      <c r="K10" s="260">
        <v>0</v>
      </c>
      <c r="L10" s="140"/>
      <c r="M10" s="140"/>
      <c r="N10" s="140"/>
      <c r="O10" s="140"/>
      <c r="P10" s="140"/>
      <c r="Q10" s="140"/>
      <c r="R10" s="140"/>
      <c r="S10" s="140"/>
    </row>
    <row r="11" spans="1:19" ht="24" customHeight="1" thickBot="1" x14ac:dyDescent="0.3">
      <c r="A11" s="145" t="s">
        <v>156</v>
      </c>
      <c r="B11" s="245"/>
      <c r="C11" s="244" t="s">
        <v>147</v>
      </c>
      <c r="D11" s="244" t="s">
        <v>148</v>
      </c>
      <c r="E11" s="244" t="s">
        <v>149</v>
      </c>
      <c r="F11" s="244" t="s">
        <v>150</v>
      </c>
      <c r="G11" s="244" t="s">
        <v>151</v>
      </c>
      <c r="H11" s="211" t="s">
        <v>152</v>
      </c>
      <c r="I11" s="211" t="s">
        <v>153</v>
      </c>
      <c r="J11" s="211" t="s">
        <v>154</v>
      </c>
      <c r="K11" s="239" t="s">
        <v>107</v>
      </c>
      <c r="L11" s="140"/>
      <c r="M11" s="140"/>
      <c r="N11" s="140"/>
      <c r="O11" s="140"/>
      <c r="P11" s="140"/>
      <c r="Q11" s="140"/>
      <c r="R11" s="140"/>
      <c r="S11" s="140"/>
    </row>
    <row r="12" spans="1:19" ht="24" customHeight="1" x14ac:dyDescent="0.2">
      <c r="A12" s="620" t="s">
        <v>219</v>
      </c>
      <c r="B12" s="621"/>
      <c r="C12" s="248" t="s">
        <v>220</v>
      </c>
      <c r="D12" s="248">
        <v>72282</v>
      </c>
      <c r="E12" s="248">
        <v>1</v>
      </c>
      <c r="F12" s="248">
        <v>1</v>
      </c>
      <c r="G12" s="248">
        <v>716</v>
      </c>
      <c r="H12" s="248">
        <v>0</v>
      </c>
      <c r="I12" s="248">
        <v>716</v>
      </c>
      <c r="J12" s="248" t="s">
        <v>106</v>
      </c>
      <c r="K12" s="246">
        <v>716</v>
      </c>
      <c r="L12" s="140"/>
      <c r="M12" s="140"/>
      <c r="N12" s="140"/>
      <c r="O12" s="140"/>
      <c r="P12" s="140"/>
      <c r="Q12" s="140"/>
      <c r="R12" s="140"/>
      <c r="S12" s="140"/>
    </row>
    <row r="13" spans="1:19" ht="15" customHeight="1" thickBot="1" x14ac:dyDescent="0.3">
      <c r="A13" s="217"/>
      <c r="B13" s="218"/>
      <c r="C13" s="243"/>
      <c r="D13" s="243"/>
      <c r="E13" s="250"/>
      <c r="F13" s="250"/>
      <c r="G13" s="250"/>
      <c r="H13" s="177" t="s">
        <v>155</v>
      </c>
      <c r="I13" s="177"/>
      <c r="J13" s="250"/>
      <c r="K13" s="222">
        <f>SUM(K12:K12)</f>
        <v>716</v>
      </c>
      <c r="L13" s="140"/>
      <c r="M13" s="140"/>
      <c r="N13" s="140"/>
      <c r="O13" s="140"/>
      <c r="P13" s="140"/>
      <c r="Q13" s="140"/>
      <c r="R13" s="140"/>
      <c r="S13" s="140"/>
    </row>
    <row r="14" spans="1:19" ht="24" customHeight="1" x14ac:dyDescent="0.25">
      <c r="A14" s="224"/>
      <c r="B14" s="224"/>
      <c r="C14" s="224"/>
      <c r="D14" s="224"/>
      <c r="E14" s="224"/>
      <c r="F14" s="224"/>
      <c r="G14" s="224"/>
      <c r="H14" s="224"/>
      <c r="I14" s="224"/>
      <c r="J14" s="224"/>
      <c r="K14" s="225"/>
      <c r="L14" s="140"/>
      <c r="M14" s="140"/>
      <c r="N14" s="140"/>
      <c r="O14" s="140"/>
      <c r="P14" s="140"/>
      <c r="Q14" s="140"/>
      <c r="R14" s="140"/>
      <c r="S14" s="140"/>
    </row>
    <row r="15" spans="1:19" ht="15" customHeight="1" thickBot="1" x14ac:dyDescent="0.3">
      <c r="A15" s="213" t="s">
        <v>174</v>
      </c>
      <c r="B15" s="213"/>
      <c r="C15" s="213"/>
      <c r="D15" s="213"/>
      <c r="E15" s="213"/>
      <c r="F15" s="213"/>
      <c r="G15" s="213"/>
      <c r="H15" s="213"/>
      <c r="I15" s="213"/>
      <c r="J15" s="213"/>
      <c r="K15" s="219"/>
      <c r="L15" s="140"/>
      <c r="M15" s="140"/>
      <c r="N15" s="140"/>
      <c r="O15" s="140"/>
      <c r="P15" s="140"/>
      <c r="Q15" s="140"/>
      <c r="R15" s="140"/>
      <c r="S15" s="140"/>
    </row>
    <row r="16" spans="1:19" ht="15" customHeight="1" thickBot="1" x14ac:dyDescent="0.3">
      <c r="A16" s="232" t="s">
        <v>162</v>
      </c>
      <c r="B16" s="211"/>
      <c r="C16" s="233" t="s">
        <v>163</v>
      </c>
      <c r="D16" s="596" t="s">
        <v>164</v>
      </c>
      <c r="E16" s="597"/>
      <c r="F16" s="213"/>
      <c r="G16" s="213"/>
      <c r="H16" s="213"/>
      <c r="I16" s="213"/>
      <c r="J16" s="213"/>
      <c r="K16" s="219"/>
      <c r="L16" s="140"/>
      <c r="M16" s="140"/>
      <c r="N16" s="140"/>
      <c r="O16" s="140"/>
      <c r="P16" s="140"/>
      <c r="Q16" s="140"/>
      <c r="R16" s="140"/>
      <c r="S16" s="140"/>
    </row>
    <row r="17" spans="1:19" ht="15" customHeight="1" x14ac:dyDescent="0.25">
      <c r="A17" s="227" t="s">
        <v>165</v>
      </c>
      <c r="B17" s="224"/>
      <c r="C17" s="234">
        <v>1.5727</v>
      </c>
      <c r="D17" s="227"/>
      <c r="E17" s="225">
        <v>0</v>
      </c>
      <c r="F17" s="213"/>
      <c r="G17" s="213"/>
      <c r="H17" s="213"/>
      <c r="I17" s="213"/>
      <c r="J17" s="213"/>
      <c r="K17" s="219"/>
      <c r="L17" s="140"/>
      <c r="M17" s="140"/>
      <c r="N17" s="140"/>
      <c r="O17" s="140"/>
      <c r="P17" s="140"/>
      <c r="Q17" s="140"/>
      <c r="R17" s="140"/>
      <c r="S17" s="140"/>
    </row>
    <row r="18" spans="1:19" ht="15" customHeight="1" x14ac:dyDescent="0.25">
      <c r="A18" s="228" t="s">
        <v>166</v>
      </c>
      <c r="B18" s="213"/>
      <c r="C18" s="230"/>
      <c r="D18" s="228"/>
      <c r="E18" s="219">
        <v>716</v>
      </c>
      <c r="F18" s="213"/>
      <c r="G18" s="213"/>
      <c r="H18" s="213"/>
      <c r="I18" s="213"/>
      <c r="J18" s="213"/>
      <c r="K18" s="219"/>
      <c r="L18" s="140"/>
      <c r="M18" s="140"/>
      <c r="N18" s="140"/>
      <c r="O18" s="140"/>
      <c r="P18" s="140"/>
      <c r="Q18" s="140"/>
      <c r="R18" s="140"/>
      <c r="S18" s="140"/>
    </row>
    <row r="19" spans="1:19" ht="15" customHeight="1" x14ac:dyDescent="0.25">
      <c r="A19" s="228" t="s">
        <v>167</v>
      </c>
      <c r="B19" s="213"/>
      <c r="C19" s="230"/>
      <c r="D19" s="228"/>
      <c r="E19" s="219">
        <v>0</v>
      </c>
      <c r="F19" s="213"/>
      <c r="G19" s="213"/>
      <c r="H19" s="213"/>
      <c r="I19" s="213"/>
      <c r="J19" s="213"/>
      <c r="K19" s="219"/>
      <c r="L19" s="140"/>
      <c r="M19" s="140"/>
      <c r="N19" s="140"/>
      <c r="O19" s="140"/>
      <c r="P19" s="140"/>
      <c r="Q19" s="140"/>
      <c r="R19" s="140"/>
      <c r="S19" s="140"/>
    </row>
    <row r="20" spans="1:19" ht="15" customHeight="1" x14ac:dyDescent="0.25">
      <c r="A20" s="228" t="s">
        <v>168</v>
      </c>
      <c r="B20" s="213"/>
      <c r="C20" s="230"/>
      <c r="D20" s="228"/>
      <c r="E20" s="219">
        <v>1</v>
      </c>
      <c r="F20" s="213"/>
      <c r="G20" s="213"/>
      <c r="H20" s="213"/>
      <c r="I20" s="213"/>
      <c r="J20" s="213"/>
      <c r="K20" s="219"/>
      <c r="L20" s="140"/>
      <c r="M20" s="140"/>
      <c r="N20" s="140"/>
      <c r="O20" s="140"/>
      <c r="P20" s="140"/>
      <c r="Q20" s="140"/>
      <c r="R20" s="140"/>
      <c r="S20" s="140"/>
    </row>
    <row r="21" spans="1:19" ht="15" customHeight="1" x14ac:dyDescent="0.25">
      <c r="A21" s="228" t="s">
        <v>169</v>
      </c>
      <c r="B21" s="213"/>
      <c r="C21" s="230"/>
      <c r="D21" s="228"/>
      <c r="E21" s="219">
        <v>0</v>
      </c>
      <c r="F21" s="213"/>
      <c r="G21" s="213"/>
      <c r="H21" s="213"/>
      <c r="I21" s="213"/>
      <c r="J21" s="213"/>
      <c r="K21" s="219"/>
      <c r="L21" s="140"/>
      <c r="M21" s="140"/>
      <c r="N21" s="140"/>
      <c r="O21" s="140"/>
      <c r="P21" s="140"/>
      <c r="Q21" s="140"/>
      <c r="R21" s="140"/>
      <c r="S21" s="140"/>
    </row>
    <row r="22" spans="1:19" ht="15" x14ac:dyDescent="0.25">
      <c r="A22" s="228" t="s">
        <v>170</v>
      </c>
      <c r="B22" s="213"/>
      <c r="C22" s="230"/>
      <c r="D22" s="228"/>
      <c r="E22" s="219">
        <v>0</v>
      </c>
      <c r="F22" s="213"/>
      <c r="G22" s="213"/>
      <c r="H22" s="213"/>
      <c r="I22" s="213"/>
      <c r="J22" s="213"/>
      <c r="K22" s="219"/>
      <c r="L22" s="140"/>
      <c r="M22" s="140"/>
      <c r="N22" s="140"/>
      <c r="O22" s="140"/>
      <c r="P22" s="140"/>
      <c r="Q22" s="140"/>
      <c r="R22" s="140"/>
      <c r="S22" s="140"/>
    </row>
    <row r="23" spans="1:19" s="82" customFormat="1" ht="15" customHeight="1" x14ac:dyDescent="0.25">
      <c r="A23" s="228" t="s">
        <v>171</v>
      </c>
      <c r="B23" s="213"/>
      <c r="C23" s="230"/>
      <c r="D23" s="228"/>
      <c r="E23" s="219">
        <v>716</v>
      </c>
      <c r="F23" s="213"/>
      <c r="G23" s="213"/>
      <c r="H23" s="213"/>
      <c r="I23" s="213"/>
      <c r="J23" s="213"/>
      <c r="K23" s="219"/>
      <c r="L23" s="140"/>
      <c r="M23" s="140"/>
      <c r="N23" s="140"/>
      <c r="O23" s="140"/>
      <c r="P23" s="140"/>
      <c r="Q23" s="140"/>
      <c r="R23" s="140"/>
      <c r="S23" s="140"/>
    </row>
    <row r="24" spans="1:19" ht="15" customHeight="1" x14ac:dyDescent="0.25">
      <c r="A24" s="228" t="s">
        <v>172</v>
      </c>
      <c r="B24" s="213"/>
      <c r="C24" s="237">
        <v>0.23319999999999999</v>
      </c>
      <c r="D24" s="228"/>
      <c r="E24" s="235">
        <f>E23*0.2332</f>
        <v>166.97119999999998</v>
      </c>
      <c r="F24" s="213"/>
      <c r="G24" s="213"/>
      <c r="H24" s="213"/>
      <c r="I24" s="213"/>
      <c r="J24" s="213"/>
      <c r="K24" s="219"/>
      <c r="L24" s="140"/>
      <c r="M24" s="140"/>
      <c r="N24" s="140"/>
      <c r="O24" s="140"/>
      <c r="P24" s="140"/>
      <c r="Q24" s="140"/>
      <c r="R24" s="140"/>
      <c r="S24" s="140"/>
    </row>
    <row r="25" spans="1:19" ht="15" customHeight="1" thickBot="1" x14ac:dyDescent="0.3">
      <c r="A25" s="229" t="s">
        <v>173</v>
      </c>
      <c r="B25" s="223"/>
      <c r="C25" s="231"/>
      <c r="D25" s="229"/>
      <c r="E25" s="236">
        <f>E23+E24</f>
        <v>882.97119999999995</v>
      </c>
      <c r="F25" s="213"/>
      <c r="G25" s="213"/>
      <c r="H25" s="213"/>
      <c r="I25" s="213"/>
      <c r="J25" s="213"/>
      <c r="K25" s="219"/>
      <c r="L25" s="140"/>
      <c r="M25" s="140"/>
      <c r="N25" s="140"/>
      <c r="O25" s="140"/>
      <c r="P25" s="140"/>
      <c r="Q25" s="140"/>
      <c r="R25" s="140"/>
      <c r="S25" s="140"/>
    </row>
    <row r="26" spans="1:19" ht="15" customHeight="1" x14ac:dyDescent="0.25">
      <c r="A26" s="213"/>
      <c r="B26" s="213"/>
      <c r="C26" s="213"/>
      <c r="D26" s="213"/>
      <c r="E26" s="213"/>
      <c r="F26" s="213"/>
      <c r="G26" s="213"/>
      <c r="H26" s="213"/>
      <c r="I26" s="213"/>
      <c r="J26" s="213"/>
      <c r="K26" s="219"/>
      <c r="L26" s="140"/>
      <c r="M26" s="140"/>
      <c r="N26" s="140"/>
      <c r="O26" s="140"/>
      <c r="P26" s="140"/>
      <c r="Q26" s="140"/>
      <c r="R26" s="140"/>
      <c r="S26" s="140"/>
    </row>
    <row r="27" spans="1:19" ht="24" customHeight="1" thickBot="1" x14ac:dyDescent="0.3">
      <c r="A27" s="223"/>
      <c r="B27" s="223"/>
      <c r="C27" s="223"/>
      <c r="D27" s="223"/>
      <c r="E27" s="223"/>
      <c r="F27" s="223"/>
      <c r="G27" s="223"/>
      <c r="H27" s="223"/>
      <c r="I27" s="223"/>
      <c r="J27" s="223"/>
      <c r="K27" s="226"/>
      <c r="L27" s="140"/>
      <c r="M27" s="140"/>
      <c r="N27" s="140"/>
      <c r="O27" s="140"/>
      <c r="P27" s="140"/>
      <c r="Q27" s="140"/>
      <c r="R27" s="140"/>
      <c r="S27" s="140"/>
    </row>
    <row r="28" spans="1:19" ht="15" customHeight="1" x14ac:dyDescent="0.25">
      <c r="A28" s="164"/>
      <c r="B28" s="164"/>
      <c r="C28" s="164"/>
      <c r="D28" s="164"/>
      <c r="E28" s="164"/>
      <c r="F28" s="164"/>
      <c r="G28" s="164"/>
      <c r="H28" s="164"/>
      <c r="I28" s="164"/>
      <c r="J28" s="164"/>
      <c r="K28" s="164"/>
      <c r="L28" s="164"/>
      <c r="M28" s="164"/>
      <c r="N28" s="164"/>
      <c r="O28" s="164"/>
      <c r="P28" s="140"/>
      <c r="Q28" s="140"/>
      <c r="R28" s="140"/>
      <c r="S28" s="140"/>
    </row>
    <row r="29" spans="1:19" ht="15" customHeight="1" x14ac:dyDescent="0.25">
      <c r="A29" s="164"/>
      <c r="B29" s="164"/>
      <c r="C29" s="164"/>
      <c r="D29" s="164"/>
      <c r="E29" s="164"/>
      <c r="F29" s="164"/>
      <c r="G29" s="164"/>
      <c r="H29" s="164"/>
      <c r="I29" s="164"/>
      <c r="J29" s="164"/>
      <c r="K29" s="164"/>
      <c r="L29" s="164"/>
      <c r="M29" s="164"/>
      <c r="N29" s="164"/>
      <c r="O29" s="164"/>
      <c r="P29" s="140"/>
      <c r="Q29" s="140"/>
      <c r="R29" s="140"/>
      <c r="S29" s="140"/>
    </row>
    <row r="30" spans="1:19" ht="15" customHeight="1" x14ac:dyDescent="0.25">
      <c r="A30" s="164"/>
      <c r="B30" s="164"/>
      <c r="C30" s="164"/>
      <c r="D30" s="164"/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64"/>
      <c r="P30" s="140"/>
      <c r="Q30" s="140"/>
      <c r="R30" s="140"/>
      <c r="S30" s="140"/>
    </row>
    <row r="31" spans="1:19" ht="15" customHeight="1" x14ac:dyDescent="0.25">
      <c r="A31" s="164"/>
      <c r="B31" s="164"/>
      <c r="C31" s="164"/>
      <c r="D31" s="164"/>
      <c r="E31" s="164"/>
      <c r="F31" s="164"/>
      <c r="G31" s="164"/>
      <c r="H31" s="164"/>
      <c r="I31" s="164"/>
      <c r="J31" s="164"/>
      <c r="K31" s="164"/>
      <c r="L31" s="164"/>
      <c r="M31" s="164"/>
      <c r="N31" s="164"/>
      <c r="O31" s="164"/>
      <c r="P31" s="164"/>
      <c r="Q31" s="164"/>
      <c r="R31" s="164"/>
      <c r="S31" s="164"/>
    </row>
    <row r="32" spans="1:19" ht="15" customHeight="1" x14ac:dyDescent="0.25">
      <c r="A32" s="164"/>
      <c r="B32" s="164"/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4"/>
      <c r="P32" s="164"/>
      <c r="Q32" s="164"/>
      <c r="R32" s="164"/>
      <c r="S32" s="164"/>
    </row>
    <row r="33" spans="1:19" ht="15" customHeight="1" x14ac:dyDescent="0.25">
      <c r="A33" s="164"/>
      <c r="B33" s="164"/>
      <c r="C33" s="164"/>
      <c r="D33" s="164"/>
      <c r="E33" s="164"/>
      <c r="F33" s="164"/>
      <c r="G33" s="164"/>
      <c r="H33" s="164"/>
      <c r="I33" s="164"/>
      <c r="J33" s="164"/>
      <c r="K33" s="164"/>
      <c r="L33" s="164"/>
      <c r="M33" s="164"/>
      <c r="N33" s="164"/>
      <c r="O33" s="164"/>
      <c r="P33" s="164"/>
      <c r="Q33" s="164"/>
      <c r="R33" s="164"/>
      <c r="S33" s="164"/>
    </row>
    <row r="34" spans="1:19" ht="15" customHeight="1" x14ac:dyDescent="0.25">
      <c r="A34" s="164"/>
      <c r="B34" s="164"/>
      <c r="C34" s="164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164"/>
      <c r="O34" s="164"/>
      <c r="P34" s="164"/>
      <c r="Q34" s="164"/>
      <c r="R34" s="164"/>
      <c r="S34" s="164"/>
    </row>
    <row r="35" spans="1:19" ht="15" customHeight="1" x14ac:dyDescent="0.25">
      <c r="A35" s="164"/>
      <c r="B35" s="164"/>
      <c r="C35" s="164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64"/>
      <c r="Q35" s="164"/>
      <c r="R35" s="164"/>
      <c r="S35" s="164"/>
    </row>
    <row r="36" spans="1:19" ht="15" customHeight="1" x14ac:dyDescent="0.25">
      <c r="A36" s="164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</row>
    <row r="37" spans="1:19" x14ac:dyDescent="0.25">
      <c r="B37" s="86"/>
      <c r="C37" s="87"/>
      <c r="F37" s="88"/>
      <c r="G37" s="88"/>
      <c r="H37" s="86"/>
      <c r="I37" s="86"/>
    </row>
    <row r="44" spans="1:19" x14ac:dyDescent="0.25">
      <c r="B44" s="86"/>
      <c r="C44" s="87"/>
      <c r="F44" s="88"/>
      <c r="G44" s="88"/>
    </row>
    <row r="51" spans="2:7" x14ac:dyDescent="0.25">
      <c r="B51" s="86"/>
      <c r="C51" s="87"/>
      <c r="F51" s="88"/>
      <c r="G51" s="88"/>
    </row>
    <row r="58" spans="2:7" x14ac:dyDescent="0.25">
      <c r="B58" s="86"/>
      <c r="F58" s="88"/>
      <c r="G58" s="88"/>
    </row>
    <row r="65" spans="6:7" x14ac:dyDescent="0.25">
      <c r="F65" s="88"/>
      <c r="G65" s="88"/>
    </row>
  </sheetData>
  <mergeCells count="7">
    <mergeCell ref="D16:E16"/>
    <mergeCell ref="B1:K1"/>
    <mergeCell ref="A2:K4"/>
    <mergeCell ref="A5:K6"/>
    <mergeCell ref="A7:K8"/>
    <mergeCell ref="C10:H10"/>
    <mergeCell ref="A12:B1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Planilha86">
    <tabColor rgb="FF92D050"/>
  </sheetPr>
  <dimension ref="B1:Y68"/>
  <sheetViews>
    <sheetView showGridLines="0" view="pageBreakPreview" zoomScaleNormal="100" zoomScaleSheetLayoutView="100" workbookViewId="0">
      <selection activeCell="B6" sqref="B6:O6"/>
    </sheetView>
  </sheetViews>
  <sheetFormatPr defaultRowHeight="12.75" x14ac:dyDescent="0.25"/>
  <cols>
    <col min="1" max="1" width="9.140625" style="69" customWidth="1"/>
    <col min="2" max="2" width="53.28515625" style="69" customWidth="1"/>
    <col min="3" max="3" width="7.28515625" style="69" customWidth="1"/>
    <col min="4" max="4" width="5" style="69" customWidth="1"/>
    <col min="5" max="5" width="6" style="69" customWidth="1"/>
    <col min="6" max="6" width="8" style="69" customWidth="1"/>
    <col min="7" max="7" width="3" style="69" customWidth="1"/>
    <col min="8" max="8" width="7.7109375" style="69" customWidth="1"/>
    <col min="9" max="9" width="5.140625" style="69" customWidth="1"/>
    <col min="10" max="10" width="4.85546875" style="69" bestFit="1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8.7109375" style="69" customWidth="1"/>
    <col min="15" max="15" width="9.5703125" style="69" bestFit="1" customWidth="1"/>
    <col min="16" max="23" width="0" style="69" hidden="1" customWidth="1"/>
    <col min="24" max="16384" width="9.140625" style="69"/>
  </cols>
  <sheetData>
    <row r="1" spans="2:25" ht="13.5" thickBot="1" x14ac:dyDescent="0.3"/>
    <row r="2" spans="2:25" ht="13.5" x14ac:dyDescent="0.25">
      <c r="B2" s="496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  <c r="N2" s="497"/>
      <c r="O2" s="498"/>
    </row>
    <row r="3" spans="2:25" ht="13.5" x14ac:dyDescent="0.25">
      <c r="B3" s="499" t="s">
        <v>30</v>
      </c>
      <c r="C3" s="500"/>
      <c r="D3" s="500"/>
      <c r="E3" s="500"/>
      <c r="F3" s="500"/>
      <c r="G3" s="500"/>
      <c r="H3" s="500"/>
      <c r="I3" s="500"/>
      <c r="J3" s="500"/>
      <c r="K3" s="500"/>
      <c r="L3" s="500"/>
      <c r="M3" s="500"/>
      <c r="N3" s="500"/>
      <c r="O3" s="501"/>
    </row>
    <row r="4" spans="2:25" ht="13.5" x14ac:dyDescent="0.25">
      <c r="B4" s="502"/>
      <c r="C4" s="503"/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4"/>
    </row>
    <row r="5" spans="2:25" ht="13.5" x14ac:dyDescent="0.25">
      <c r="B5" s="502"/>
      <c r="C5" s="503"/>
      <c r="D5" s="503"/>
      <c r="E5" s="503"/>
      <c r="F5" s="503"/>
      <c r="G5" s="503"/>
      <c r="H5" s="503"/>
      <c r="I5" s="503"/>
      <c r="J5" s="503"/>
      <c r="K5" s="503"/>
      <c r="L5" s="503"/>
      <c r="M5" s="503"/>
      <c r="N5" s="503"/>
      <c r="O5" s="504"/>
    </row>
    <row r="6" spans="2:25" ht="13.5" x14ac:dyDescent="0.25">
      <c r="B6" s="650" t="s">
        <v>327</v>
      </c>
      <c r="C6" s="651"/>
      <c r="D6" s="651"/>
      <c r="E6" s="651"/>
      <c r="F6" s="651"/>
      <c r="G6" s="651"/>
      <c r="H6" s="651"/>
      <c r="I6" s="651"/>
      <c r="J6" s="651"/>
      <c r="K6" s="651"/>
      <c r="L6" s="651"/>
      <c r="M6" s="651"/>
      <c r="N6" s="651"/>
      <c r="O6" s="652"/>
    </row>
    <row r="7" spans="2:25" ht="12.75" customHeight="1" x14ac:dyDescent="0.25">
      <c r="B7" s="505" t="s">
        <v>302</v>
      </c>
      <c r="C7" s="506"/>
      <c r="D7" s="506"/>
      <c r="E7" s="506"/>
      <c r="F7" s="506"/>
      <c r="G7" s="506"/>
      <c r="H7" s="506"/>
      <c r="I7" s="506"/>
      <c r="J7" s="506"/>
      <c r="K7" s="506"/>
      <c r="L7" s="506"/>
      <c r="M7" s="506"/>
      <c r="N7" s="506"/>
      <c r="O7" s="507"/>
      <c r="Y7" s="122" t="s">
        <v>93</v>
      </c>
    </row>
    <row r="8" spans="2:25" x14ac:dyDescent="0.25">
      <c r="B8" s="505"/>
      <c r="C8" s="506"/>
      <c r="D8" s="506"/>
      <c r="E8" s="506"/>
      <c r="F8" s="506"/>
      <c r="G8" s="506"/>
      <c r="H8" s="506"/>
      <c r="I8" s="506"/>
      <c r="J8" s="506"/>
      <c r="K8" s="506"/>
      <c r="L8" s="506"/>
      <c r="M8" s="506"/>
      <c r="N8" s="506"/>
      <c r="O8" s="507"/>
    </row>
    <row r="9" spans="2:25" x14ac:dyDescent="0.25">
      <c r="B9" s="511"/>
      <c r="C9" s="512"/>
      <c r="D9" s="512"/>
      <c r="E9" s="512"/>
      <c r="F9" s="512"/>
      <c r="G9" s="512"/>
      <c r="H9" s="512"/>
      <c r="I9" s="512"/>
      <c r="J9" s="512"/>
      <c r="K9" s="512"/>
      <c r="L9" s="512"/>
      <c r="M9" s="512"/>
      <c r="N9" s="512"/>
      <c r="O9" s="513"/>
      <c r="Y9" s="89"/>
    </row>
    <row r="10" spans="2:25" ht="15" customHeight="1" x14ac:dyDescent="0.25">
      <c r="B10" s="514" t="s">
        <v>91</v>
      </c>
      <c r="C10" s="515"/>
      <c r="D10" s="515"/>
      <c r="E10" s="515"/>
      <c r="F10" s="515"/>
      <c r="G10" s="515"/>
      <c r="H10" s="515"/>
      <c r="I10" s="515"/>
      <c r="J10" s="515"/>
      <c r="K10" s="515"/>
      <c r="L10" s="515"/>
      <c r="M10" s="515"/>
      <c r="N10" s="515"/>
      <c r="O10" s="516"/>
    </row>
    <row r="11" spans="2:25" ht="24" x14ac:dyDescent="0.25">
      <c r="B11" s="59" t="s">
        <v>31</v>
      </c>
      <c r="C11" s="60" t="s">
        <v>32</v>
      </c>
      <c r="D11" s="517" t="s">
        <v>33</v>
      </c>
      <c r="E11" s="518"/>
      <c r="F11" s="519" t="s">
        <v>72</v>
      </c>
      <c r="G11" s="520"/>
      <c r="H11" s="281" t="s">
        <v>35</v>
      </c>
      <c r="I11" s="517" t="s">
        <v>36</v>
      </c>
      <c r="J11" s="521"/>
      <c r="K11" s="517" t="s">
        <v>37</v>
      </c>
      <c r="L11" s="518"/>
      <c r="M11" s="521"/>
      <c r="N11" s="517" t="s">
        <v>38</v>
      </c>
      <c r="O11" s="522"/>
      <c r="R11" s="69" t="s">
        <v>73</v>
      </c>
    </row>
    <row r="12" spans="2:25" ht="15" customHeight="1" x14ac:dyDescent="0.25">
      <c r="B12" s="533" t="s">
        <v>39</v>
      </c>
      <c r="C12" s="438"/>
      <c r="D12" s="438"/>
      <c r="E12" s="438"/>
      <c r="F12" s="438"/>
      <c r="G12" s="438"/>
      <c r="H12" s="438"/>
      <c r="I12" s="438"/>
      <c r="J12" s="438"/>
      <c r="K12" s="465"/>
      <c r="L12" s="450">
        <v>0</v>
      </c>
      <c r="M12" s="451"/>
      <c r="N12" s="451"/>
      <c r="O12" s="534"/>
    </row>
    <row r="13" spans="2:25" s="89" customFormat="1" x14ac:dyDescent="0.25">
      <c r="B13" s="90"/>
      <c r="C13" s="91"/>
      <c r="D13" s="525"/>
      <c r="E13" s="526"/>
      <c r="F13" s="527"/>
      <c r="G13" s="528"/>
      <c r="H13" s="282"/>
      <c r="I13" s="525"/>
      <c r="J13" s="529"/>
      <c r="K13" s="525"/>
      <c r="L13" s="526"/>
      <c r="M13" s="529"/>
      <c r="N13" s="525"/>
      <c r="O13" s="530"/>
    </row>
    <row r="14" spans="2:25" ht="24" x14ac:dyDescent="0.25">
      <c r="B14" s="40" t="s">
        <v>40</v>
      </c>
      <c r="C14" s="22" t="s">
        <v>32</v>
      </c>
      <c r="D14" s="517" t="s">
        <v>41</v>
      </c>
      <c r="E14" s="521"/>
      <c r="F14" s="517" t="s">
        <v>42</v>
      </c>
      <c r="G14" s="521"/>
      <c r="H14" s="280" t="s">
        <v>43</v>
      </c>
      <c r="I14" s="482" t="s">
        <v>44</v>
      </c>
      <c r="J14" s="484"/>
      <c r="K14" s="484"/>
      <c r="L14" s="484"/>
      <c r="M14" s="483"/>
      <c r="N14" s="482" t="s">
        <v>38</v>
      </c>
      <c r="O14" s="531"/>
    </row>
    <row r="15" spans="2:25" ht="15" customHeight="1" x14ac:dyDescent="0.25">
      <c r="B15" s="533" t="s">
        <v>46</v>
      </c>
      <c r="C15" s="438"/>
      <c r="D15" s="418"/>
      <c r="E15" s="418"/>
      <c r="F15" s="418"/>
      <c r="G15" s="418"/>
      <c r="H15" s="438"/>
      <c r="I15" s="438"/>
      <c r="J15" s="438"/>
      <c r="K15" s="465"/>
      <c r="L15" s="450">
        <v>0</v>
      </c>
      <c r="M15" s="451"/>
      <c r="N15" s="451"/>
      <c r="O15" s="534"/>
    </row>
    <row r="16" spans="2:25" ht="15" customHeight="1" x14ac:dyDescent="0.25">
      <c r="B16" s="93"/>
      <c r="C16" s="94"/>
      <c r="D16" s="94"/>
      <c r="E16" s="94"/>
      <c r="F16" s="94"/>
      <c r="G16" s="94"/>
      <c r="H16" s="94"/>
      <c r="I16" s="94"/>
      <c r="J16" s="94"/>
      <c r="K16" s="94"/>
      <c r="L16" s="73"/>
      <c r="M16" s="73"/>
      <c r="N16" s="73"/>
      <c r="O16" s="95"/>
    </row>
    <row r="17" spans="2:20" ht="24" x14ac:dyDescent="0.25">
      <c r="B17" s="40" t="s">
        <v>47</v>
      </c>
      <c r="C17" s="22" t="s">
        <v>32</v>
      </c>
      <c r="D17" s="517" t="s">
        <v>48</v>
      </c>
      <c r="E17" s="521"/>
      <c r="F17" s="281" t="s">
        <v>49</v>
      </c>
      <c r="G17" s="517" t="s">
        <v>50</v>
      </c>
      <c r="H17" s="518"/>
      <c r="I17" s="281" t="s">
        <v>51</v>
      </c>
      <c r="J17" s="517" t="s">
        <v>52</v>
      </c>
      <c r="K17" s="518"/>
      <c r="L17" s="518"/>
      <c r="M17" s="518"/>
      <c r="N17" s="518"/>
      <c r="O17" s="522"/>
      <c r="R17" s="69">
        <v>2.17</v>
      </c>
    </row>
    <row r="18" spans="2:20" ht="15" customHeight="1" x14ac:dyDescent="0.25">
      <c r="B18" s="533" t="s">
        <v>53</v>
      </c>
      <c r="C18" s="438"/>
      <c r="D18" s="438"/>
      <c r="E18" s="438"/>
      <c r="F18" s="438"/>
      <c r="G18" s="418"/>
      <c r="H18" s="418"/>
      <c r="I18" s="418"/>
      <c r="J18" s="438"/>
      <c r="K18" s="465"/>
      <c r="L18" s="450">
        <v>0</v>
      </c>
      <c r="M18" s="451"/>
      <c r="N18" s="451"/>
      <c r="O18" s="534"/>
    </row>
    <row r="19" spans="2:20" ht="15" customHeight="1" x14ac:dyDescent="0.25">
      <c r="B19" s="93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6"/>
    </row>
    <row r="20" spans="2:20" ht="15" customHeight="1" x14ac:dyDescent="0.25">
      <c r="B20" s="535" t="s">
        <v>54</v>
      </c>
      <c r="C20" s="449"/>
      <c r="D20" s="449"/>
      <c r="E20" s="449"/>
      <c r="F20" s="449"/>
      <c r="G20" s="449"/>
      <c r="H20" s="449"/>
      <c r="I20" s="455"/>
      <c r="J20" s="451">
        <f>TRUNC(L15+L18+L12,2)</f>
        <v>0</v>
      </c>
      <c r="K20" s="451"/>
      <c r="L20" s="451"/>
      <c r="M20" s="451"/>
      <c r="N20" s="451"/>
      <c r="O20" s="534"/>
    </row>
    <row r="21" spans="2:20" ht="15" customHeight="1" x14ac:dyDescent="0.25">
      <c r="B21" s="535" t="s">
        <v>55</v>
      </c>
      <c r="C21" s="449"/>
      <c r="D21" s="449"/>
      <c r="E21" s="449"/>
      <c r="F21" s="449"/>
      <c r="G21" s="449"/>
      <c r="H21" s="449"/>
      <c r="I21" s="455"/>
      <c r="J21" s="536">
        <v>1</v>
      </c>
      <c r="K21" s="536"/>
      <c r="L21" s="536"/>
      <c r="M21" s="536"/>
      <c r="N21" s="536"/>
      <c r="O21" s="537"/>
    </row>
    <row r="22" spans="2:20" ht="15" customHeight="1" x14ac:dyDescent="0.25">
      <c r="B22" s="535" t="s">
        <v>56</v>
      </c>
      <c r="C22" s="449"/>
      <c r="D22" s="449"/>
      <c r="E22" s="449"/>
      <c r="F22" s="449"/>
      <c r="G22" s="449"/>
      <c r="H22" s="449"/>
      <c r="I22" s="455"/>
      <c r="J22" s="451">
        <f>TRUNC(J20/J21,2)</f>
        <v>0</v>
      </c>
      <c r="K22" s="451"/>
      <c r="L22" s="451"/>
      <c r="M22" s="451"/>
      <c r="N22" s="451"/>
      <c r="O22" s="534"/>
    </row>
    <row r="23" spans="2:20" ht="15" customHeight="1" x14ac:dyDescent="0.25">
      <c r="B23" s="97"/>
      <c r="C23" s="79"/>
      <c r="D23" s="79"/>
      <c r="E23" s="79"/>
      <c r="F23" s="79"/>
      <c r="G23" s="79"/>
      <c r="H23" s="79"/>
      <c r="I23" s="79"/>
      <c r="J23" s="80"/>
      <c r="K23" s="80"/>
      <c r="L23" s="98"/>
      <c r="M23" s="98"/>
      <c r="N23" s="98"/>
      <c r="O23" s="99"/>
      <c r="Q23" s="69">
        <v>24</v>
      </c>
      <c r="R23" s="69">
        <v>100</v>
      </c>
    </row>
    <row r="24" spans="2:20" ht="24" x14ac:dyDescent="0.25">
      <c r="B24" s="46" t="s">
        <v>57</v>
      </c>
      <c r="C24" s="47" t="s">
        <v>32</v>
      </c>
      <c r="D24" s="548" t="s">
        <v>58</v>
      </c>
      <c r="E24" s="549"/>
      <c r="F24" s="550" t="s">
        <v>59</v>
      </c>
      <c r="G24" s="551"/>
      <c r="H24" s="552"/>
      <c r="I24" s="423" t="s">
        <v>44</v>
      </c>
      <c r="J24" s="553"/>
      <c r="K24" s="424"/>
      <c r="L24" s="554" t="s">
        <v>60</v>
      </c>
      <c r="M24" s="518"/>
      <c r="N24" s="518"/>
      <c r="O24" s="522"/>
      <c r="R24" s="69">
        <v>5</v>
      </c>
      <c r="T24" s="69">
        <f>(33.67*5)/100</f>
        <v>1.6835000000000002</v>
      </c>
    </row>
    <row r="25" spans="2:20" ht="15" customHeight="1" x14ac:dyDescent="0.25">
      <c r="B25" s="555" t="s">
        <v>61</v>
      </c>
      <c r="C25" s="556"/>
      <c r="D25" s="556"/>
      <c r="E25" s="556"/>
      <c r="F25" s="556"/>
      <c r="G25" s="556"/>
      <c r="H25" s="556"/>
      <c r="I25" s="556"/>
      <c r="J25" s="556"/>
      <c r="K25" s="556"/>
      <c r="L25" s="447">
        <v>0</v>
      </c>
      <c r="M25" s="557"/>
      <c r="N25" s="557"/>
      <c r="O25" s="558"/>
    </row>
    <row r="26" spans="2:20" ht="15" customHeight="1" x14ac:dyDescent="0.25">
      <c r="B26" s="100"/>
      <c r="C26" s="101"/>
      <c r="D26" s="101"/>
      <c r="E26" s="101"/>
      <c r="F26" s="101"/>
      <c r="G26" s="101"/>
      <c r="H26" s="101"/>
      <c r="I26" s="101"/>
      <c r="J26" s="101"/>
      <c r="K26" s="101"/>
      <c r="L26" s="73"/>
      <c r="M26" s="73"/>
      <c r="N26" s="73"/>
      <c r="O26" s="102"/>
    </row>
    <row r="27" spans="2:20" ht="24" x14ac:dyDescent="0.25">
      <c r="B27" s="46" t="s">
        <v>62</v>
      </c>
      <c r="C27" s="47" t="s">
        <v>32</v>
      </c>
      <c r="D27" s="545" t="s">
        <v>58</v>
      </c>
      <c r="E27" s="545"/>
      <c r="F27" s="546" t="s">
        <v>59</v>
      </c>
      <c r="G27" s="546"/>
      <c r="H27" s="546"/>
      <c r="I27" s="545" t="s">
        <v>44</v>
      </c>
      <c r="J27" s="545"/>
      <c r="K27" s="545"/>
      <c r="L27" s="423" t="s">
        <v>60</v>
      </c>
      <c r="M27" s="553"/>
      <c r="N27" s="553"/>
      <c r="O27" s="648"/>
    </row>
    <row r="28" spans="2:20" ht="15" customHeight="1" x14ac:dyDescent="0.25">
      <c r="B28" s="555" t="s">
        <v>63</v>
      </c>
      <c r="C28" s="556"/>
      <c r="D28" s="556"/>
      <c r="E28" s="556"/>
      <c r="F28" s="556"/>
      <c r="G28" s="556"/>
      <c r="H28" s="556"/>
      <c r="I28" s="556"/>
      <c r="J28" s="556"/>
      <c r="K28" s="556"/>
      <c r="L28" s="447">
        <v>0</v>
      </c>
      <c r="M28" s="557"/>
      <c r="N28" s="557"/>
      <c r="O28" s="558"/>
    </row>
    <row r="29" spans="2:20" ht="15" customHeight="1" x14ac:dyDescent="0.25">
      <c r="B29" s="93"/>
      <c r="C29" s="94"/>
      <c r="D29" s="94"/>
      <c r="E29" s="94"/>
      <c r="F29" s="94"/>
      <c r="G29" s="94"/>
      <c r="H29" s="94"/>
      <c r="I29" s="94"/>
      <c r="J29" s="94"/>
      <c r="K29" s="94"/>
      <c r="L29" s="73"/>
      <c r="M29" s="73"/>
      <c r="N29" s="73"/>
      <c r="O29" s="103"/>
    </row>
    <row r="30" spans="2:20" ht="24" x14ac:dyDescent="0.25">
      <c r="B30" s="36" t="s">
        <v>64</v>
      </c>
      <c r="C30" s="52" t="s">
        <v>32</v>
      </c>
      <c r="D30" s="283" t="s">
        <v>58</v>
      </c>
      <c r="E30" s="538" t="s">
        <v>71</v>
      </c>
      <c r="F30" s="540"/>
      <c r="G30" s="540"/>
      <c r="H30" s="539"/>
      <c r="I30" s="53" t="s">
        <v>65</v>
      </c>
      <c r="J30" s="54" t="s">
        <v>66</v>
      </c>
      <c r="K30" s="538" t="s">
        <v>52</v>
      </c>
      <c r="L30" s="539"/>
      <c r="M30" s="538" t="s">
        <v>44</v>
      </c>
      <c r="N30" s="539"/>
      <c r="O30" s="55" t="s">
        <v>67</v>
      </c>
      <c r="Q30" s="85">
        <f>L28+L25+L31+J22</f>
        <v>0</v>
      </c>
    </row>
    <row r="31" spans="2:20" ht="15" customHeight="1" x14ac:dyDescent="0.25">
      <c r="B31" s="555" t="s">
        <v>68</v>
      </c>
      <c r="C31" s="556"/>
      <c r="D31" s="556"/>
      <c r="E31" s="556"/>
      <c r="F31" s="556"/>
      <c r="G31" s="556"/>
      <c r="H31" s="556"/>
      <c r="I31" s="556"/>
      <c r="J31" s="556"/>
      <c r="K31" s="556"/>
      <c r="L31" s="557">
        <v>0</v>
      </c>
      <c r="M31" s="557"/>
      <c r="N31" s="557"/>
      <c r="O31" s="558"/>
    </row>
    <row r="32" spans="2:20" ht="15" customHeight="1" x14ac:dyDescent="0.25">
      <c r="B32" s="93"/>
      <c r="C32" s="94"/>
      <c r="D32" s="94"/>
      <c r="E32" s="94"/>
      <c r="F32" s="94"/>
      <c r="G32" s="94"/>
      <c r="H32" s="94"/>
      <c r="I32" s="94"/>
      <c r="J32" s="94"/>
      <c r="K32" s="94"/>
      <c r="L32" s="73"/>
      <c r="M32" s="73"/>
      <c r="N32" s="73"/>
      <c r="O32" s="104"/>
    </row>
    <row r="33" spans="2:24" ht="15" customHeight="1" x14ac:dyDescent="0.25">
      <c r="B33" s="559" t="s">
        <v>112</v>
      </c>
      <c r="C33" s="449"/>
      <c r="D33" s="449"/>
      <c r="E33" s="449"/>
      <c r="F33" s="449"/>
      <c r="G33" s="449"/>
      <c r="H33" s="449"/>
      <c r="I33" s="449"/>
      <c r="J33" s="449"/>
      <c r="K33" s="449"/>
      <c r="L33" s="450">
        <v>32.24</v>
      </c>
      <c r="M33" s="451"/>
      <c r="N33" s="451"/>
      <c r="O33" s="534"/>
      <c r="P33" s="83">
        <f>L33</f>
        <v>32.24</v>
      </c>
    </row>
    <row r="34" spans="2:24" ht="15" customHeight="1" x14ac:dyDescent="0.25">
      <c r="B34" s="559" t="s">
        <v>97</v>
      </c>
      <c r="C34" s="454"/>
      <c r="D34" s="454"/>
      <c r="E34" s="454"/>
      <c r="F34" s="454"/>
      <c r="G34" s="454"/>
      <c r="H34" s="454"/>
      <c r="I34" s="454"/>
      <c r="J34" s="454"/>
      <c r="K34" s="454"/>
      <c r="L34" s="450">
        <f>TRUNC(L33*0.2332,2)</f>
        <v>7.51</v>
      </c>
      <c r="M34" s="451"/>
      <c r="N34" s="451"/>
      <c r="O34" s="534"/>
    </row>
    <row r="35" spans="2:24" ht="15" customHeight="1" thickBot="1" x14ac:dyDescent="0.3">
      <c r="B35" s="560" t="s">
        <v>70</v>
      </c>
      <c r="C35" s="561"/>
      <c r="D35" s="561"/>
      <c r="E35" s="561"/>
      <c r="F35" s="561"/>
      <c r="G35" s="561"/>
      <c r="H35" s="561"/>
      <c r="I35" s="561"/>
      <c r="J35" s="561"/>
      <c r="K35" s="561"/>
      <c r="L35" s="562">
        <f>TRUNC(L33+L34,2)</f>
        <v>39.75</v>
      </c>
      <c r="M35" s="563"/>
      <c r="N35" s="563"/>
      <c r="O35" s="564"/>
    </row>
    <row r="37" spans="2:24" x14ac:dyDescent="0.25">
      <c r="X37" s="85"/>
    </row>
    <row r="38" spans="2:24" x14ac:dyDescent="0.25">
      <c r="O38" s="105"/>
    </row>
    <row r="40" spans="2:24" x14ac:dyDescent="0.25">
      <c r="B40" s="86"/>
      <c r="C40" s="86"/>
      <c r="F40" s="88"/>
      <c r="G40" s="86"/>
    </row>
    <row r="47" spans="2:24" x14ac:dyDescent="0.25">
      <c r="B47" s="86"/>
      <c r="C47" s="86"/>
      <c r="F47" s="88"/>
    </row>
    <row r="54" spans="2:6" x14ac:dyDescent="0.25">
      <c r="B54" s="86"/>
      <c r="C54" s="86"/>
      <c r="F54" s="88"/>
    </row>
    <row r="61" spans="2:6" x14ac:dyDescent="0.25">
      <c r="B61" s="86"/>
      <c r="F61" s="88"/>
    </row>
    <row r="68" spans="6:6" x14ac:dyDescent="0.25">
      <c r="F68" s="88"/>
    </row>
  </sheetData>
  <mergeCells count="60">
    <mergeCell ref="B7:O8"/>
    <mergeCell ref="B2:O2"/>
    <mergeCell ref="B3:O3"/>
    <mergeCell ref="B4:O4"/>
    <mergeCell ref="B5:O5"/>
    <mergeCell ref="B6:O6"/>
    <mergeCell ref="B9:O9"/>
    <mergeCell ref="B10:O10"/>
    <mergeCell ref="D11:E11"/>
    <mergeCell ref="F11:G11"/>
    <mergeCell ref="I11:J11"/>
    <mergeCell ref="K11:M11"/>
    <mergeCell ref="N11:O11"/>
    <mergeCell ref="B12:K12"/>
    <mergeCell ref="L12:O12"/>
    <mergeCell ref="D13:E13"/>
    <mergeCell ref="F13:G13"/>
    <mergeCell ref="I13:J13"/>
    <mergeCell ref="K13:M13"/>
    <mergeCell ref="N13:O13"/>
    <mergeCell ref="B20:I20"/>
    <mergeCell ref="J20:O20"/>
    <mergeCell ref="D14:E14"/>
    <mergeCell ref="F14:G14"/>
    <mergeCell ref="I14:M14"/>
    <mergeCell ref="N14:O14"/>
    <mergeCell ref="B15:K15"/>
    <mergeCell ref="L15:O15"/>
    <mergeCell ref="D17:E17"/>
    <mergeCell ref="G17:H17"/>
    <mergeCell ref="J17:O17"/>
    <mergeCell ref="B18:K18"/>
    <mergeCell ref="L18:O18"/>
    <mergeCell ref="B21:I21"/>
    <mergeCell ref="J21:O21"/>
    <mergeCell ref="B22:I22"/>
    <mergeCell ref="J22:O22"/>
    <mergeCell ref="D24:E24"/>
    <mergeCell ref="F24:H24"/>
    <mergeCell ref="I24:K24"/>
    <mergeCell ref="L24:O24"/>
    <mergeCell ref="B31:K31"/>
    <mergeCell ref="L31:O31"/>
    <mergeCell ref="B25:K25"/>
    <mergeCell ref="L25:O25"/>
    <mergeCell ref="D27:E27"/>
    <mergeCell ref="F27:H27"/>
    <mergeCell ref="I27:K27"/>
    <mergeCell ref="L27:O27"/>
    <mergeCell ref="B28:K28"/>
    <mergeCell ref="L28:O28"/>
    <mergeCell ref="E30:H30"/>
    <mergeCell ref="K30:L30"/>
    <mergeCell ref="M30:N30"/>
    <mergeCell ref="B33:K33"/>
    <mergeCell ref="L33:O33"/>
    <mergeCell ref="B34:K34"/>
    <mergeCell ref="L34:O34"/>
    <mergeCell ref="B35:K35"/>
    <mergeCell ref="L35:O35"/>
  </mergeCells>
  <printOptions horizontalCentered="1"/>
  <pageMargins left="0.70866141732283472" right="0.70866141732283472" top="0.35433070866141736" bottom="0.74803149606299213" header="0.31496062992125984" footer="0.31496062992125984"/>
  <pageSetup paperSize="9" scale="67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Planilha88">
    <tabColor rgb="FF92D050"/>
  </sheetPr>
  <dimension ref="B1:Y68"/>
  <sheetViews>
    <sheetView showGridLines="0" view="pageBreakPreview" zoomScaleNormal="100" zoomScaleSheetLayoutView="100" workbookViewId="0">
      <selection activeCell="B7" sqref="B7:O8"/>
    </sheetView>
  </sheetViews>
  <sheetFormatPr defaultRowHeight="12.75" x14ac:dyDescent="0.25"/>
  <cols>
    <col min="1" max="1" width="9.140625" style="69" customWidth="1"/>
    <col min="2" max="2" width="53.28515625" style="69" customWidth="1"/>
    <col min="3" max="3" width="7.28515625" style="69" customWidth="1"/>
    <col min="4" max="4" width="5" style="69" customWidth="1"/>
    <col min="5" max="5" width="6" style="69" customWidth="1"/>
    <col min="6" max="6" width="8" style="69" customWidth="1"/>
    <col min="7" max="7" width="3" style="69" customWidth="1"/>
    <col min="8" max="8" width="7.7109375" style="69" customWidth="1"/>
    <col min="9" max="9" width="5.140625" style="69" customWidth="1"/>
    <col min="10" max="10" width="4.85546875" style="69" bestFit="1" customWidth="1"/>
    <col min="11" max="11" width="5.42578125" style="69" bestFit="1" customWidth="1"/>
    <col min="12" max="12" width="3" style="69" customWidth="1"/>
    <col min="13" max="13" width="1.85546875" style="69" customWidth="1"/>
    <col min="14" max="14" width="8.7109375" style="69" customWidth="1"/>
    <col min="15" max="15" width="9.5703125" style="69" bestFit="1" customWidth="1"/>
    <col min="16" max="23" width="0" style="69" hidden="1" customWidth="1"/>
    <col min="24" max="16384" width="9.140625" style="69"/>
  </cols>
  <sheetData>
    <row r="1" spans="2:25" ht="13.5" thickBot="1" x14ac:dyDescent="0.3"/>
    <row r="2" spans="2:25" ht="13.5" x14ac:dyDescent="0.25">
      <c r="B2" s="496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  <c r="N2" s="497"/>
      <c r="O2" s="498"/>
    </row>
    <row r="3" spans="2:25" ht="13.5" x14ac:dyDescent="0.25">
      <c r="B3" s="499" t="s">
        <v>30</v>
      </c>
      <c r="C3" s="500"/>
      <c r="D3" s="500"/>
      <c r="E3" s="500"/>
      <c r="F3" s="500"/>
      <c r="G3" s="500"/>
      <c r="H3" s="500"/>
      <c r="I3" s="500"/>
      <c r="J3" s="500"/>
      <c r="K3" s="500"/>
      <c r="L3" s="500"/>
      <c r="M3" s="500"/>
      <c r="N3" s="500"/>
      <c r="O3" s="501"/>
    </row>
    <row r="4" spans="2:25" ht="13.5" x14ac:dyDescent="0.25">
      <c r="B4" s="502"/>
      <c r="C4" s="503"/>
      <c r="D4" s="503"/>
      <c r="E4" s="503"/>
      <c r="F4" s="503"/>
      <c r="G4" s="503"/>
      <c r="H4" s="503"/>
      <c r="I4" s="503"/>
      <c r="J4" s="503"/>
      <c r="K4" s="503"/>
      <c r="L4" s="503"/>
      <c r="M4" s="503"/>
      <c r="N4" s="503"/>
      <c r="O4" s="504"/>
    </row>
    <row r="5" spans="2:25" ht="13.5" x14ac:dyDescent="0.25">
      <c r="B5" s="502"/>
      <c r="C5" s="503"/>
      <c r="D5" s="503"/>
      <c r="E5" s="503"/>
      <c r="F5" s="503"/>
      <c r="G5" s="503"/>
      <c r="H5" s="503"/>
      <c r="I5" s="503"/>
      <c r="J5" s="503"/>
      <c r="K5" s="503"/>
      <c r="L5" s="503"/>
      <c r="M5" s="503"/>
      <c r="N5" s="503"/>
      <c r="O5" s="504"/>
    </row>
    <row r="6" spans="2:25" ht="13.5" x14ac:dyDescent="0.25">
      <c r="B6" s="650" t="s">
        <v>327</v>
      </c>
      <c r="C6" s="651"/>
      <c r="D6" s="651"/>
      <c r="E6" s="651"/>
      <c r="F6" s="651"/>
      <c r="G6" s="651"/>
      <c r="H6" s="651"/>
      <c r="I6" s="651"/>
      <c r="J6" s="651"/>
      <c r="K6" s="651"/>
      <c r="L6" s="651"/>
      <c r="M6" s="651"/>
      <c r="N6" s="651"/>
      <c r="O6" s="652"/>
    </row>
    <row r="7" spans="2:25" ht="25.5" x14ac:dyDescent="0.25">
      <c r="B7" s="505" t="s">
        <v>303</v>
      </c>
      <c r="C7" s="506"/>
      <c r="D7" s="506"/>
      <c r="E7" s="506"/>
      <c r="F7" s="506"/>
      <c r="G7" s="506"/>
      <c r="H7" s="506"/>
      <c r="I7" s="506"/>
      <c r="J7" s="506"/>
      <c r="K7" s="506"/>
      <c r="L7" s="506"/>
      <c r="M7" s="506"/>
      <c r="N7" s="506"/>
      <c r="O7" s="507"/>
      <c r="Y7" s="122" t="s">
        <v>93</v>
      </c>
    </row>
    <row r="8" spans="2:25" x14ac:dyDescent="0.25">
      <c r="B8" s="505"/>
      <c r="C8" s="506"/>
      <c r="D8" s="506"/>
      <c r="E8" s="506"/>
      <c r="F8" s="506"/>
      <c r="G8" s="506"/>
      <c r="H8" s="506"/>
      <c r="I8" s="506"/>
      <c r="J8" s="506"/>
      <c r="K8" s="506"/>
      <c r="L8" s="506"/>
      <c r="M8" s="506"/>
      <c r="N8" s="506"/>
      <c r="O8" s="507"/>
    </row>
    <row r="9" spans="2:25" x14ac:dyDescent="0.25">
      <c r="B9" s="511"/>
      <c r="C9" s="512"/>
      <c r="D9" s="512"/>
      <c r="E9" s="512"/>
      <c r="F9" s="512"/>
      <c r="G9" s="512"/>
      <c r="H9" s="512"/>
      <c r="I9" s="512"/>
      <c r="J9" s="512"/>
      <c r="K9" s="512"/>
      <c r="L9" s="512"/>
      <c r="M9" s="512"/>
      <c r="N9" s="512"/>
      <c r="O9" s="513"/>
      <c r="Y9" s="89"/>
    </row>
    <row r="10" spans="2:25" ht="15" customHeight="1" x14ac:dyDescent="0.25">
      <c r="B10" s="514" t="s">
        <v>91</v>
      </c>
      <c r="C10" s="515"/>
      <c r="D10" s="515"/>
      <c r="E10" s="515"/>
      <c r="F10" s="515"/>
      <c r="G10" s="515"/>
      <c r="H10" s="515"/>
      <c r="I10" s="515"/>
      <c r="J10" s="515"/>
      <c r="K10" s="515"/>
      <c r="L10" s="515"/>
      <c r="M10" s="515"/>
      <c r="N10" s="515"/>
      <c r="O10" s="516"/>
    </row>
    <row r="11" spans="2:25" ht="24" x14ac:dyDescent="0.25">
      <c r="B11" s="59" t="s">
        <v>31</v>
      </c>
      <c r="C11" s="60" t="s">
        <v>32</v>
      </c>
      <c r="D11" s="517" t="s">
        <v>33</v>
      </c>
      <c r="E11" s="518"/>
      <c r="F11" s="519" t="s">
        <v>72</v>
      </c>
      <c r="G11" s="520"/>
      <c r="H11" s="281" t="s">
        <v>35</v>
      </c>
      <c r="I11" s="517" t="s">
        <v>36</v>
      </c>
      <c r="J11" s="521"/>
      <c r="K11" s="517" t="s">
        <v>37</v>
      </c>
      <c r="L11" s="518"/>
      <c r="M11" s="521"/>
      <c r="N11" s="517" t="s">
        <v>38</v>
      </c>
      <c r="O11" s="522"/>
      <c r="R11" s="69" t="s">
        <v>73</v>
      </c>
    </row>
    <row r="12" spans="2:25" ht="15" customHeight="1" x14ac:dyDescent="0.25">
      <c r="B12" s="533" t="s">
        <v>39</v>
      </c>
      <c r="C12" s="438"/>
      <c r="D12" s="438"/>
      <c r="E12" s="438"/>
      <c r="F12" s="438"/>
      <c r="G12" s="438"/>
      <c r="H12" s="438"/>
      <c r="I12" s="438"/>
      <c r="J12" s="438"/>
      <c r="K12" s="465"/>
      <c r="L12" s="450">
        <v>0</v>
      </c>
      <c r="M12" s="451"/>
      <c r="N12" s="451"/>
      <c r="O12" s="534"/>
    </row>
    <row r="13" spans="2:25" s="89" customFormat="1" x14ac:dyDescent="0.25">
      <c r="B13" s="90"/>
      <c r="C13" s="91"/>
      <c r="D13" s="525"/>
      <c r="E13" s="526"/>
      <c r="F13" s="527"/>
      <c r="G13" s="528"/>
      <c r="H13" s="282"/>
      <c r="I13" s="525"/>
      <c r="J13" s="529"/>
      <c r="K13" s="525"/>
      <c r="L13" s="526"/>
      <c r="M13" s="529"/>
      <c r="N13" s="525"/>
      <c r="O13" s="530"/>
    </row>
    <row r="14" spans="2:25" ht="24" x14ac:dyDescent="0.25">
      <c r="B14" s="40" t="s">
        <v>40</v>
      </c>
      <c r="C14" s="22" t="s">
        <v>32</v>
      </c>
      <c r="D14" s="517" t="s">
        <v>41</v>
      </c>
      <c r="E14" s="521"/>
      <c r="F14" s="517" t="s">
        <v>42</v>
      </c>
      <c r="G14" s="521"/>
      <c r="H14" s="280" t="s">
        <v>43</v>
      </c>
      <c r="I14" s="482" t="s">
        <v>44</v>
      </c>
      <c r="J14" s="484"/>
      <c r="K14" s="484"/>
      <c r="L14" s="484"/>
      <c r="M14" s="483"/>
      <c r="N14" s="482" t="s">
        <v>38</v>
      </c>
      <c r="O14" s="531"/>
    </row>
    <row r="15" spans="2:25" ht="15" customHeight="1" x14ac:dyDescent="0.25">
      <c r="B15" s="533" t="s">
        <v>46</v>
      </c>
      <c r="C15" s="438"/>
      <c r="D15" s="418"/>
      <c r="E15" s="418"/>
      <c r="F15" s="418"/>
      <c r="G15" s="418"/>
      <c r="H15" s="438"/>
      <c r="I15" s="438"/>
      <c r="J15" s="438"/>
      <c r="K15" s="465"/>
      <c r="L15" s="450">
        <v>0</v>
      </c>
      <c r="M15" s="451"/>
      <c r="N15" s="451"/>
      <c r="O15" s="534"/>
    </row>
    <row r="16" spans="2:25" ht="15" customHeight="1" x14ac:dyDescent="0.25">
      <c r="B16" s="93"/>
      <c r="C16" s="94"/>
      <c r="D16" s="94"/>
      <c r="E16" s="94"/>
      <c r="F16" s="94"/>
      <c r="G16" s="94"/>
      <c r="H16" s="94"/>
      <c r="I16" s="94"/>
      <c r="J16" s="94"/>
      <c r="K16" s="94"/>
      <c r="L16" s="73"/>
      <c r="M16" s="73"/>
      <c r="N16" s="73"/>
      <c r="O16" s="95"/>
    </row>
    <row r="17" spans="2:20" ht="24" x14ac:dyDescent="0.25">
      <c r="B17" s="40" t="s">
        <v>47</v>
      </c>
      <c r="C17" s="22" t="s">
        <v>32</v>
      </c>
      <c r="D17" s="517" t="s">
        <v>48</v>
      </c>
      <c r="E17" s="521"/>
      <c r="F17" s="281" t="s">
        <v>49</v>
      </c>
      <c r="G17" s="517" t="s">
        <v>50</v>
      </c>
      <c r="H17" s="518"/>
      <c r="I17" s="281" t="s">
        <v>51</v>
      </c>
      <c r="J17" s="517" t="s">
        <v>52</v>
      </c>
      <c r="K17" s="518"/>
      <c r="L17" s="518"/>
      <c r="M17" s="518"/>
      <c r="N17" s="518"/>
      <c r="O17" s="522"/>
      <c r="R17" s="69">
        <v>2.17</v>
      </c>
    </row>
    <row r="18" spans="2:20" ht="15" customHeight="1" x14ac:dyDescent="0.25">
      <c r="B18" s="533" t="s">
        <v>53</v>
      </c>
      <c r="C18" s="438"/>
      <c r="D18" s="438"/>
      <c r="E18" s="438"/>
      <c r="F18" s="438"/>
      <c r="G18" s="418"/>
      <c r="H18" s="418"/>
      <c r="I18" s="418"/>
      <c r="J18" s="438"/>
      <c r="K18" s="465"/>
      <c r="L18" s="450">
        <v>0</v>
      </c>
      <c r="M18" s="451"/>
      <c r="N18" s="451"/>
      <c r="O18" s="534"/>
    </row>
    <row r="19" spans="2:20" ht="15" customHeight="1" x14ac:dyDescent="0.25">
      <c r="B19" s="93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6"/>
    </row>
    <row r="20" spans="2:20" ht="15" customHeight="1" x14ac:dyDescent="0.25">
      <c r="B20" s="535" t="s">
        <v>54</v>
      </c>
      <c r="C20" s="449"/>
      <c r="D20" s="449"/>
      <c r="E20" s="449"/>
      <c r="F20" s="449"/>
      <c r="G20" s="449"/>
      <c r="H20" s="449"/>
      <c r="I20" s="455"/>
      <c r="J20" s="451">
        <f>TRUNC(L15+L18+L12,2)</f>
        <v>0</v>
      </c>
      <c r="K20" s="451"/>
      <c r="L20" s="451"/>
      <c r="M20" s="451"/>
      <c r="N20" s="451"/>
      <c r="O20" s="534"/>
    </row>
    <row r="21" spans="2:20" ht="15" customHeight="1" x14ac:dyDescent="0.25">
      <c r="B21" s="535" t="s">
        <v>55</v>
      </c>
      <c r="C21" s="449"/>
      <c r="D21" s="449"/>
      <c r="E21" s="449"/>
      <c r="F21" s="449"/>
      <c r="G21" s="449"/>
      <c r="H21" s="449"/>
      <c r="I21" s="455"/>
      <c r="J21" s="536">
        <v>1</v>
      </c>
      <c r="K21" s="536"/>
      <c r="L21" s="536"/>
      <c r="M21" s="536"/>
      <c r="N21" s="536"/>
      <c r="O21" s="537"/>
    </row>
    <row r="22" spans="2:20" ht="15" customHeight="1" x14ac:dyDescent="0.25">
      <c r="B22" s="535" t="s">
        <v>56</v>
      </c>
      <c r="C22" s="449"/>
      <c r="D22" s="449"/>
      <c r="E22" s="449"/>
      <c r="F22" s="449"/>
      <c r="G22" s="449"/>
      <c r="H22" s="449"/>
      <c r="I22" s="455"/>
      <c r="J22" s="451">
        <f>TRUNC(J20/J21,2)</f>
        <v>0</v>
      </c>
      <c r="K22" s="451"/>
      <c r="L22" s="451"/>
      <c r="M22" s="451"/>
      <c r="N22" s="451"/>
      <c r="O22" s="534"/>
    </row>
    <row r="23" spans="2:20" ht="15" customHeight="1" x14ac:dyDescent="0.25">
      <c r="B23" s="97"/>
      <c r="C23" s="79"/>
      <c r="D23" s="79"/>
      <c r="E23" s="79"/>
      <c r="F23" s="79"/>
      <c r="G23" s="79"/>
      <c r="H23" s="79"/>
      <c r="I23" s="79"/>
      <c r="J23" s="80"/>
      <c r="K23" s="80"/>
      <c r="L23" s="98"/>
      <c r="M23" s="98"/>
      <c r="N23" s="98"/>
      <c r="O23" s="99"/>
      <c r="Q23" s="69">
        <v>24</v>
      </c>
      <c r="R23" s="69">
        <v>100</v>
      </c>
    </row>
    <row r="24" spans="2:20" ht="24" x14ac:dyDescent="0.25">
      <c r="B24" s="46" t="s">
        <v>57</v>
      </c>
      <c r="C24" s="47" t="s">
        <v>32</v>
      </c>
      <c r="D24" s="548" t="s">
        <v>58</v>
      </c>
      <c r="E24" s="549"/>
      <c r="F24" s="550" t="s">
        <v>59</v>
      </c>
      <c r="G24" s="551"/>
      <c r="H24" s="552"/>
      <c r="I24" s="423" t="s">
        <v>44</v>
      </c>
      <c r="J24" s="553"/>
      <c r="K24" s="424"/>
      <c r="L24" s="554" t="s">
        <v>60</v>
      </c>
      <c r="M24" s="518"/>
      <c r="N24" s="518"/>
      <c r="O24" s="522"/>
      <c r="R24" s="69">
        <v>5</v>
      </c>
      <c r="T24" s="69">
        <f>(33.67*5)/100</f>
        <v>1.6835000000000002</v>
      </c>
    </row>
    <row r="25" spans="2:20" ht="15" customHeight="1" x14ac:dyDescent="0.25">
      <c r="B25" s="555" t="s">
        <v>61</v>
      </c>
      <c r="C25" s="556"/>
      <c r="D25" s="556"/>
      <c r="E25" s="556"/>
      <c r="F25" s="556"/>
      <c r="G25" s="556"/>
      <c r="H25" s="556"/>
      <c r="I25" s="556"/>
      <c r="J25" s="556"/>
      <c r="K25" s="556"/>
      <c r="L25" s="447">
        <v>0</v>
      </c>
      <c r="M25" s="557"/>
      <c r="N25" s="557"/>
      <c r="O25" s="558"/>
    </row>
    <row r="26" spans="2:20" ht="15" customHeight="1" x14ac:dyDescent="0.25">
      <c r="B26" s="100"/>
      <c r="C26" s="101"/>
      <c r="D26" s="101"/>
      <c r="E26" s="101"/>
      <c r="F26" s="101"/>
      <c r="G26" s="101"/>
      <c r="H26" s="101"/>
      <c r="I26" s="101"/>
      <c r="J26" s="101"/>
      <c r="K26" s="101"/>
      <c r="L26" s="73"/>
      <c r="M26" s="73"/>
      <c r="N26" s="73"/>
      <c r="O26" s="102"/>
    </row>
    <row r="27" spans="2:20" ht="24" x14ac:dyDescent="0.25">
      <c r="B27" s="46" t="s">
        <v>62</v>
      </c>
      <c r="C27" s="47" t="s">
        <v>32</v>
      </c>
      <c r="D27" s="545" t="s">
        <v>58</v>
      </c>
      <c r="E27" s="545"/>
      <c r="F27" s="546" t="s">
        <v>59</v>
      </c>
      <c r="G27" s="546"/>
      <c r="H27" s="546"/>
      <c r="I27" s="545" t="s">
        <v>44</v>
      </c>
      <c r="J27" s="545"/>
      <c r="K27" s="545"/>
      <c r="L27" s="423" t="s">
        <v>60</v>
      </c>
      <c r="M27" s="553"/>
      <c r="N27" s="553"/>
      <c r="O27" s="648"/>
    </row>
    <row r="28" spans="2:20" ht="15" customHeight="1" x14ac:dyDescent="0.25">
      <c r="B28" s="555" t="s">
        <v>63</v>
      </c>
      <c r="C28" s="556"/>
      <c r="D28" s="556"/>
      <c r="E28" s="556"/>
      <c r="F28" s="556"/>
      <c r="G28" s="556"/>
      <c r="H28" s="556"/>
      <c r="I28" s="556"/>
      <c r="J28" s="556"/>
      <c r="K28" s="556"/>
      <c r="L28" s="447">
        <v>0</v>
      </c>
      <c r="M28" s="557"/>
      <c r="N28" s="557"/>
      <c r="O28" s="558"/>
    </row>
    <row r="29" spans="2:20" ht="15" customHeight="1" x14ac:dyDescent="0.25">
      <c r="B29" s="93"/>
      <c r="C29" s="94"/>
      <c r="D29" s="94"/>
      <c r="E29" s="94"/>
      <c r="F29" s="94"/>
      <c r="G29" s="94"/>
      <c r="H29" s="94"/>
      <c r="I29" s="94"/>
      <c r="J29" s="94"/>
      <c r="K29" s="94"/>
      <c r="L29" s="73"/>
      <c r="M29" s="73"/>
      <c r="N29" s="73"/>
      <c r="O29" s="103"/>
    </row>
    <row r="30" spans="2:20" ht="24" x14ac:dyDescent="0.25">
      <c r="B30" s="36" t="s">
        <v>64</v>
      </c>
      <c r="C30" s="52" t="s">
        <v>32</v>
      </c>
      <c r="D30" s="283" t="s">
        <v>58</v>
      </c>
      <c r="E30" s="538" t="s">
        <v>71</v>
      </c>
      <c r="F30" s="540"/>
      <c r="G30" s="540"/>
      <c r="H30" s="539"/>
      <c r="I30" s="53" t="s">
        <v>65</v>
      </c>
      <c r="J30" s="54" t="s">
        <v>66</v>
      </c>
      <c r="K30" s="538" t="s">
        <v>52</v>
      </c>
      <c r="L30" s="539"/>
      <c r="M30" s="538" t="s">
        <v>44</v>
      </c>
      <c r="N30" s="539"/>
      <c r="O30" s="55" t="s">
        <v>67</v>
      </c>
      <c r="Q30" s="85">
        <f>L28+L25+L31+J22</f>
        <v>0</v>
      </c>
    </row>
    <row r="31" spans="2:20" ht="15" customHeight="1" x14ac:dyDescent="0.25">
      <c r="B31" s="555" t="s">
        <v>68</v>
      </c>
      <c r="C31" s="556"/>
      <c r="D31" s="556"/>
      <c r="E31" s="556"/>
      <c r="F31" s="556"/>
      <c r="G31" s="556"/>
      <c r="H31" s="556"/>
      <c r="I31" s="556"/>
      <c r="J31" s="556"/>
      <c r="K31" s="556"/>
      <c r="L31" s="557">
        <v>0</v>
      </c>
      <c r="M31" s="557"/>
      <c r="N31" s="557"/>
      <c r="O31" s="558"/>
    </row>
    <row r="32" spans="2:20" ht="15" customHeight="1" x14ac:dyDescent="0.25">
      <c r="B32" s="93"/>
      <c r="C32" s="94"/>
      <c r="D32" s="94"/>
      <c r="E32" s="94"/>
      <c r="F32" s="94"/>
      <c r="G32" s="94"/>
      <c r="H32" s="94"/>
      <c r="I32" s="94"/>
      <c r="J32" s="94"/>
      <c r="K32" s="94"/>
      <c r="L32" s="73"/>
      <c r="M32" s="73"/>
      <c r="N32" s="73"/>
      <c r="O32" s="104"/>
    </row>
    <row r="33" spans="2:24" ht="15" customHeight="1" x14ac:dyDescent="0.25">
      <c r="B33" s="559" t="s">
        <v>112</v>
      </c>
      <c r="C33" s="449"/>
      <c r="D33" s="449"/>
      <c r="E33" s="449"/>
      <c r="F33" s="449"/>
      <c r="G33" s="449"/>
      <c r="H33" s="449"/>
      <c r="I33" s="449"/>
      <c r="J33" s="449"/>
      <c r="K33" s="449"/>
      <c r="L33" s="450">
        <v>368.93</v>
      </c>
      <c r="M33" s="451"/>
      <c r="N33" s="451"/>
      <c r="O33" s="534"/>
      <c r="P33" s="83">
        <f>L33</f>
        <v>368.93</v>
      </c>
    </row>
    <row r="34" spans="2:24" ht="15" customHeight="1" x14ac:dyDescent="0.25">
      <c r="B34" s="559" t="s">
        <v>97</v>
      </c>
      <c r="C34" s="454"/>
      <c r="D34" s="454"/>
      <c r="E34" s="454"/>
      <c r="F34" s="454"/>
      <c r="G34" s="454"/>
      <c r="H34" s="454"/>
      <c r="I34" s="454"/>
      <c r="J34" s="454"/>
      <c r="K34" s="454"/>
      <c r="L34" s="450">
        <f>TRUNC(L33*0.2332,2)</f>
        <v>86.03</v>
      </c>
      <c r="M34" s="451"/>
      <c r="N34" s="451"/>
      <c r="O34" s="534"/>
    </row>
    <row r="35" spans="2:24" ht="15" customHeight="1" thickBot="1" x14ac:dyDescent="0.3">
      <c r="B35" s="560" t="s">
        <v>70</v>
      </c>
      <c r="C35" s="561"/>
      <c r="D35" s="561"/>
      <c r="E35" s="561"/>
      <c r="F35" s="561"/>
      <c r="G35" s="561"/>
      <c r="H35" s="561"/>
      <c r="I35" s="561"/>
      <c r="J35" s="561"/>
      <c r="K35" s="561"/>
      <c r="L35" s="562">
        <f>TRUNC(L33+L34,2)</f>
        <v>454.96</v>
      </c>
      <c r="M35" s="563"/>
      <c r="N35" s="563"/>
      <c r="O35" s="564"/>
    </row>
    <row r="37" spans="2:24" x14ac:dyDescent="0.25">
      <c r="X37" s="85"/>
    </row>
    <row r="38" spans="2:24" x14ac:dyDescent="0.25">
      <c r="O38" s="105"/>
    </row>
    <row r="40" spans="2:24" x14ac:dyDescent="0.25">
      <c r="B40" s="86"/>
      <c r="C40" s="86"/>
      <c r="F40" s="88"/>
      <c r="G40" s="86"/>
    </row>
    <row r="47" spans="2:24" x14ac:dyDescent="0.25">
      <c r="B47" s="86"/>
      <c r="C47" s="86"/>
      <c r="F47" s="88"/>
    </row>
    <row r="54" spans="2:6" x14ac:dyDescent="0.25">
      <c r="B54" s="86"/>
      <c r="C54" s="86"/>
      <c r="F54" s="88"/>
    </row>
    <row r="61" spans="2:6" x14ac:dyDescent="0.25">
      <c r="B61" s="86"/>
      <c r="F61" s="88"/>
    </row>
    <row r="68" spans="6:6" x14ac:dyDescent="0.25">
      <c r="F68" s="88"/>
    </row>
  </sheetData>
  <mergeCells count="60">
    <mergeCell ref="B7:O8"/>
    <mergeCell ref="B2:O2"/>
    <mergeCell ref="B3:O3"/>
    <mergeCell ref="B4:O4"/>
    <mergeCell ref="B5:O5"/>
    <mergeCell ref="B6:O6"/>
    <mergeCell ref="B9:O9"/>
    <mergeCell ref="B10:O10"/>
    <mergeCell ref="D11:E11"/>
    <mergeCell ref="F11:G11"/>
    <mergeCell ref="I11:J11"/>
    <mergeCell ref="K11:M11"/>
    <mergeCell ref="N11:O11"/>
    <mergeCell ref="B12:K12"/>
    <mergeCell ref="L12:O12"/>
    <mergeCell ref="D13:E13"/>
    <mergeCell ref="F13:G13"/>
    <mergeCell ref="I13:J13"/>
    <mergeCell ref="K13:M13"/>
    <mergeCell ref="N13:O13"/>
    <mergeCell ref="B20:I20"/>
    <mergeCell ref="J20:O20"/>
    <mergeCell ref="D14:E14"/>
    <mergeCell ref="F14:G14"/>
    <mergeCell ref="I14:M14"/>
    <mergeCell ref="N14:O14"/>
    <mergeCell ref="B15:K15"/>
    <mergeCell ref="L15:O15"/>
    <mergeCell ref="D17:E17"/>
    <mergeCell ref="G17:H17"/>
    <mergeCell ref="J17:O17"/>
    <mergeCell ref="B18:K18"/>
    <mergeCell ref="L18:O18"/>
    <mergeCell ref="B21:I21"/>
    <mergeCell ref="J21:O21"/>
    <mergeCell ref="B22:I22"/>
    <mergeCell ref="J22:O22"/>
    <mergeCell ref="D24:E24"/>
    <mergeCell ref="F24:H24"/>
    <mergeCell ref="I24:K24"/>
    <mergeCell ref="L24:O24"/>
    <mergeCell ref="B31:K31"/>
    <mergeCell ref="L31:O31"/>
    <mergeCell ref="B25:K25"/>
    <mergeCell ref="L25:O25"/>
    <mergeCell ref="D27:E27"/>
    <mergeCell ref="F27:H27"/>
    <mergeCell ref="I27:K27"/>
    <mergeCell ref="L27:O27"/>
    <mergeCell ref="B28:K28"/>
    <mergeCell ref="L28:O28"/>
    <mergeCell ref="E30:H30"/>
    <mergeCell ref="K30:L30"/>
    <mergeCell ref="M30:N30"/>
    <mergeCell ref="B33:K33"/>
    <mergeCell ref="L33:O33"/>
    <mergeCell ref="B34:K34"/>
    <mergeCell ref="L34:O34"/>
    <mergeCell ref="B35:K35"/>
    <mergeCell ref="L35:O35"/>
  </mergeCells>
  <printOptions horizontalCentered="1"/>
  <pageMargins left="0.70866141732283472" right="0.70866141732283472" top="0.35433070866141736" bottom="0.74803149606299213" header="0.31496062992125984" footer="0.31496062992125984"/>
  <pageSetup paperSize="9" scale="67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Planilha70">
    <tabColor rgb="FFFF0000"/>
  </sheetPr>
  <dimension ref="B1:Y75"/>
  <sheetViews>
    <sheetView showGridLines="0" view="pageBreakPreview" topLeftCell="A19" zoomScaleNormal="100" zoomScaleSheetLayoutView="100" workbookViewId="0">
      <selection activeCell="Z39" sqref="Z39"/>
    </sheetView>
  </sheetViews>
  <sheetFormatPr defaultRowHeight="12.75" x14ac:dyDescent="0.25"/>
  <cols>
    <col min="1" max="1" width="9.140625" style="11" customWidth="1"/>
    <col min="2" max="2" width="53.28515625" style="11" customWidth="1"/>
    <col min="3" max="3" width="7.28515625" style="11" customWidth="1"/>
    <col min="4" max="4" width="5" style="11" customWidth="1"/>
    <col min="5" max="5" width="6" style="11" customWidth="1"/>
    <col min="6" max="6" width="8" style="11" customWidth="1"/>
    <col min="7" max="7" width="3" style="11" customWidth="1"/>
    <col min="8" max="8" width="7.7109375" style="11" customWidth="1"/>
    <col min="9" max="9" width="5.140625" style="11" customWidth="1"/>
    <col min="10" max="10" width="4.85546875" style="11" bestFit="1" customWidth="1"/>
    <col min="11" max="11" width="5.42578125" style="11" bestFit="1" customWidth="1"/>
    <col min="12" max="12" width="3" style="11" customWidth="1"/>
    <col min="13" max="13" width="1.85546875" style="11" customWidth="1"/>
    <col min="14" max="14" width="8.7109375" style="11" customWidth="1"/>
    <col min="15" max="15" width="9.5703125" style="11" bestFit="1" customWidth="1"/>
    <col min="16" max="23" width="0" style="11" hidden="1" customWidth="1"/>
    <col min="24" max="16384" width="9.140625" style="11"/>
  </cols>
  <sheetData>
    <row r="1" spans="2:25" ht="13.5" thickBot="1" x14ac:dyDescent="0.3"/>
    <row r="2" spans="2:25" ht="13.5" x14ac:dyDescent="0.25">
      <c r="B2" s="696" t="s">
        <v>30</v>
      </c>
      <c r="C2" s="697"/>
      <c r="D2" s="697"/>
      <c r="E2" s="697"/>
      <c r="F2" s="697"/>
      <c r="G2" s="697"/>
      <c r="H2" s="697"/>
      <c r="I2" s="697"/>
      <c r="J2" s="697"/>
      <c r="K2" s="697"/>
      <c r="L2" s="697"/>
      <c r="M2" s="697"/>
      <c r="N2" s="697"/>
      <c r="O2" s="698"/>
    </row>
    <row r="3" spans="2:25" ht="13.5" x14ac:dyDescent="0.25">
      <c r="B3" s="699"/>
      <c r="C3" s="700"/>
      <c r="D3" s="700"/>
      <c r="E3" s="700"/>
      <c r="F3" s="700"/>
      <c r="G3" s="700"/>
      <c r="H3" s="700"/>
      <c r="I3" s="700"/>
      <c r="J3" s="700"/>
      <c r="K3" s="700"/>
      <c r="L3" s="700"/>
      <c r="M3" s="700"/>
      <c r="N3" s="700"/>
      <c r="O3" s="701"/>
    </row>
    <row r="4" spans="2:25" ht="13.5" x14ac:dyDescent="0.25">
      <c r="B4" s="699"/>
      <c r="C4" s="700"/>
      <c r="D4" s="700"/>
      <c r="E4" s="700"/>
      <c r="F4" s="700"/>
      <c r="G4" s="700"/>
      <c r="H4" s="700"/>
      <c r="I4" s="700"/>
      <c r="J4" s="700"/>
      <c r="K4" s="700"/>
      <c r="L4" s="700"/>
      <c r="M4" s="700"/>
      <c r="N4" s="700"/>
      <c r="O4" s="701"/>
    </row>
    <row r="5" spans="2:25" ht="13.5" x14ac:dyDescent="0.25">
      <c r="B5" s="699"/>
      <c r="C5" s="700"/>
      <c r="D5" s="700"/>
      <c r="E5" s="700"/>
      <c r="F5" s="700"/>
      <c r="G5" s="700"/>
      <c r="H5" s="700"/>
      <c r="I5" s="700"/>
      <c r="J5" s="700"/>
      <c r="K5" s="700"/>
      <c r="L5" s="700"/>
      <c r="M5" s="700"/>
      <c r="N5" s="700"/>
      <c r="O5" s="701"/>
    </row>
    <row r="6" spans="2:25" ht="13.5" x14ac:dyDescent="0.25">
      <c r="B6" s="702" t="s">
        <v>98</v>
      </c>
      <c r="C6" s="703"/>
      <c r="D6" s="703"/>
      <c r="E6" s="703"/>
      <c r="F6" s="703"/>
      <c r="G6" s="703"/>
      <c r="H6" s="703"/>
      <c r="I6" s="703"/>
      <c r="J6" s="703"/>
      <c r="K6" s="703"/>
      <c r="L6" s="703"/>
      <c r="M6" s="703"/>
      <c r="N6" s="703"/>
      <c r="O6" s="704"/>
    </row>
    <row r="7" spans="2:25" ht="12.75" customHeight="1" x14ac:dyDescent="0.25">
      <c r="B7" s="705" t="s">
        <v>75</v>
      </c>
      <c r="C7" s="706"/>
      <c r="D7" s="706"/>
      <c r="E7" s="706"/>
      <c r="F7" s="706"/>
      <c r="G7" s="706"/>
      <c r="H7" s="706"/>
      <c r="I7" s="706"/>
      <c r="J7" s="706"/>
      <c r="K7" s="706"/>
      <c r="L7" s="706"/>
      <c r="M7" s="706"/>
      <c r="N7" s="706"/>
      <c r="O7" s="707"/>
    </row>
    <row r="8" spans="2:25" x14ac:dyDescent="0.25">
      <c r="B8" s="705"/>
      <c r="C8" s="706"/>
      <c r="D8" s="706"/>
      <c r="E8" s="706"/>
      <c r="F8" s="706"/>
      <c r="G8" s="706"/>
      <c r="H8" s="706"/>
      <c r="I8" s="706"/>
      <c r="J8" s="706"/>
      <c r="K8" s="706"/>
      <c r="L8" s="706"/>
      <c r="M8" s="706"/>
      <c r="N8" s="706"/>
      <c r="O8" s="707"/>
    </row>
    <row r="9" spans="2:25" x14ac:dyDescent="0.25">
      <c r="B9" s="714"/>
      <c r="C9" s="715"/>
      <c r="D9" s="715"/>
      <c r="E9" s="715"/>
      <c r="F9" s="715"/>
      <c r="G9" s="715"/>
      <c r="H9" s="715"/>
      <c r="I9" s="715"/>
      <c r="J9" s="715"/>
      <c r="K9" s="715"/>
      <c r="L9" s="715"/>
      <c r="M9" s="715"/>
      <c r="N9" s="715"/>
      <c r="O9" s="716"/>
      <c r="Y9" s="35"/>
    </row>
    <row r="10" spans="2:25" ht="15" customHeight="1" x14ac:dyDescent="0.25">
      <c r="B10" s="717" t="s">
        <v>74</v>
      </c>
      <c r="C10" s="718"/>
      <c r="D10" s="718"/>
      <c r="E10" s="718"/>
      <c r="F10" s="718"/>
      <c r="G10" s="718"/>
      <c r="H10" s="718"/>
      <c r="I10" s="718"/>
      <c r="J10" s="718"/>
      <c r="K10" s="718"/>
      <c r="L10" s="718"/>
      <c r="M10" s="718"/>
      <c r="N10" s="718"/>
      <c r="O10" s="719"/>
    </row>
    <row r="11" spans="2:25" ht="24" x14ac:dyDescent="0.25">
      <c r="B11" s="59" t="s">
        <v>31</v>
      </c>
      <c r="C11" s="60" t="s">
        <v>32</v>
      </c>
      <c r="D11" s="517" t="s">
        <v>33</v>
      </c>
      <c r="E11" s="518"/>
      <c r="F11" s="519" t="s">
        <v>72</v>
      </c>
      <c r="G11" s="520"/>
      <c r="H11" s="65" t="s">
        <v>35</v>
      </c>
      <c r="I11" s="517" t="s">
        <v>36</v>
      </c>
      <c r="J11" s="521"/>
      <c r="K11" s="517" t="s">
        <v>37</v>
      </c>
      <c r="L11" s="518"/>
      <c r="M11" s="521"/>
      <c r="N11" s="517" t="s">
        <v>38</v>
      </c>
      <c r="O11" s="522"/>
      <c r="R11" s="11" t="s">
        <v>73</v>
      </c>
    </row>
    <row r="12" spans="2:25" ht="15" customHeight="1" x14ac:dyDescent="0.25">
      <c r="B12" s="687" t="s">
        <v>39</v>
      </c>
      <c r="C12" s="688"/>
      <c r="D12" s="688"/>
      <c r="E12" s="688"/>
      <c r="F12" s="688"/>
      <c r="G12" s="688"/>
      <c r="H12" s="688"/>
      <c r="I12" s="688"/>
      <c r="J12" s="688"/>
      <c r="K12" s="690"/>
      <c r="L12" s="450">
        <v>0</v>
      </c>
      <c r="M12" s="451"/>
      <c r="N12" s="451"/>
      <c r="O12" s="534"/>
    </row>
    <row r="13" spans="2:25" s="35" customFormat="1" x14ac:dyDescent="0.25">
      <c r="B13" s="57"/>
      <c r="C13" s="58"/>
      <c r="D13" s="708"/>
      <c r="E13" s="709"/>
      <c r="F13" s="710"/>
      <c r="G13" s="711"/>
      <c r="H13" s="67"/>
      <c r="I13" s="708"/>
      <c r="J13" s="712"/>
      <c r="K13" s="708"/>
      <c r="L13" s="709"/>
      <c r="M13" s="712"/>
      <c r="N13" s="708"/>
      <c r="O13" s="713"/>
    </row>
    <row r="14" spans="2:25" ht="24" x14ac:dyDescent="0.25">
      <c r="B14" s="40" t="s">
        <v>40</v>
      </c>
      <c r="C14" s="22" t="s">
        <v>32</v>
      </c>
      <c r="D14" s="517" t="s">
        <v>41</v>
      </c>
      <c r="E14" s="521"/>
      <c r="F14" s="517" t="s">
        <v>42</v>
      </c>
      <c r="G14" s="521"/>
      <c r="H14" s="64" t="s">
        <v>43</v>
      </c>
      <c r="I14" s="482" t="s">
        <v>44</v>
      </c>
      <c r="J14" s="484"/>
      <c r="K14" s="484"/>
      <c r="L14" s="484"/>
      <c r="M14" s="483"/>
      <c r="N14" s="482" t="s">
        <v>38</v>
      </c>
      <c r="O14" s="531"/>
    </row>
    <row r="15" spans="2:25" x14ac:dyDescent="0.25">
      <c r="B15" s="41" t="s">
        <v>79</v>
      </c>
      <c r="C15" s="15">
        <v>20094</v>
      </c>
      <c r="D15" s="680">
        <v>1.65</v>
      </c>
      <c r="E15" s="680"/>
      <c r="F15" s="692">
        <v>157.27000000000001</v>
      </c>
      <c r="G15" s="693"/>
      <c r="H15" s="16">
        <v>19.2</v>
      </c>
      <c r="I15" s="682">
        <v>80</v>
      </c>
      <c r="J15" s="683"/>
      <c r="K15" s="683"/>
      <c r="L15" s="683"/>
      <c r="M15" s="684"/>
      <c r="N15" s="685">
        <f t="shared" ref="N15" si="0">TRUNC(I15*H15,2)</f>
        <v>1536</v>
      </c>
      <c r="O15" s="686"/>
    </row>
    <row r="16" spans="2:25" x14ac:dyDescent="0.25">
      <c r="B16" s="41" t="s">
        <v>80</v>
      </c>
      <c r="C16" s="15">
        <v>20021</v>
      </c>
      <c r="D16" s="680">
        <v>0</v>
      </c>
      <c r="E16" s="680"/>
      <c r="F16" s="692">
        <v>84.04</v>
      </c>
      <c r="G16" s="693"/>
      <c r="H16" s="16">
        <v>3502.09</v>
      </c>
      <c r="I16" s="682">
        <v>0.5</v>
      </c>
      <c r="J16" s="683"/>
      <c r="K16" s="683"/>
      <c r="L16" s="683"/>
      <c r="M16" s="684"/>
      <c r="N16" s="685">
        <f t="shared" ref="N16" si="1">TRUNC(I16*H16,2)</f>
        <v>1751.04</v>
      </c>
      <c r="O16" s="686"/>
    </row>
    <row r="17" spans="2:20" x14ac:dyDescent="0.25">
      <c r="B17" s="41" t="s">
        <v>81</v>
      </c>
      <c r="C17" s="15">
        <v>20029</v>
      </c>
      <c r="D17" s="680">
        <v>0</v>
      </c>
      <c r="E17" s="680"/>
      <c r="F17" s="692">
        <v>84.04</v>
      </c>
      <c r="G17" s="693"/>
      <c r="H17" s="16">
        <v>3896.47</v>
      </c>
      <c r="I17" s="682">
        <v>0.2</v>
      </c>
      <c r="J17" s="683"/>
      <c r="K17" s="683"/>
      <c r="L17" s="683"/>
      <c r="M17" s="684"/>
      <c r="N17" s="685">
        <f t="shared" ref="N17" si="2">TRUNC(I17*H17,2)</f>
        <v>779.29</v>
      </c>
      <c r="O17" s="686"/>
    </row>
    <row r="18" spans="2:20" x14ac:dyDescent="0.25">
      <c r="B18" s="41" t="s">
        <v>82</v>
      </c>
      <c r="C18" s="15">
        <v>20070</v>
      </c>
      <c r="D18" s="680">
        <v>0</v>
      </c>
      <c r="E18" s="680"/>
      <c r="F18" s="692">
        <v>84.04</v>
      </c>
      <c r="G18" s="693"/>
      <c r="H18" s="16">
        <v>15993.83</v>
      </c>
      <c r="I18" s="682">
        <v>0.2</v>
      </c>
      <c r="J18" s="683"/>
      <c r="K18" s="683"/>
      <c r="L18" s="683"/>
      <c r="M18" s="684"/>
      <c r="N18" s="685">
        <f t="shared" ref="N18" si="3">TRUNC(I18*H18,2)</f>
        <v>3198.76</v>
      </c>
      <c r="O18" s="686"/>
    </row>
    <row r="19" spans="2:20" x14ac:dyDescent="0.25">
      <c r="B19" s="41" t="s">
        <v>83</v>
      </c>
      <c r="C19" s="15">
        <v>20014</v>
      </c>
      <c r="D19" s="680">
        <v>0</v>
      </c>
      <c r="E19" s="680"/>
      <c r="F19" s="692">
        <v>84.04</v>
      </c>
      <c r="G19" s="693"/>
      <c r="H19" s="16">
        <v>6498.26</v>
      </c>
      <c r="I19" s="682">
        <v>0.2</v>
      </c>
      <c r="J19" s="683"/>
      <c r="K19" s="683"/>
      <c r="L19" s="683"/>
      <c r="M19" s="684"/>
      <c r="N19" s="685">
        <f t="shared" ref="N19:N20" si="4">TRUNC(I19*H19,2)</f>
        <v>1299.6500000000001</v>
      </c>
      <c r="O19" s="686"/>
    </row>
    <row r="20" spans="2:20" x14ac:dyDescent="0.25">
      <c r="B20" s="41" t="s">
        <v>84</v>
      </c>
      <c r="C20" s="15">
        <v>20019</v>
      </c>
      <c r="D20" s="680">
        <v>1</v>
      </c>
      <c r="E20" s="680"/>
      <c r="F20" s="692">
        <v>157.27000000000001</v>
      </c>
      <c r="G20" s="693"/>
      <c r="H20" s="16">
        <v>11.64</v>
      </c>
      <c r="I20" s="682">
        <v>160</v>
      </c>
      <c r="J20" s="683"/>
      <c r="K20" s="683"/>
      <c r="L20" s="683"/>
      <c r="M20" s="684"/>
      <c r="N20" s="685">
        <f t="shared" si="4"/>
        <v>1862.4</v>
      </c>
      <c r="O20" s="686"/>
    </row>
    <row r="21" spans="2:20" ht="15" customHeight="1" x14ac:dyDescent="0.25">
      <c r="B21" s="687" t="s">
        <v>46</v>
      </c>
      <c r="C21" s="688"/>
      <c r="D21" s="689"/>
      <c r="E21" s="689"/>
      <c r="F21" s="689"/>
      <c r="G21" s="689"/>
      <c r="H21" s="688"/>
      <c r="I21" s="688"/>
      <c r="J21" s="688"/>
      <c r="K21" s="690"/>
      <c r="L21" s="450">
        <f>SUM(N15:O20)</f>
        <v>10427.14</v>
      </c>
      <c r="M21" s="451"/>
      <c r="N21" s="451"/>
      <c r="O21" s="534"/>
    </row>
    <row r="22" spans="2:20" ht="15" customHeight="1" x14ac:dyDescent="0.25">
      <c r="B22" s="37"/>
      <c r="C22" s="38"/>
      <c r="D22" s="38"/>
      <c r="E22" s="38"/>
      <c r="F22" s="38"/>
      <c r="G22" s="38"/>
      <c r="H22" s="38"/>
      <c r="I22" s="38"/>
      <c r="J22" s="38"/>
      <c r="K22" s="38"/>
      <c r="L22" s="14"/>
      <c r="M22" s="14"/>
      <c r="N22" s="14"/>
      <c r="O22" s="42"/>
    </row>
    <row r="23" spans="2:20" ht="24" x14ac:dyDescent="0.25">
      <c r="B23" s="40" t="s">
        <v>47</v>
      </c>
      <c r="C23" s="22" t="s">
        <v>32</v>
      </c>
      <c r="D23" s="517" t="s">
        <v>48</v>
      </c>
      <c r="E23" s="521"/>
      <c r="F23" s="65" t="s">
        <v>49</v>
      </c>
      <c r="G23" s="517" t="s">
        <v>50</v>
      </c>
      <c r="H23" s="518"/>
      <c r="I23" s="65" t="s">
        <v>51</v>
      </c>
      <c r="J23" s="517" t="s">
        <v>52</v>
      </c>
      <c r="K23" s="518"/>
      <c r="L23" s="518"/>
      <c r="M23" s="518"/>
      <c r="N23" s="518"/>
      <c r="O23" s="522"/>
      <c r="R23" s="11">
        <v>2.17</v>
      </c>
    </row>
    <row r="24" spans="2:20" ht="15" customHeight="1" x14ac:dyDescent="0.25">
      <c r="B24" s="687" t="s">
        <v>53</v>
      </c>
      <c r="C24" s="688"/>
      <c r="D24" s="688"/>
      <c r="E24" s="688"/>
      <c r="F24" s="688"/>
      <c r="G24" s="689"/>
      <c r="H24" s="689"/>
      <c r="I24" s="689"/>
      <c r="J24" s="688"/>
      <c r="K24" s="690"/>
      <c r="L24" s="450">
        <v>0</v>
      </c>
      <c r="M24" s="451"/>
      <c r="N24" s="451"/>
      <c r="O24" s="534"/>
    </row>
    <row r="25" spans="2:20" ht="15" customHeight="1" x14ac:dyDescent="0.25">
      <c r="B25" s="37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43"/>
    </row>
    <row r="26" spans="2:20" ht="15" customHeight="1" x14ac:dyDescent="0.25">
      <c r="B26" s="667" t="s">
        <v>54</v>
      </c>
      <c r="C26" s="668"/>
      <c r="D26" s="668"/>
      <c r="E26" s="668"/>
      <c r="F26" s="668"/>
      <c r="G26" s="668"/>
      <c r="H26" s="668"/>
      <c r="I26" s="691"/>
      <c r="J26" s="451">
        <f>TRUNC(L21+L24+L12,2)</f>
        <v>10427.14</v>
      </c>
      <c r="K26" s="451"/>
      <c r="L26" s="451"/>
      <c r="M26" s="451"/>
      <c r="N26" s="451"/>
      <c r="O26" s="534"/>
    </row>
    <row r="27" spans="2:20" ht="15" customHeight="1" x14ac:dyDescent="0.25">
      <c r="B27" s="667" t="s">
        <v>55</v>
      </c>
      <c r="C27" s="668"/>
      <c r="D27" s="668"/>
      <c r="E27" s="668"/>
      <c r="F27" s="668"/>
      <c r="G27" s="668"/>
      <c r="H27" s="668"/>
      <c r="I27" s="691"/>
      <c r="J27" s="694">
        <v>1</v>
      </c>
      <c r="K27" s="694"/>
      <c r="L27" s="694"/>
      <c r="M27" s="694"/>
      <c r="N27" s="694"/>
      <c r="O27" s="695"/>
    </row>
    <row r="28" spans="2:20" ht="15" customHeight="1" x14ac:dyDescent="0.25">
      <c r="B28" s="667" t="s">
        <v>56</v>
      </c>
      <c r="C28" s="668"/>
      <c r="D28" s="668"/>
      <c r="E28" s="668"/>
      <c r="F28" s="668"/>
      <c r="G28" s="668"/>
      <c r="H28" s="668"/>
      <c r="I28" s="691"/>
      <c r="J28" s="451">
        <f>TRUNC(J26/J27,2)</f>
        <v>10427.14</v>
      </c>
      <c r="K28" s="451"/>
      <c r="L28" s="451"/>
      <c r="M28" s="451"/>
      <c r="N28" s="451"/>
      <c r="O28" s="534"/>
    </row>
    <row r="29" spans="2:20" ht="15" customHeight="1" x14ac:dyDescent="0.25">
      <c r="B29" s="44"/>
      <c r="C29" s="17"/>
      <c r="D29" s="17"/>
      <c r="E29" s="17"/>
      <c r="F29" s="17"/>
      <c r="G29" s="17"/>
      <c r="H29" s="17"/>
      <c r="I29" s="17"/>
      <c r="J29" s="18"/>
      <c r="K29" s="18"/>
      <c r="L29" s="34"/>
      <c r="M29" s="34"/>
      <c r="N29" s="34"/>
      <c r="O29" s="45"/>
      <c r="Q29" s="11">
        <v>24</v>
      </c>
      <c r="R29" s="11">
        <v>100</v>
      </c>
    </row>
    <row r="30" spans="2:20" ht="24" x14ac:dyDescent="0.25">
      <c r="B30" s="46" t="s">
        <v>57</v>
      </c>
      <c r="C30" s="47" t="s">
        <v>32</v>
      </c>
      <c r="D30" s="548" t="s">
        <v>58</v>
      </c>
      <c r="E30" s="549"/>
      <c r="F30" s="550" t="s">
        <v>59</v>
      </c>
      <c r="G30" s="551"/>
      <c r="H30" s="552"/>
      <c r="I30" s="423" t="s">
        <v>44</v>
      </c>
      <c r="J30" s="553"/>
      <c r="K30" s="424"/>
      <c r="L30" s="554" t="s">
        <v>60</v>
      </c>
      <c r="M30" s="518"/>
      <c r="N30" s="518"/>
      <c r="O30" s="522"/>
      <c r="R30" s="11">
        <v>5</v>
      </c>
      <c r="T30" s="11">
        <f>(33.67*5)/100</f>
        <v>1.6835000000000002</v>
      </c>
    </row>
    <row r="31" spans="2:20" x14ac:dyDescent="0.25">
      <c r="B31" s="62" t="s">
        <v>85</v>
      </c>
      <c r="C31" s="63">
        <v>10582</v>
      </c>
      <c r="D31" s="641" t="s">
        <v>20</v>
      </c>
      <c r="E31" s="642"/>
      <c r="F31" s="655">
        <v>756.55</v>
      </c>
      <c r="G31" s="656"/>
      <c r="H31" s="657"/>
      <c r="I31" s="658">
        <v>0.25</v>
      </c>
      <c r="J31" s="659"/>
      <c r="K31" s="660"/>
      <c r="L31" s="661">
        <f t="shared" ref="L31" si="5">TRUNC(F31*I31,2)</f>
        <v>189.13</v>
      </c>
      <c r="M31" s="662"/>
      <c r="N31" s="662"/>
      <c r="O31" s="663"/>
    </row>
    <row r="32" spans="2:20" ht="36" x14ac:dyDescent="0.25">
      <c r="B32" s="62" t="s">
        <v>86</v>
      </c>
      <c r="C32" s="63">
        <v>10591</v>
      </c>
      <c r="D32" s="641" t="s">
        <v>20</v>
      </c>
      <c r="E32" s="642"/>
      <c r="F32" s="655">
        <v>249.36</v>
      </c>
      <c r="G32" s="656"/>
      <c r="H32" s="657"/>
      <c r="I32" s="658">
        <v>0.25</v>
      </c>
      <c r="J32" s="659"/>
      <c r="K32" s="660"/>
      <c r="L32" s="661">
        <f t="shared" ref="L32" si="6">TRUNC(F32*I32,2)</f>
        <v>62.34</v>
      </c>
      <c r="M32" s="662"/>
      <c r="N32" s="662"/>
      <c r="O32" s="663"/>
    </row>
    <row r="33" spans="2:17" s="61" customFormat="1" x14ac:dyDescent="0.25">
      <c r="B33" s="62" t="s">
        <v>87</v>
      </c>
      <c r="C33" s="63">
        <v>10425</v>
      </c>
      <c r="D33" s="641" t="s">
        <v>20</v>
      </c>
      <c r="E33" s="642"/>
      <c r="F33" s="655">
        <v>903.03</v>
      </c>
      <c r="G33" s="656"/>
      <c r="H33" s="657"/>
      <c r="I33" s="658">
        <v>0.5</v>
      </c>
      <c r="J33" s="659"/>
      <c r="K33" s="660"/>
      <c r="L33" s="661">
        <f t="shared" ref="L33" si="7">TRUNC(F33*I33,2)</f>
        <v>451.51</v>
      </c>
      <c r="M33" s="662"/>
      <c r="N33" s="662"/>
      <c r="O33" s="663"/>
    </row>
    <row r="34" spans="2:17" ht="15" customHeight="1" x14ac:dyDescent="0.25">
      <c r="B34" s="671" t="s">
        <v>61</v>
      </c>
      <c r="C34" s="672"/>
      <c r="D34" s="672"/>
      <c r="E34" s="672"/>
      <c r="F34" s="672"/>
      <c r="G34" s="672"/>
      <c r="H34" s="672"/>
      <c r="I34" s="672"/>
      <c r="J34" s="672"/>
      <c r="K34" s="672"/>
      <c r="L34" s="447">
        <f>SUM(L31:O33)</f>
        <v>702.98</v>
      </c>
      <c r="M34" s="557"/>
      <c r="N34" s="557"/>
      <c r="O34" s="558"/>
    </row>
    <row r="35" spans="2:17" ht="15" customHeight="1" x14ac:dyDescent="0.25">
      <c r="B35" s="48"/>
      <c r="C35" s="49"/>
      <c r="D35" s="49"/>
      <c r="E35" s="49"/>
      <c r="F35" s="49"/>
      <c r="G35" s="49"/>
      <c r="H35" s="49"/>
      <c r="I35" s="49"/>
      <c r="J35" s="49"/>
      <c r="K35" s="49"/>
      <c r="L35" s="14"/>
      <c r="M35" s="14"/>
      <c r="N35" s="14"/>
      <c r="O35" s="50"/>
    </row>
    <row r="36" spans="2:17" ht="24" x14ac:dyDescent="0.25">
      <c r="B36" s="46" t="s">
        <v>62</v>
      </c>
      <c r="C36" s="47" t="s">
        <v>32</v>
      </c>
      <c r="D36" s="545" t="s">
        <v>58</v>
      </c>
      <c r="E36" s="545"/>
      <c r="F36" s="546" t="s">
        <v>59</v>
      </c>
      <c r="G36" s="546"/>
      <c r="H36" s="546"/>
      <c r="I36" s="545" t="s">
        <v>44</v>
      </c>
      <c r="J36" s="545"/>
      <c r="K36" s="545"/>
      <c r="L36" s="424" t="s">
        <v>60</v>
      </c>
      <c r="M36" s="545"/>
      <c r="N36" s="545"/>
      <c r="O36" s="547"/>
    </row>
    <row r="37" spans="2:17" hidden="1" x14ac:dyDescent="0.25">
      <c r="B37" s="41" t="str">
        <f>VLOOKUP(C37,[23]SERVIÇOS!$B$2:$F$1526,2,0)</f>
        <v>NADA</v>
      </c>
      <c r="C37" s="51">
        <v>0</v>
      </c>
      <c r="D37" s="673" t="str">
        <f>VLOOKUP(C37,[23]SERVIÇOS!$B$2:$F$1526,3,0)</f>
        <v>NADA</v>
      </c>
      <c r="E37" s="674"/>
      <c r="F37" s="675">
        <f>VLOOKUP(C37,[23]SERVIÇOS!$B$2:$F$1526,5,0)</f>
        <v>0</v>
      </c>
      <c r="G37" s="676"/>
      <c r="H37" s="677"/>
      <c r="I37" s="678"/>
      <c r="J37" s="679"/>
      <c r="K37" s="679"/>
      <c r="L37" s="680">
        <f t="shared" ref="L37" si="8">F37*I37</f>
        <v>0</v>
      </c>
      <c r="M37" s="680"/>
      <c r="N37" s="680"/>
      <c r="O37" s="681"/>
    </row>
    <row r="38" spans="2:17" ht="15" customHeight="1" x14ac:dyDescent="0.25">
      <c r="B38" s="671" t="s">
        <v>63</v>
      </c>
      <c r="C38" s="672"/>
      <c r="D38" s="672"/>
      <c r="E38" s="672"/>
      <c r="F38" s="672"/>
      <c r="G38" s="672"/>
      <c r="H38" s="672"/>
      <c r="I38" s="672"/>
      <c r="J38" s="672"/>
      <c r="K38" s="672"/>
      <c r="L38" s="447">
        <f>SUM(L37:O37)</f>
        <v>0</v>
      </c>
      <c r="M38" s="557"/>
      <c r="N38" s="557"/>
      <c r="O38" s="558"/>
    </row>
    <row r="39" spans="2:17" ht="15" customHeight="1" x14ac:dyDescent="0.25">
      <c r="B39" s="37"/>
      <c r="C39" s="38"/>
      <c r="D39" s="38"/>
      <c r="E39" s="38"/>
      <c r="F39" s="38"/>
      <c r="G39" s="38"/>
      <c r="H39" s="38"/>
      <c r="I39" s="38"/>
      <c r="J39" s="38"/>
      <c r="K39" s="38"/>
      <c r="L39" s="14"/>
      <c r="M39" s="14"/>
      <c r="N39" s="14"/>
      <c r="O39" s="39"/>
    </row>
    <row r="40" spans="2:17" ht="24" x14ac:dyDescent="0.25">
      <c r="B40" s="36" t="s">
        <v>64</v>
      </c>
      <c r="C40" s="52" t="s">
        <v>32</v>
      </c>
      <c r="D40" s="66" t="s">
        <v>58</v>
      </c>
      <c r="E40" s="538" t="s">
        <v>71</v>
      </c>
      <c r="F40" s="540"/>
      <c r="G40" s="540"/>
      <c r="H40" s="539"/>
      <c r="I40" s="53" t="s">
        <v>65</v>
      </c>
      <c r="J40" s="54" t="s">
        <v>66</v>
      </c>
      <c r="K40" s="538" t="s">
        <v>52</v>
      </c>
      <c r="L40" s="539"/>
      <c r="M40" s="538" t="s">
        <v>44</v>
      </c>
      <c r="N40" s="539"/>
      <c r="O40" s="55" t="s">
        <v>67</v>
      </c>
      <c r="Q40" s="25">
        <f>L38+L34+L41+J28</f>
        <v>11130.119999999999</v>
      </c>
    </row>
    <row r="41" spans="2:17" ht="15" customHeight="1" x14ac:dyDescent="0.25">
      <c r="B41" s="671" t="s">
        <v>68</v>
      </c>
      <c r="C41" s="672"/>
      <c r="D41" s="672"/>
      <c r="E41" s="672"/>
      <c r="F41" s="672"/>
      <c r="G41" s="672"/>
      <c r="H41" s="672"/>
      <c r="I41" s="672"/>
      <c r="J41" s="672"/>
      <c r="K41" s="672"/>
      <c r="L41" s="557">
        <v>0</v>
      </c>
      <c r="M41" s="557"/>
      <c r="N41" s="557"/>
      <c r="O41" s="558"/>
    </row>
    <row r="42" spans="2:17" ht="15" customHeight="1" x14ac:dyDescent="0.25">
      <c r="B42" s="37"/>
      <c r="C42" s="38"/>
      <c r="D42" s="38"/>
      <c r="E42" s="38"/>
      <c r="F42" s="38"/>
      <c r="G42" s="38"/>
      <c r="H42" s="38"/>
      <c r="I42" s="38"/>
      <c r="J42" s="38"/>
      <c r="K42" s="38"/>
      <c r="L42" s="14"/>
      <c r="M42" s="14"/>
      <c r="N42" s="14"/>
      <c r="O42" s="56"/>
    </row>
    <row r="43" spans="2:17" ht="15" customHeight="1" x14ac:dyDescent="0.25">
      <c r="B43" s="667" t="s">
        <v>69</v>
      </c>
      <c r="C43" s="668"/>
      <c r="D43" s="668"/>
      <c r="E43" s="668"/>
      <c r="F43" s="668"/>
      <c r="G43" s="668"/>
      <c r="H43" s="668"/>
      <c r="I43" s="668"/>
      <c r="J43" s="668"/>
      <c r="K43" s="668"/>
      <c r="L43" s="450">
        <f>TRUNC(J28+L34+L38+L41,2)</f>
        <v>11130.12</v>
      </c>
      <c r="M43" s="451"/>
      <c r="N43" s="451"/>
      <c r="O43" s="534"/>
      <c r="P43" s="23">
        <f>L43</f>
        <v>11130.12</v>
      </c>
    </row>
    <row r="44" spans="2:17" ht="15" customHeight="1" x14ac:dyDescent="0.25">
      <c r="B44" s="669" t="s">
        <v>97</v>
      </c>
      <c r="C44" s="670"/>
      <c r="D44" s="670"/>
      <c r="E44" s="670"/>
      <c r="F44" s="670"/>
      <c r="G44" s="670"/>
      <c r="H44" s="670"/>
      <c r="I44" s="670"/>
      <c r="J44" s="670"/>
      <c r="K44" s="670"/>
      <c r="L44" s="450">
        <f>TRUNC(L43*0.2332,2)</f>
        <v>2595.54</v>
      </c>
      <c r="M44" s="451"/>
      <c r="N44" s="451"/>
      <c r="O44" s="534"/>
    </row>
    <row r="45" spans="2:17" ht="15" customHeight="1" x14ac:dyDescent="0.25">
      <c r="B45" s="664" t="s">
        <v>70</v>
      </c>
      <c r="C45" s="665"/>
      <c r="D45" s="665"/>
      <c r="E45" s="665"/>
      <c r="F45" s="665"/>
      <c r="G45" s="665"/>
      <c r="H45" s="665"/>
      <c r="I45" s="665"/>
      <c r="J45" s="665"/>
      <c r="K45" s="665"/>
      <c r="L45" s="434">
        <f>TRUNC(L43+L44,2)</f>
        <v>13725.66</v>
      </c>
      <c r="M45" s="435"/>
      <c r="N45" s="435"/>
      <c r="O45" s="666"/>
    </row>
    <row r="46" spans="2:17" ht="12.75" customHeight="1" x14ac:dyDescent="0.25">
      <c r="B46" s="653" t="s">
        <v>88</v>
      </c>
      <c r="C46" s="653"/>
      <c r="D46" s="653"/>
      <c r="E46" s="653"/>
      <c r="F46" s="653"/>
      <c r="G46" s="653"/>
      <c r="H46" s="653"/>
      <c r="I46" s="653"/>
      <c r="J46" s="653"/>
      <c r="K46" s="653"/>
      <c r="L46" s="653"/>
      <c r="M46" s="653"/>
      <c r="N46" s="653"/>
      <c r="O46" s="653"/>
    </row>
    <row r="47" spans="2:17" x14ac:dyDescent="0.25">
      <c r="B47" s="654"/>
      <c r="C47" s="654"/>
      <c r="D47" s="654"/>
      <c r="E47" s="654"/>
      <c r="F47" s="654"/>
      <c r="G47" s="654"/>
      <c r="H47" s="654"/>
      <c r="I47" s="654"/>
      <c r="J47" s="654"/>
      <c r="K47" s="654"/>
      <c r="L47" s="654"/>
      <c r="M47" s="654"/>
      <c r="N47" s="654"/>
      <c r="O47" s="654"/>
    </row>
    <row r="49" spans="2:17" x14ac:dyDescent="0.25">
      <c r="B49" s="24"/>
      <c r="F49" s="24"/>
      <c r="M49" s="24"/>
      <c r="N49" s="24"/>
      <c r="O49" s="24"/>
    </row>
    <row r="50" spans="2:17" x14ac:dyDescent="0.25">
      <c r="B50" s="24"/>
      <c r="F50" s="24"/>
    </row>
    <row r="51" spans="2:17" x14ac:dyDescent="0.25">
      <c r="B51" s="24"/>
      <c r="F51" s="24"/>
    </row>
    <row r="52" spans="2:17" x14ac:dyDescent="0.25">
      <c r="B52" s="24"/>
      <c r="F52" s="24"/>
    </row>
    <row r="53" spans="2:17" x14ac:dyDescent="0.25">
      <c r="B53" s="26"/>
      <c r="C53" s="26"/>
      <c r="F53" s="27"/>
    </row>
    <row r="54" spans="2:17" x14ac:dyDescent="0.25">
      <c r="B54" s="24"/>
      <c r="F54" s="24"/>
    </row>
    <row r="55" spans="2:17" x14ac:dyDescent="0.25">
      <c r="P55" s="24"/>
      <c r="Q55" s="24"/>
    </row>
    <row r="56" spans="2:17" x14ac:dyDescent="0.25">
      <c r="B56" s="24"/>
      <c r="F56" s="24"/>
      <c r="K56" s="24"/>
      <c r="P56" s="24"/>
      <c r="Q56" s="24"/>
    </row>
    <row r="57" spans="2:17" x14ac:dyDescent="0.25">
      <c r="B57" s="24"/>
      <c r="F57" s="24"/>
      <c r="K57" s="24"/>
    </row>
    <row r="58" spans="2:17" x14ac:dyDescent="0.25">
      <c r="B58" s="24"/>
      <c r="F58" s="24"/>
    </row>
    <row r="59" spans="2:17" x14ac:dyDescent="0.25">
      <c r="B59" s="24"/>
      <c r="F59" s="24"/>
    </row>
    <row r="60" spans="2:17" x14ac:dyDescent="0.25">
      <c r="B60" s="26"/>
      <c r="C60" s="26"/>
      <c r="F60" s="27"/>
    </row>
    <row r="61" spans="2:17" x14ac:dyDescent="0.25">
      <c r="B61" s="24"/>
      <c r="F61" s="24"/>
    </row>
    <row r="63" spans="2:17" x14ac:dyDescent="0.25">
      <c r="B63" s="24"/>
      <c r="F63" s="24"/>
      <c r="M63" s="24"/>
      <c r="N63" s="24"/>
      <c r="O63" s="24"/>
    </row>
    <row r="64" spans="2:17" x14ac:dyDescent="0.25">
      <c r="B64" s="24"/>
      <c r="F64" s="24"/>
    </row>
    <row r="65" spans="2:11" x14ac:dyDescent="0.25">
      <c r="B65" s="24"/>
      <c r="F65" s="24"/>
    </row>
    <row r="66" spans="2:11" x14ac:dyDescent="0.25">
      <c r="B66" s="24"/>
      <c r="F66" s="24"/>
    </row>
    <row r="67" spans="2:11" x14ac:dyDescent="0.25">
      <c r="B67" s="26"/>
      <c r="F67" s="27"/>
    </row>
    <row r="68" spans="2:11" x14ac:dyDescent="0.25">
      <c r="B68" s="24"/>
      <c r="F68" s="24"/>
    </row>
    <row r="70" spans="2:11" x14ac:dyDescent="0.25">
      <c r="B70" s="24"/>
      <c r="F70" s="24"/>
      <c r="K70" s="24"/>
    </row>
    <row r="71" spans="2:11" x14ac:dyDescent="0.25">
      <c r="F71" s="24"/>
      <c r="K71" s="24"/>
    </row>
    <row r="72" spans="2:11" x14ac:dyDescent="0.25">
      <c r="F72" s="24"/>
    </row>
    <row r="73" spans="2:11" x14ac:dyDescent="0.25">
      <c r="F73" s="24"/>
    </row>
    <row r="74" spans="2:11" x14ac:dyDescent="0.25">
      <c r="F74" s="27"/>
    </row>
    <row r="75" spans="2:11" x14ac:dyDescent="0.25">
      <c r="F75" s="24"/>
    </row>
  </sheetData>
  <mergeCells count="101">
    <mergeCell ref="B2:O2"/>
    <mergeCell ref="B3:O3"/>
    <mergeCell ref="B4:O4"/>
    <mergeCell ref="B5:O5"/>
    <mergeCell ref="B6:O6"/>
    <mergeCell ref="B7:O8"/>
    <mergeCell ref="B12:K12"/>
    <mergeCell ref="L12:O12"/>
    <mergeCell ref="D13:E13"/>
    <mergeCell ref="F13:G13"/>
    <mergeCell ref="I13:J13"/>
    <mergeCell ref="K13:M13"/>
    <mergeCell ref="N13:O13"/>
    <mergeCell ref="B9:O9"/>
    <mergeCell ref="B10:O10"/>
    <mergeCell ref="D11:E11"/>
    <mergeCell ref="F11:G11"/>
    <mergeCell ref="I11:J11"/>
    <mergeCell ref="K11:M11"/>
    <mergeCell ref="N11:O11"/>
    <mergeCell ref="N20:O20"/>
    <mergeCell ref="D14:E14"/>
    <mergeCell ref="F14:G14"/>
    <mergeCell ref="I14:M14"/>
    <mergeCell ref="N14:O14"/>
    <mergeCell ref="D18:E18"/>
    <mergeCell ref="F18:G18"/>
    <mergeCell ref="I18:M18"/>
    <mergeCell ref="N18:O18"/>
    <mergeCell ref="D15:E15"/>
    <mergeCell ref="F15:G15"/>
    <mergeCell ref="D16:E16"/>
    <mergeCell ref="F16:G16"/>
    <mergeCell ref="I16:M16"/>
    <mergeCell ref="N16:O16"/>
    <mergeCell ref="I15:M15"/>
    <mergeCell ref="N15:O15"/>
    <mergeCell ref="D17:E17"/>
    <mergeCell ref="F17:G17"/>
    <mergeCell ref="F33:H33"/>
    <mergeCell ref="I33:K33"/>
    <mergeCell ref="L33:O33"/>
    <mergeCell ref="B34:K34"/>
    <mergeCell ref="L34:O34"/>
    <mergeCell ref="B27:I27"/>
    <mergeCell ref="J27:O27"/>
    <mergeCell ref="D31:E31"/>
    <mergeCell ref="F31:H31"/>
    <mergeCell ref="I31:K31"/>
    <mergeCell ref="L31:O31"/>
    <mergeCell ref="I17:M17"/>
    <mergeCell ref="N17:O17"/>
    <mergeCell ref="D30:E30"/>
    <mergeCell ref="F30:H30"/>
    <mergeCell ref="I30:K30"/>
    <mergeCell ref="L30:O30"/>
    <mergeCell ref="B24:K24"/>
    <mergeCell ref="L24:O24"/>
    <mergeCell ref="B26:I26"/>
    <mergeCell ref="J26:O26"/>
    <mergeCell ref="B21:K21"/>
    <mergeCell ref="L21:O21"/>
    <mergeCell ref="D23:E23"/>
    <mergeCell ref="G23:H23"/>
    <mergeCell ref="J23:O23"/>
    <mergeCell ref="D19:E19"/>
    <mergeCell ref="F19:G19"/>
    <mergeCell ref="B28:I28"/>
    <mergeCell ref="J28:O28"/>
    <mergeCell ref="I19:M19"/>
    <mergeCell ref="N19:O19"/>
    <mergeCell ref="D20:E20"/>
    <mergeCell ref="F20:G20"/>
    <mergeCell ref="I20:M20"/>
    <mergeCell ref="F37:H37"/>
    <mergeCell ref="I37:K37"/>
    <mergeCell ref="L37:O37"/>
    <mergeCell ref="B38:K38"/>
    <mergeCell ref="L38:O38"/>
    <mergeCell ref="D36:E36"/>
    <mergeCell ref="F36:H36"/>
    <mergeCell ref="I36:K36"/>
    <mergeCell ref="L36:O36"/>
    <mergeCell ref="B46:O47"/>
    <mergeCell ref="D32:E32"/>
    <mergeCell ref="F32:H32"/>
    <mergeCell ref="I32:K32"/>
    <mergeCell ref="L32:O32"/>
    <mergeCell ref="B45:K45"/>
    <mergeCell ref="L45:O45"/>
    <mergeCell ref="B43:K43"/>
    <mergeCell ref="L43:O43"/>
    <mergeCell ref="B44:K44"/>
    <mergeCell ref="L44:O44"/>
    <mergeCell ref="D33:E33"/>
    <mergeCell ref="B41:K41"/>
    <mergeCell ref="L41:O41"/>
    <mergeCell ref="E40:H40"/>
    <mergeCell ref="K40:L40"/>
    <mergeCell ref="M40:N40"/>
    <mergeCell ref="D37:E37"/>
  </mergeCells>
  <printOptions horizontalCentered="1"/>
  <pageMargins left="0.70866141732283472" right="0.70866141732283472" top="0.35433070866141736" bottom="0.74803149606299213" header="0.31496062992125984" footer="0.31496062992125984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25</vt:i4>
      </vt:variant>
      <vt:variant>
        <vt:lpstr>Intervalos Nomeados</vt:lpstr>
      </vt:variant>
      <vt:variant>
        <vt:i4>26</vt:i4>
      </vt:variant>
    </vt:vector>
  </HeadingPairs>
  <TitlesOfParts>
    <vt:vector size="51" baseType="lpstr">
      <vt:lpstr>Orçamento</vt:lpstr>
      <vt:lpstr>01- 40402</vt:lpstr>
      <vt:lpstr>01-102069</vt:lpstr>
      <vt:lpstr>01-43009</vt:lpstr>
      <vt:lpstr>2-COMP.1</vt:lpstr>
      <vt:lpstr>2-COMP.2</vt:lpstr>
      <vt:lpstr>2-COMP.3</vt:lpstr>
      <vt:lpstr>2-190418</vt:lpstr>
      <vt:lpstr>2-190602</vt:lpstr>
      <vt:lpstr>03-41403</vt:lpstr>
      <vt:lpstr>03-COMP. 4</vt:lpstr>
      <vt:lpstr>3-040202</vt:lpstr>
      <vt:lpstr>3-040238</vt:lpstr>
      <vt:lpstr>3-030101</vt:lpstr>
      <vt:lpstr>3-030208</vt:lpstr>
      <vt:lpstr>3-040235</vt:lpstr>
      <vt:lpstr>3-151336</vt:lpstr>
      <vt:lpstr>04-COMP. 6</vt:lpstr>
      <vt:lpstr>04-41500</vt:lpstr>
      <vt:lpstr>04-41530</vt:lpstr>
      <vt:lpstr>04-41498</vt:lpstr>
      <vt:lpstr>6-020355</vt:lpstr>
      <vt:lpstr>04-41501</vt:lpstr>
      <vt:lpstr>04-41503</vt:lpstr>
      <vt:lpstr>100390</vt:lpstr>
      <vt:lpstr>'01- 40402'!Area_de_impressao</vt:lpstr>
      <vt:lpstr>'01-102069'!Area_de_impressao</vt:lpstr>
      <vt:lpstr>'01-43009'!Area_de_impressao</vt:lpstr>
      <vt:lpstr>'03-41403'!Area_de_impressao</vt:lpstr>
      <vt:lpstr>'03-COMP. 4'!Area_de_impressao</vt:lpstr>
      <vt:lpstr>'04-41498'!Area_de_impressao</vt:lpstr>
      <vt:lpstr>'04-41500'!Area_de_impressao</vt:lpstr>
      <vt:lpstr>'04-41501'!Area_de_impressao</vt:lpstr>
      <vt:lpstr>'04-41503'!Area_de_impressao</vt:lpstr>
      <vt:lpstr>'04-41530'!Area_de_impressao</vt:lpstr>
      <vt:lpstr>'04-COMP. 6'!Area_de_impressao</vt:lpstr>
      <vt:lpstr>'100390'!Area_de_impressao</vt:lpstr>
      <vt:lpstr>'2-190418'!Area_de_impressao</vt:lpstr>
      <vt:lpstr>'2-190602'!Area_de_impressao</vt:lpstr>
      <vt:lpstr>'2-COMP.1'!Area_de_impressao</vt:lpstr>
      <vt:lpstr>'2-COMP.2'!Area_de_impressao</vt:lpstr>
      <vt:lpstr>'2-COMP.3'!Area_de_impressao</vt:lpstr>
      <vt:lpstr>'3-030101'!Area_de_impressao</vt:lpstr>
      <vt:lpstr>'3-030208'!Area_de_impressao</vt:lpstr>
      <vt:lpstr>'3-040202'!Area_de_impressao</vt:lpstr>
      <vt:lpstr>'3-040235'!Area_de_impressao</vt:lpstr>
      <vt:lpstr>'3-040238'!Area_de_impressao</vt:lpstr>
      <vt:lpstr>'3-151336'!Area_de_impressao</vt:lpstr>
      <vt:lpstr>'6-020355'!Area_de_impressao</vt:lpstr>
      <vt:lpstr>Orçamento!Area_de_impressao</vt:lpstr>
      <vt:lpstr>Orçamento!Titulos_de_impressao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</dc:creator>
  <cp:lastModifiedBy>TONON PROJETOS</cp:lastModifiedBy>
  <cp:lastPrinted>2020-10-27T10:41:47Z</cp:lastPrinted>
  <dcterms:created xsi:type="dcterms:W3CDTF">2019-05-26T19:06:19Z</dcterms:created>
  <dcterms:modified xsi:type="dcterms:W3CDTF">2020-10-28T13:24:13Z</dcterms:modified>
</cp:coreProperties>
</file>