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bras\ENGENHARIA\2.PROPOSTA - NOVAS OBRAS\26 - MURO ESCOLA SANTO AFONSO\Planilha final\"/>
    </mc:Choice>
  </mc:AlternateContent>
  <bookViews>
    <workbookView xWindow="0" yWindow="0" windowWidth="18870" windowHeight="7815" activeTab="5"/>
  </bookViews>
  <sheets>
    <sheet name="Orçamento" sheetId="5" r:id="rId1"/>
    <sheet name="Mémoria de Cálculo" sheetId="4" r:id="rId2"/>
    <sheet name="COMP-1" sheetId="8" state="hidden" r:id="rId3"/>
    <sheet name="CRONOGRAMA" sheetId="6" r:id="rId4"/>
    <sheet name="BDI" sheetId="9" r:id="rId5"/>
    <sheet name="LS" sheetId="10" r:id="rId6"/>
    <sheet name="COTAÇÃO" sheetId="7" state="hidden" r:id="rId7"/>
  </sheets>
  <definedNames>
    <definedName name="_xlnm.Print_Area" localSheetId="4">BDI!$B$2:$J$49</definedName>
    <definedName name="_xlnm.Print_Area" localSheetId="2">'COMP-1'!$A$1:$K$31</definedName>
    <definedName name="_xlnm.Print_Area" localSheetId="6">COTAÇÃO!$A$1:$P$7</definedName>
    <definedName name="_xlnm.Print_Area" localSheetId="3">CRONOGRAMA!$A$1:$G$26</definedName>
    <definedName name="_xlnm.Print_Area" localSheetId="5">LS!$B$2:$E$50</definedName>
    <definedName name="_xlnm.Print_Area" localSheetId="1">'Mémoria de Cálculo'!$A$1:$K$146</definedName>
    <definedName name="_xlnm.Print_Titles" localSheetId="6">COTAÇÃO!$1:$6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5" l="1"/>
  <c r="G45" i="5"/>
  <c r="G46" i="5"/>
  <c r="G47" i="5"/>
  <c r="G48" i="5"/>
  <c r="G43" i="5"/>
  <c r="G33" i="5"/>
  <c r="G34" i="5"/>
  <c r="G35" i="5"/>
  <c r="G36" i="5"/>
  <c r="G37" i="5"/>
  <c r="G38" i="5"/>
  <c r="G39" i="5"/>
  <c r="G40" i="5"/>
  <c r="G32" i="5"/>
  <c r="G29" i="5"/>
  <c r="G23" i="5"/>
  <c r="G24" i="5"/>
  <c r="G25" i="5"/>
  <c r="G22" i="5"/>
  <c r="G17" i="5"/>
  <c r="G18" i="5"/>
  <c r="G16" i="5"/>
  <c r="G8" i="5"/>
  <c r="G9" i="5"/>
  <c r="G10" i="5"/>
  <c r="G11" i="5"/>
  <c r="G12" i="5"/>
  <c r="G7" i="5"/>
  <c r="I113" i="4"/>
  <c r="H12" i="5"/>
  <c r="K99" i="4" l="1"/>
  <c r="K96" i="4"/>
  <c r="K125" i="4"/>
  <c r="I131" i="4"/>
  <c r="I92" i="4"/>
  <c r="I85" i="4"/>
  <c r="K76" i="4"/>
  <c r="K62" i="4"/>
  <c r="I67" i="4"/>
  <c r="E48" i="5"/>
  <c r="H48" i="5" s="1"/>
  <c r="K140" i="4"/>
  <c r="E44" i="5"/>
  <c r="H44" i="5" s="1"/>
  <c r="K121" i="4"/>
  <c r="I123" i="4"/>
  <c r="I122" i="4"/>
  <c r="F44" i="5"/>
  <c r="E39" i="10" l="1"/>
  <c r="E30" i="10"/>
  <c r="E50" i="10" s="1"/>
  <c r="E17" i="10"/>
  <c r="E41" i="10" s="1"/>
  <c r="E43" i="10" s="1"/>
  <c r="E31" i="9"/>
  <c r="E28" i="9"/>
  <c r="E24" i="9"/>
  <c r="E21" i="9"/>
  <c r="E14" i="9"/>
  <c r="E11" i="9"/>
  <c r="E33" i="9" l="1"/>
  <c r="I45" i="4"/>
  <c r="J45" i="4"/>
  <c r="K43" i="4" s="1"/>
  <c r="E23" i="5" s="1"/>
  <c r="H23" i="5" s="1"/>
  <c r="B16" i="6"/>
  <c r="E46" i="5"/>
  <c r="H46" i="5" s="1"/>
  <c r="K136" i="4"/>
  <c r="E47" i="5" s="1"/>
  <c r="H47" i="5" s="1"/>
  <c r="K133" i="4"/>
  <c r="E45" i="5" l="1"/>
  <c r="H45" i="5" s="1"/>
  <c r="K58" i="4"/>
  <c r="E29" i="5" s="1"/>
  <c r="H29" i="5" s="1"/>
  <c r="J55" i="4"/>
  <c r="J54" i="4"/>
  <c r="J39" i="4"/>
  <c r="J40" i="4"/>
  <c r="J41" i="4"/>
  <c r="J38" i="4"/>
  <c r="I49" i="4"/>
  <c r="J49" i="4" s="1"/>
  <c r="K47" i="4" s="1"/>
  <c r="E24" i="5" s="1"/>
  <c r="H24" i="5" s="1"/>
  <c r="J37" i="4"/>
  <c r="J26" i="4"/>
  <c r="J31" i="4" s="1"/>
  <c r="I119" i="4"/>
  <c r="I118" i="4"/>
  <c r="K116" i="4" s="1"/>
  <c r="E43" i="5" s="1"/>
  <c r="H43" i="5" s="1"/>
  <c r="I112" i="4"/>
  <c r="I111" i="4"/>
  <c r="G110" i="4"/>
  <c r="I110" i="4" s="1"/>
  <c r="E38" i="5"/>
  <c r="H38" i="5" s="1"/>
  <c r="K93" i="4"/>
  <c r="E37" i="5" s="1"/>
  <c r="H37" i="5" s="1"/>
  <c r="I95" i="4"/>
  <c r="K86" i="4"/>
  <c r="E36" i="5" s="1"/>
  <c r="H36" i="5" s="1"/>
  <c r="K79" i="4"/>
  <c r="E35" i="5" s="1"/>
  <c r="H35" i="5" s="1"/>
  <c r="E34" i="5"/>
  <c r="H34" i="5" s="1"/>
  <c r="J77" i="4"/>
  <c r="I65" i="4"/>
  <c r="I66" i="4"/>
  <c r="G64" i="4"/>
  <c r="I64" i="4" s="1"/>
  <c r="K68" i="4"/>
  <c r="E33" i="5" s="1"/>
  <c r="H33" i="5" s="1"/>
  <c r="H49" i="5" l="1"/>
  <c r="D17" i="6" s="1"/>
  <c r="K24" i="4"/>
  <c r="E16" i="5" s="1"/>
  <c r="H16" i="5" s="1"/>
  <c r="K35" i="4"/>
  <c r="J53" i="4" s="1"/>
  <c r="K50" i="4" s="1"/>
  <c r="E25" i="5" s="1"/>
  <c r="H25" i="5" s="1"/>
  <c r="E22" i="5"/>
  <c r="H22" i="5" s="1"/>
  <c r="E39" i="5"/>
  <c r="H39" i="5" s="1"/>
  <c r="K108" i="4"/>
  <c r="E40" i="5" s="1"/>
  <c r="H40" i="5" s="1"/>
  <c r="E32" i="5"/>
  <c r="H32" i="5" s="1"/>
  <c r="G17" i="6" l="1"/>
  <c r="G19" i="6"/>
  <c r="E17" i="6"/>
  <c r="F17" i="6"/>
  <c r="F43" i="5"/>
  <c r="K11" i="4"/>
  <c r="O7" i="7" l="1"/>
  <c r="J20" i="8" s="1"/>
  <c r="K20" i="8" s="1"/>
  <c r="C20" i="8"/>
  <c r="K14" i="8"/>
  <c r="K15" i="8"/>
  <c r="K21" i="8"/>
  <c r="K16" i="8" l="1"/>
  <c r="K26" i="8" s="1"/>
  <c r="K23" i="8"/>
  <c r="K27" i="8" s="1"/>
  <c r="K28" i="8" l="1"/>
  <c r="K29" i="8" l="1"/>
  <c r="K30" i="8" s="1"/>
  <c r="K31" i="8" s="1"/>
  <c r="B14" i="6"/>
  <c r="B12" i="6"/>
  <c r="B10" i="6"/>
  <c r="B8" i="6"/>
  <c r="B6" i="6"/>
  <c r="H41" i="5" l="1"/>
  <c r="D15" i="6" s="1"/>
  <c r="G15" i="6" l="1"/>
  <c r="F15" i="6"/>
  <c r="E15" i="6"/>
  <c r="H30" i="5"/>
  <c r="D13" i="6" s="1"/>
  <c r="G13" i="6" s="1"/>
  <c r="K20" i="4"/>
  <c r="K56" i="4"/>
  <c r="J29" i="4"/>
  <c r="K17" i="4"/>
  <c r="E11" i="5" s="1"/>
  <c r="H11" i="5" s="1"/>
  <c r="K14" i="4"/>
  <c r="E10" i="5" s="1"/>
  <c r="H10" i="5" s="1"/>
  <c r="E9" i="5"/>
  <c r="H9" i="5" s="1"/>
  <c r="K9" i="4"/>
  <c r="E8" i="5" s="1"/>
  <c r="H8" i="5" s="1"/>
  <c r="I6" i="4"/>
  <c r="K6" i="4" s="1"/>
  <c r="E7" i="5" s="1"/>
  <c r="H7" i="5" s="1"/>
  <c r="G20" i="6" l="1"/>
  <c r="K27" i="4"/>
  <c r="E17" i="5" s="1"/>
  <c r="H17" i="5" s="1"/>
  <c r="J32" i="4"/>
  <c r="K30" i="4" s="1"/>
  <c r="E18" i="5" s="1"/>
  <c r="H18" i="5" s="1"/>
  <c r="H13" i="5"/>
  <c r="D7" i="6" s="1"/>
  <c r="E7" i="6" s="1"/>
  <c r="H19" i="5" l="1"/>
  <c r="H26" i="5" l="1"/>
  <c r="D9" i="6"/>
  <c r="E9" i="6" s="1"/>
  <c r="D11" i="6" l="1"/>
  <c r="D19" i="6" s="1"/>
  <c r="D16" i="6" s="1"/>
  <c r="H50" i="5"/>
  <c r="F11" i="6" l="1"/>
  <c r="F20" i="6" s="1"/>
  <c r="F21" i="6" s="1"/>
  <c r="G10" i="6"/>
  <c r="E11" i="6"/>
  <c r="E20" i="6" s="1"/>
  <c r="E21" i="6" s="1"/>
  <c r="E23" i="6" s="1"/>
  <c r="G21" i="6"/>
  <c r="D12" i="6"/>
  <c r="D6" i="6"/>
  <c r="D8" i="6"/>
  <c r="D10" i="6"/>
  <c r="D14" i="6"/>
  <c r="E22" i="6" l="1"/>
  <c r="F22" i="6" s="1"/>
  <c r="G22" i="6" s="1"/>
  <c r="D18" i="6"/>
  <c r="F23" i="6"/>
  <c r="G23" i="6" s="1"/>
</calcChain>
</file>

<file path=xl/sharedStrings.xml><?xml version="1.0" encoding="utf-8"?>
<sst xmlns="http://schemas.openxmlformats.org/spreadsheetml/2006/main" count="594" uniqueCount="381">
  <si>
    <t>ITEM</t>
  </si>
  <si>
    <t>1.1</t>
  </si>
  <si>
    <t>1.2</t>
  </si>
  <si>
    <t>1.3</t>
  </si>
  <si>
    <t>1.4</t>
  </si>
  <si>
    <t>2.1</t>
  </si>
  <si>
    <t>2.2</t>
  </si>
  <si>
    <t>2.3</t>
  </si>
  <si>
    <t>PREFEITURA MUNICIPAL DE JOÃO NEIVA</t>
  </si>
  <si>
    <t>Obra:</t>
  </si>
  <si>
    <t xml:space="preserve">End. da obra: </t>
  </si>
  <si>
    <t>Resp. Técnico:</t>
  </si>
  <si>
    <t>Data base:</t>
  </si>
  <si>
    <t>leis Sociais:</t>
  </si>
  <si>
    <t>BDI:</t>
  </si>
  <si>
    <t>SERVIÇOS PRELIMINARES</t>
  </si>
  <si>
    <t>CÓD.</t>
  </si>
  <si>
    <t>Placa de obra nas dimensões de 2.0 x 4.0 m, padrão IOPES</t>
  </si>
  <si>
    <t>PREFEITURA MUNICIPAL DE JOÃO NEIVA
MEMÓRIA DE CÁLCULO</t>
  </si>
  <si>
    <t>DESCRIÇÃO</t>
  </si>
  <si>
    <t>UNIT.</t>
  </si>
  <si>
    <t>QUANT.</t>
  </si>
  <si>
    <t>LARGURA (m)</t>
  </si>
  <si>
    <t>COMPRIMENTO (m)</t>
  </si>
  <si>
    <t>ALTURA (m)</t>
  </si>
  <si>
    <t>ÁREA (m²)</t>
  </si>
  <si>
    <t>VOLUME (m³)</t>
  </si>
  <si>
    <t xml:space="preserve"> TOTAL</t>
  </si>
  <si>
    <t>Rede de água com padrão de entrada d'água diâm. 3/4", conf. espec. CESAN, incl. tubos e conexões para alimentação, distribuição, extravasor e limpeza, cons. o padrão a 25m, conf. projeto (1 utilização)</t>
  </si>
  <si>
    <t>m</t>
  </si>
  <si>
    <t>m²</t>
  </si>
  <si>
    <t>1.5</t>
  </si>
  <si>
    <t>Rede de luz, incl. padrão entrada de energia trifás., cabo de ligação até barracões, quadro de distrib., disj. E chave de força (quando necessário), cons. 20m entre padrão entrada e QDG, conf. projeto (1 utilização)</t>
  </si>
  <si>
    <t>Rede de esgoto, contendo fossa e filtro, inclusive tubos e conexões de ligação entre caixas, considerando distância de 25m, conforme projeto (1 utilização)</t>
  </si>
  <si>
    <t>Aluguel mensal container para escritório, dim. 6.00x2.40m, c/ banheiro (vaso+lavat+chuveiro e básc), incl. porta, 2 janelas, abert p/ ar cond., 2 pt iluminação, 2 tom. elét. e 1 tom.telef. Isolam.térmico(teto e paredes), piso em comp. Naval, cert. NR18, incl. laudo descontaminação.</t>
  </si>
  <si>
    <t>mês</t>
  </si>
  <si>
    <t>DEMOLIÇÕES E RETIRADAS</t>
  </si>
  <si>
    <t>3.1</t>
  </si>
  <si>
    <t>3.2</t>
  </si>
  <si>
    <t>3.3</t>
  </si>
  <si>
    <t>R$ UNIT.</t>
  </si>
  <si>
    <t>4.1</t>
  </si>
  <si>
    <t>5.1</t>
  </si>
  <si>
    <t>SUB-TOTAL 01</t>
  </si>
  <si>
    <t>SUB-TOTAL 02</t>
  </si>
  <si>
    <t>SUB-TOTAL 03</t>
  </si>
  <si>
    <t>Índice de preço para remoção de entulho decorrente da execução de obras (Classe A CONAMA - NBR 10.004 - Classe II-B), incluindo aluguel da caçamba, carga, transporte e descarga em área licenciada</t>
  </si>
  <si>
    <t>m³</t>
  </si>
  <si>
    <t>SUB-TOTAL 04</t>
  </si>
  <si>
    <t>SUB-TOTAL 05</t>
  </si>
  <si>
    <t>TOTAL</t>
  </si>
  <si>
    <t>IOPES 020305</t>
  </si>
  <si>
    <t>IOPES 020712</t>
  </si>
  <si>
    <t>IOPES 020713</t>
  </si>
  <si>
    <t>IOPES 020714</t>
  </si>
  <si>
    <t>IOPES 020352</t>
  </si>
  <si>
    <t>Mobilização e desmobilização de conteiner locado para barracão de obra</t>
  </si>
  <si>
    <t>1.6</t>
  </si>
  <si>
    <t>IOPES 020344</t>
  </si>
  <si>
    <t>Und</t>
  </si>
  <si>
    <t>IOPES 030304</t>
  </si>
  <si>
    <t>und</t>
  </si>
  <si>
    <t>CRONOGRAMA FÍSICO-FINANCEIRO</t>
  </si>
  <si>
    <t>OBRA: REVITALIZAÇÃO DA COBERTURA DE TELHADO DO CEAR - CENTRO ASSOCIATIVO RENASCER</t>
  </si>
  <si>
    <t>VALORES DO ITEM % / R$</t>
  </si>
  <si>
    <t>1° MÊS</t>
  </si>
  <si>
    <t>2° MÊS</t>
  </si>
  <si>
    <t>01</t>
  </si>
  <si>
    <t>02</t>
  </si>
  <si>
    <t>03</t>
  </si>
  <si>
    <t>05</t>
  </si>
  <si>
    <t>04</t>
  </si>
  <si>
    <t>FÍSICO (%)</t>
  </si>
  <si>
    <t>FINANCEIRO (R$)</t>
  </si>
  <si>
    <t>VALOR DOS SERVIÇOS EXECUTADOS NO MÊS</t>
  </si>
  <si>
    <t>PERCENTUAL DOS SERVIÇOS EXECUTADOS NO MÊS</t>
  </si>
  <si>
    <t xml:space="preserve">VALOR ACUMULADO DOS SERVIÇOS EXECUTADOS </t>
  </si>
  <si>
    <t>PERCENTUAL ACUMULADO DOS SERVIÇOS EXECUTADOS</t>
  </si>
  <si>
    <t>COTAÇÃO</t>
  </si>
  <si>
    <t>LOCAL: JOÃO NEIVA-ES</t>
  </si>
  <si>
    <t>FORNECEDOR 1</t>
  </si>
  <si>
    <t>CONTATO</t>
  </si>
  <si>
    <t xml:space="preserve">PREÇO </t>
  </si>
  <si>
    <t xml:space="preserve">DATA </t>
  </si>
  <si>
    <t>FORNECEDOR 2</t>
  </si>
  <si>
    <t>PREÇO</t>
  </si>
  <si>
    <t>DATA</t>
  </si>
  <si>
    <t>FORNECEDOR 3</t>
  </si>
  <si>
    <t>OBSERVAÇÕES</t>
  </si>
  <si>
    <t xml:space="preserve">Gerador Solar 5,36kWp - Telha Trapezoidal -  - Mono 220V </t>
  </si>
  <si>
    <t>PREÇO MEDIA</t>
  </si>
  <si>
    <t>https://www.neosolar.com.br/loja/gerador-solar-5-36kwp-byd-fronius-telha-trapezoidal-mono-220v.html</t>
  </si>
  <si>
    <t>NEOSOLAR</t>
  </si>
  <si>
    <t>https://www.mobimax.com.br/produto/kit-gerador-energia-solar-6-24kwp-telha-ceramica-71103?utm_source=&amp;utm_medium=&amp;utm_campaign=</t>
  </si>
  <si>
    <t>MOBIMAX SOLAR</t>
  </si>
  <si>
    <t>https://solar.ourolux.com.br/gerador-solar-5-28kw-1x220v-ourolux.html</t>
  </si>
  <si>
    <t>OUROLUX SOLAR</t>
  </si>
  <si>
    <t>COMPOSIÇÃO ANALÍTICA DE PREÇO UNITÁRIO</t>
  </si>
  <si>
    <t>Data-base</t>
  </si>
  <si>
    <t>SERVIÇO:</t>
  </si>
  <si>
    <t xml:space="preserve">UND: </t>
  </si>
  <si>
    <t>MÃO-DE-OBRA/FERRAMENTA</t>
  </si>
  <si>
    <t>ORGÃO</t>
  </si>
  <si>
    <t>UND</t>
  </si>
  <si>
    <t>COEF</t>
  </si>
  <si>
    <t>R$ PARCIAL</t>
  </si>
  <si>
    <t>TOTAL A</t>
  </si>
  <si>
    <t>MATERIAIS</t>
  </si>
  <si>
    <t>COT - 1</t>
  </si>
  <si>
    <t>TOTAL B</t>
  </si>
  <si>
    <t>RESUMO</t>
  </si>
  <si>
    <t>TOTAL  A</t>
  </si>
  <si>
    <t>TOTAL  B</t>
  </si>
  <si>
    <t>PREÇO DE VENDA</t>
  </si>
  <si>
    <t>COMP-1</t>
  </si>
  <si>
    <t>ELETRICISTA (LABOR)</t>
  </si>
  <si>
    <t>AJUDANTE (LABOR)</t>
  </si>
  <si>
    <t>H</t>
  </si>
  <si>
    <t>IOPES</t>
  </si>
  <si>
    <t>Fornecimento e instalação de Gerador Solar 5,36kWp - Telha Trapezoidal -  - Mono 220V</t>
  </si>
  <si>
    <t>BDI DIFERENCIADO (15,57%)</t>
  </si>
  <si>
    <t xml:space="preserve">TOTAL </t>
  </si>
  <si>
    <t>TOTAL C ( A+B)</t>
  </si>
  <si>
    <t>FRETE MAXIMO R$ 357,00</t>
  </si>
  <si>
    <t>3° MÊS</t>
  </si>
  <si>
    <t>COMPOSIÇÃO DE CUSTO</t>
  </si>
  <si>
    <t>SANTO AFONSO, JOÃO NEIVA</t>
  </si>
  <si>
    <t>JEFTER DOS SANTOS LADISLAU</t>
  </si>
  <si>
    <t xml:space="preserve">MUROS PARA AMPLIAÇÃO DE  ESCOLA SANTO AFONSO </t>
  </si>
  <si>
    <t xml:space="preserve">MUROS PARA AMPLIAÇÃO DE ESCOLA SANTO AFONSO </t>
  </si>
  <si>
    <t xml:space="preserve"> Demolição de alvenaria</t>
  </si>
  <si>
    <t>IOPES
010209</t>
  </si>
  <si>
    <t>Demolição manual de concreto simples (EMOP 05.001.001)</t>
  </si>
  <si>
    <t>IOPES 
010210</t>
  </si>
  <si>
    <t>Escavação manual em material de 1a. categoria, até 1.50 m de profundidade</t>
  </si>
  <si>
    <t>030101</t>
  </si>
  <si>
    <t xml:space="preserve">ESCAVAÇÃO, ATERRO E REATERRO </t>
  </si>
  <si>
    <t>Reaterro apiloado de cavas de fundação, em camadas de 20 cm</t>
  </si>
  <si>
    <t>030201</t>
  </si>
  <si>
    <t>030206</t>
  </si>
  <si>
    <t>Aterro manual para regularização do terreno em areia, inclusive adensamento hidráulico e fornecimento do
material (máximo de 100m3)</t>
  </si>
  <si>
    <t>IOPES 030101</t>
  </si>
  <si>
    <t>DRENAGEM</t>
  </si>
  <si>
    <t xml:space="preserve">SINAPI
102680 </t>
  </si>
  <si>
    <t>DRENO PROFUNDO (SEÇÃO 0,50 X 1,50 M), COM TUBO DE PEAD CORRUGADO PERFURADO, DN 100 MM, ENCHIMENTO COM BRITA, ENVOLVIDO COM MANTA GEOTÊXTIL, COM SELO DE ARGILA. AF_07/2021</t>
  </si>
  <si>
    <t>MUROS DE BLOCOS</t>
  </si>
  <si>
    <t>050501</t>
  </si>
  <si>
    <t>Alvenaria de blocos de concreto estrut. (14x19x39cm) cheios, c/ resist. mín. compr. 15MPa, assentados c/
arg. de cimento e areia no traço 1:4, esp. juntas 10mm e esp. da parede s/ revest. 14cm</t>
  </si>
  <si>
    <t>050602</t>
  </si>
  <si>
    <t>Alvenaria de blocos de concreto 14x19x39cm, c/ resist. mínimo a compres. 2.5 MPa, assent. c/ arg. de
cimento, cal hidratada CH1 e areia no traço 1:0.5:8 esp. das juntas 10mm e esp. das paredes, s/ rev. 14cm</t>
  </si>
  <si>
    <t>040237</t>
  </si>
  <si>
    <t>Fornecimento, preparo e aplicação de concreto Fck=25 MPa (brita 1 e 2) - (5% de perdas já incluído no
custo)</t>
  </si>
  <si>
    <t>120101</t>
  </si>
  <si>
    <t>Chapisco de argamassa de cimento e areia média ou grossa lavada, no traço 1:3, espessura 5 mm</t>
  </si>
  <si>
    <t>110302</t>
  </si>
  <si>
    <t>Reboco tipo paulista de argamassa de cimento, cal hidratada CH1 e areia lavada traço 1:0.5:6, espessura
25 mm</t>
  </si>
  <si>
    <t>91069</t>
  </si>
  <si>
    <t>EXECUÇÃO DE REVESTIMENTO DE CONCRETO PROJETADO COM ESPESSURA DE 7 CM, 
ARMADO COM TELA, INCLINAÇÃO MENOR QUE 90°, APLICAÇÃO CONTÍNUA, UTILIZA NDO EQUIPAMENTO DE PROJEÇÃO COM 6 M³/H DE CAPACIDADE. AF_01/2016</t>
  </si>
  <si>
    <t>040246</t>
  </si>
  <si>
    <t>Fornecimento, dobragem e colocação em fôrma, de armadura CA-60 B fina, diâmetro de 4.0 a 7.0mm</t>
  </si>
  <si>
    <t>kg</t>
  </si>
  <si>
    <t>040243</t>
  </si>
  <si>
    <t>Fornecimento, dobragem e colocação em fôrma, de armadura CA-50 A média, diâmetro de 6.3 a 10.0 mm</t>
  </si>
  <si>
    <t>100203</t>
  </si>
  <si>
    <t>Pintura impermeabilizante com igolflex ou equivalente a 3 demãos</t>
  </si>
  <si>
    <t>071104</t>
  </si>
  <si>
    <t>Portão de ferro de abrir em barra chata, inclusive chumbamento</t>
  </si>
  <si>
    <t>5.2</t>
  </si>
  <si>
    <t>5.3</t>
  </si>
  <si>
    <t>5.4</t>
  </si>
  <si>
    <t>5.5</t>
  </si>
  <si>
    <t>5.6</t>
  </si>
  <si>
    <t>5.7</t>
  </si>
  <si>
    <t>5.8</t>
  </si>
  <si>
    <t>5.9</t>
  </si>
  <si>
    <t>SINAPI
91069</t>
  </si>
  <si>
    <t xml:space="preserve">Área 01 </t>
  </si>
  <si>
    <t>Área 02</t>
  </si>
  <si>
    <t>Área 03</t>
  </si>
  <si>
    <t>Área 04</t>
  </si>
  <si>
    <t xml:space="preserve">Fechamento Lateral </t>
  </si>
  <si>
    <t>Muro 1</t>
  </si>
  <si>
    <t>Muro 2</t>
  </si>
  <si>
    <t xml:space="preserve">Volume de acordo com o projeto estrutural </t>
  </si>
  <si>
    <t>Área 1 (rampa)</t>
  </si>
  <si>
    <t>Armadura CA-60 A média, diâmetro de 5.0 mm</t>
  </si>
  <si>
    <t>Armadura CA-50 A média, diâmetro de 6.3 mm</t>
  </si>
  <si>
    <t>Armadura CA-50 A média, diâmetro de 8.0 mm</t>
  </si>
  <si>
    <t>Armadura CA-50 A média, diâmetro de 10.0 mm</t>
  </si>
  <si>
    <t>Muro 3</t>
  </si>
  <si>
    <t xml:space="preserve">Muro 4 </t>
  </si>
  <si>
    <t xml:space="preserve">Muro existente </t>
  </si>
  <si>
    <t xml:space="preserve">Estrutura existente </t>
  </si>
  <si>
    <t>Sapata</t>
  </si>
  <si>
    <t>Aterro do terreno</t>
  </si>
  <si>
    <t>Escavação - concreto da sapata e pilaretes</t>
  </si>
  <si>
    <t xml:space="preserve">Volume de escavação </t>
  </si>
  <si>
    <t>Volume sapatas</t>
  </si>
  <si>
    <t xml:space="preserve">Volune pilaretes </t>
  </si>
  <si>
    <t>Viga 1</t>
  </si>
  <si>
    <t>Viga 2</t>
  </si>
  <si>
    <t>Viga 3</t>
  </si>
  <si>
    <t>Viga 4</t>
  </si>
  <si>
    <t xml:space="preserve"> </t>
  </si>
  <si>
    <t>Pintura com tinta esmalte sintético, marcas de referência Suvinil, Coral ou Metalatex, inclusive selador
acrílico, em paredes a três demãos</t>
  </si>
  <si>
    <t>190105</t>
  </si>
  <si>
    <t>m2</t>
  </si>
  <si>
    <t xml:space="preserve">OBRA: MUROS PARA AMPLIAÇÃO DE ESCOLA SANTO AFONSO </t>
  </si>
  <si>
    <t>ENDEREÇO: SANTO AFONSO, JOÃO NEIVA</t>
  </si>
  <si>
    <t>SERVIÇOS EXTRAS</t>
  </si>
  <si>
    <t>6.1</t>
  </si>
  <si>
    <t>6.2</t>
  </si>
  <si>
    <t>SUB-TOTAL 06</t>
  </si>
  <si>
    <t>3.4</t>
  </si>
  <si>
    <t>6.3</t>
  </si>
  <si>
    <t>6.4</t>
  </si>
  <si>
    <t>210301</t>
  </si>
  <si>
    <t xml:space="preserve"> Guarda corpo de tubo de ferro galvanizado, diâm. 3" e 2", h=0.8 m inclusive pintura a óleo ou esmalte </t>
  </si>
  <si>
    <t>210302</t>
  </si>
  <si>
    <t xml:space="preserve"> Corrimão de tubo de ferro galvanizado diâmetro 3" com chumbadores a cada 1.50m, inclusive pintura a óleoou esmalte</t>
  </si>
  <si>
    <t>06</t>
  </si>
  <si>
    <t xml:space="preserve">030208 </t>
  </si>
  <si>
    <t>Aterro manual para regularização do terreno em argila, inclusive adensamento manual e fornecimento do
material (máximo de 100m3)</t>
  </si>
  <si>
    <t>COMPOSIÇÃO BDI</t>
  </si>
  <si>
    <t>L. SOCIAIS:</t>
  </si>
  <si>
    <t>TABELA DE REFERÊNCIA: DER/ES</t>
  </si>
  <si>
    <t>DATA-BASE:</t>
  </si>
  <si>
    <t>Para Serviços</t>
  </si>
  <si>
    <t>GRUPO A</t>
  </si>
  <si>
    <t>Administração Central</t>
  </si>
  <si>
    <t>Total Grupo A</t>
  </si>
  <si>
    <t>GRUPO B</t>
  </si>
  <si>
    <t>Administração Local</t>
  </si>
  <si>
    <t>Total Grupo B</t>
  </si>
  <si>
    <t>GRUPO C</t>
  </si>
  <si>
    <t>Impostos/Tributos</t>
  </si>
  <si>
    <t>ISS</t>
  </si>
  <si>
    <t>PIS</t>
  </si>
  <si>
    <t>COFINS</t>
  </si>
  <si>
    <t>CPRB</t>
  </si>
  <si>
    <t>Total Grupo C</t>
  </si>
  <si>
    <t>GRUPO D</t>
  </si>
  <si>
    <t>Custos Financeiros</t>
  </si>
  <si>
    <t>Total Grupo D</t>
  </si>
  <si>
    <t>GRUPO E</t>
  </si>
  <si>
    <t>Seguros / Garantia</t>
  </si>
  <si>
    <t>Riscos</t>
  </si>
  <si>
    <t>Total Grupo E</t>
  </si>
  <si>
    <t>GRUPO F</t>
  </si>
  <si>
    <t>Lucro</t>
  </si>
  <si>
    <t>Total Grupo F</t>
  </si>
  <si>
    <t>BDI Total</t>
  </si>
  <si>
    <t>OBS:</t>
  </si>
  <si>
    <t>1</t>
  </si>
  <si>
    <t>- A fórmula para cálculo da taxa a ser acrescida aos custos diretos de um</t>
  </si>
  <si>
    <t>empreendimento a título de Benefícios e Despesas Indiretas é:</t>
  </si>
  <si>
    <r>
      <t>BDI = {</t>
    </r>
    <r>
      <rPr>
        <b/>
        <u/>
        <sz val="10"/>
        <rFont val="Arial"/>
        <family val="2"/>
      </rPr>
      <t>(1 + D)*(1 + A+B+E)*(1 + F)}</t>
    </r>
    <r>
      <rPr>
        <b/>
        <sz val="10"/>
        <rFont val="Arial"/>
        <family val="2"/>
      </rPr>
      <t xml:space="preserve">  -1, onde:</t>
    </r>
  </si>
  <si>
    <t>(1 – C)</t>
  </si>
  <si>
    <t>A = ADMINISTRAÇÃO CENTRAL;</t>
  </si>
  <si>
    <t>B = ADMINISTRAÇÃO LOCAL;</t>
  </si>
  <si>
    <t>C = ISS + PIS + COFINS+INSS;</t>
  </si>
  <si>
    <t>D = CUSTOS FINANCEIROS;</t>
  </si>
  <si>
    <t>E = RISCOS, SEGUROS E GARANTIAS;</t>
  </si>
  <si>
    <t>F = BENEFÍCIO/LUCRO;</t>
  </si>
  <si>
    <t>JUSTIFICATIVA MODIFICAÇÃO DOS PERCENTUAIS:</t>
  </si>
  <si>
    <r>
      <t xml:space="preserve">ADMINISTRAÇÃO LOCAL: </t>
    </r>
    <r>
      <rPr>
        <sz val="10"/>
        <rFont val="Arial"/>
        <family val="2"/>
      </rPr>
      <t>FOI CONSIDERADO PERCENTUAL INFERIOR AO DA TABELA DE TAXA DE BDI PADRÃO APLICÁVEL, CONFORME RESOLUÇÃO Nº329, DE 24 DE SETEMBRO DE 2019, VISANDO NÃO ULTRAPASSAR O PERCENTUAL DO BDI TOTAL, CONSIDERANDO QUE HOUVE A NECESSIDADE DE AUMENTO DO ISSQN, DE ACORDO COM A LEI MUNICIPAL N° 3.203, DE 27 DE SETEMBRO DE 2019</t>
    </r>
  </si>
  <si>
    <r>
      <t xml:space="preserve">ISSQN: </t>
    </r>
    <r>
      <rPr>
        <sz val="10"/>
        <rFont val="Arial"/>
        <family val="2"/>
      </rPr>
      <t>FOI CONSIDERADO PERCENTUAL SUPERIOR AO DA TABELA DE TAXA DE BDI PADRÃO APLICÁVEL, CONFORME RESOLUÇÃO Nº329, DE 24 DE SETEMBRO DE 2019, CONSIDERANDO QUE HOUVE A NECESSIDADE DE AUMENTO DO ISSQN, DE ACORDO COM A LEI MUNICIPAL N° 3.203, DE 27 DE SETEMBRO DE 2019.</t>
    </r>
  </si>
  <si>
    <t>2</t>
  </si>
  <si>
    <t>- Discriminação do BDI</t>
  </si>
  <si>
    <t xml:space="preserve">A – Despesas financeiras: </t>
  </si>
  <si>
    <t>são aquelas decorrentes do custo do capital de giro para fazer frente às despesas realizadas antes do efetivo recebimento das devidas receitas. Foi apropriada por estimativa com base na média proposta no ACÓRDÃO Nº 2.622/2013, PLENÁRIO de 25 set.2013.</t>
  </si>
  <si>
    <t xml:space="preserve">B – Administração Central: </t>
  </si>
  <si>
    <t>são as despesas relativas à manutenção de parcela do custo do escritório central da empresa, tais como: instalações do imóvel/sede (custo de propriedade ou de locação de imóveis); aquisição e manutenção dos equipamentos da sede (computadores, ar condicionado, veículos e correlatos); despesas administrativas (secretária, vigilante, auxiliar de escritório, contínuo, assessorias tercerizadas - ex. contadoria); despesas com consumo (água, luz, telefone, material para escritório, material para limpeza, alimentos, etc). Foi apropriada por estimativa com base na média proposta noACÓRDÃO Nº 2.622/2013, PLENÁRIO de 25 set.2013.</t>
  </si>
  <si>
    <t xml:space="preserve"> C – Benefício/Lucro: </t>
  </si>
  <si>
    <t>é a parcela que contempla a remuneração do construtor, definidos com base em valor percentual sobre o total dos custos diretos e despesas indiretas, excluídas aquelas referentes às parcelas tributárias. A taxa adotada como benefício deve ser entendida como uma provisão de onde será retirado o lucro do construtor, após desconto de todos os encargos decorrentes de inúmeras incertezas que podem ocorrer durante as obras, difíceis de serem mensuradas no seu conjunto com base no ACÓRDÃO Nº 2.622/2013, PLENÁRIO de 25 set.2013.</t>
  </si>
  <si>
    <t xml:space="preserve">D – Riscos Imprevistos, Garantias e Seguros: </t>
  </si>
  <si>
    <t>valores para cobertura de despesas imprevisíveis e os seguros e garantias estabelecidos no Projeto Básico e orientação contante no ACÓRDÃO Nº 2.622/2013, PLENÁRIO de 25 set.2013.</t>
  </si>
  <si>
    <t xml:space="preserve">E – Valores Relativos aos Tributos:                                                                                                   </t>
  </si>
  <si>
    <r>
      <t xml:space="preserve"> – Impostos sobre serviços de qualquer natureza – ISS, </t>
    </r>
    <r>
      <rPr>
        <sz val="10"/>
        <rFont val="Arial"/>
        <family val="2"/>
      </rPr>
      <t>é imposto de competência municipal, consoante art. 156, inciso III, da Constituição Federal. Alíquota de 4% sobre o valor total da nota fiscal.</t>
    </r>
    <r>
      <rPr>
        <b/>
        <sz val="10"/>
        <rFont val="Arial"/>
        <family val="2"/>
      </rPr>
      <t>(Os 4% consideram a redução de 20% da base de cálculo, conforme previsto no art. 9 do Decreto 13314/2007 e Lei Municipal 6075/2003).</t>
    </r>
  </si>
  <si>
    <r>
      <t xml:space="preserve"> – Contribuição para o Programa de Integração Social – PIS. </t>
    </r>
    <r>
      <rPr>
        <sz val="10"/>
        <rFont val="Arial"/>
        <family val="2"/>
      </rPr>
      <t>A taxa do PIS, definida pelos Decretos-Lei nº 2.445 e 2.449/88, é de 0,65% sobre a receita operacional bruta.</t>
    </r>
  </si>
  <si>
    <r>
      <t xml:space="preserve"> – Contribuição para o Programa de Financiamento da Seguridade Social – COFINS, </t>
    </r>
    <r>
      <rPr>
        <sz val="10"/>
        <rFont val="Arial"/>
        <family val="2"/>
      </rPr>
      <t>definida pela Lei 9.718/98, é de 3%, sobre a receita operacional bruta.</t>
    </r>
  </si>
  <si>
    <r>
      <t xml:space="preserve"> – Contribuição Patronal sobre a Receita Bruta,</t>
    </r>
    <r>
      <rPr>
        <sz val="10"/>
        <rFont val="Arial"/>
        <family val="2"/>
      </rPr>
      <t xml:space="preserve"> definida pela Lei 13.161, de 31 de agosto de 2015, é de 4,5%, sobre a receita operacional bruta.</t>
    </r>
  </si>
  <si>
    <t>COMPOSIÇÃO LEIS SOCIAIS</t>
  </si>
  <si>
    <t>GRUPO A - Encargos Sociais Básicos</t>
  </si>
  <si>
    <t>% IOPES</t>
  </si>
  <si>
    <t>A.1</t>
  </si>
  <si>
    <t>INSS (Art. 22 da Lei 8.212/91)</t>
  </si>
  <si>
    <t>A.2</t>
  </si>
  <si>
    <t>FGTS (Art. 27 do Decreto 99.684/90)</t>
  </si>
  <si>
    <t>A.3</t>
  </si>
  <si>
    <t>SESI/SESC (Lei 8.029/90 e Lei 8.036/90)</t>
  </si>
  <si>
    <t>A.4</t>
  </si>
  <si>
    <t>SENAI/SENAC (Lei 8.029/90 e Decreto-Lei 6246/44)</t>
  </si>
  <si>
    <t>A.5</t>
  </si>
  <si>
    <t>SEBRAE (já considerado no item A.3 e A.4)</t>
  </si>
  <si>
    <t>-</t>
  </si>
  <si>
    <t>A.6</t>
  </si>
  <si>
    <t>INCRA (Lei 2.613/55 e Decreto 1.146/70)</t>
  </si>
  <si>
    <t>A.7</t>
  </si>
  <si>
    <t>SALÁRIO-EDUCAÇÃO (Decreto 87.043/82)</t>
  </si>
  <si>
    <t>A.8</t>
  </si>
  <si>
    <t>SEGURO ACIDENTE DO TRABALHO (Lei 8.212/91 e Decreto 3.048/99)</t>
  </si>
  <si>
    <t>A.9</t>
  </si>
  <si>
    <t>SECONCI/Medicina do Trabalho</t>
  </si>
  <si>
    <t>TOTAL GRUPO A</t>
  </si>
  <si>
    <t>GRUPO B - Encargos Sociais que recebem a incidência do grupo A</t>
  </si>
  <si>
    <t>B.1</t>
  </si>
  <si>
    <t>Descanso Semanal Remunerado (Art. 66 da CLT e Art. 7º da CF/88)</t>
  </si>
  <si>
    <t>B.2</t>
  </si>
  <si>
    <t>Feriados (Art. 70 da CLT e Lei 605/49)</t>
  </si>
  <si>
    <t>B.3</t>
  </si>
  <si>
    <t>Auxílio doença e acidente do trabalho (Lei 3.607/60 e Art. 131 da CLT)</t>
  </si>
  <si>
    <t>B.4</t>
  </si>
  <si>
    <t>Licença Paternidade (Art. 7º da CF/88)</t>
  </si>
  <si>
    <t>B.5</t>
  </si>
  <si>
    <t>Faltas Legais (Art. 473 da CLT)</t>
  </si>
  <si>
    <t>B.6</t>
  </si>
  <si>
    <t>13º Salário (Lei nº 4090/62)</t>
  </si>
  <si>
    <t>B.7</t>
  </si>
  <si>
    <t>Aviso Prévio Trabalhado (Art. 7º, inciso XXI da CF/88)</t>
  </si>
  <si>
    <t>B.8</t>
  </si>
  <si>
    <t>Dias de Chuvas</t>
  </si>
  <si>
    <t>B.9</t>
  </si>
  <si>
    <t>Férias Gozadas</t>
  </si>
  <si>
    <t>B.10</t>
  </si>
  <si>
    <t>Salário Maternidade</t>
  </si>
  <si>
    <t>B.11</t>
  </si>
  <si>
    <t>Auxílio - Enfermidade</t>
  </si>
  <si>
    <t>TOTAL GRUPO B</t>
  </si>
  <si>
    <t>GRUPO C - Encargos Sociais que não recebem a incidência do grupo A</t>
  </si>
  <si>
    <t>C.1</t>
  </si>
  <si>
    <t>Dispensa sem justa causa (LC 110/01)</t>
  </si>
  <si>
    <t>C.2</t>
  </si>
  <si>
    <t>Férias indenizadas (Art. 129 a 148 da CLT)</t>
  </si>
  <si>
    <t>C.3</t>
  </si>
  <si>
    <t>Aviso prévio indenizado (Art. 7º, inciso XXI da CF/88)</t>
  </si>
  <si>
    <t>C.4</t>
  </si>
  <si>
    <t>FGTS sobre aviso prévio indenizado (Súmula 305 TST)</t>
  </si>
  <si>
    <t>C.5</t>
  </si>
  <si>
    <t>INSS sobre aviso prévio indenizado (Decreto 6.727/09)</t>
  </si>
  <si>
    <t>C.6</t>
  </si>
  <si>
    <t>Aviso prévio trabalhado</t>
  </si>
  <si>
    <t>C.7</t>
  </si>
  <si>
    <t>Indenização Adicional</t>
  </si>
  <si>
    <t>TOTAL GRUPO C</t>
  </si>
  <si>
    <t>GRUPO D - Reincidência dos encargos sociais básicos</t>
  </si>
  <si>
    <t>D.1</t>
  </si>
  <si>
    <t>Incidência do grupo A sobre o grupo B</t>
  </si>
  <si>
    <t>D.2</t>
  </si>
  <si>
    <r>
      <rPr>
        <sz val="10"/>
        <rFont val="Arial"/>
        <family val="2"/>
      </rPr>
      <t>Reincidência de Grupo A sobre Aviso Prévio Trabalho e Reincidência
do FGTS sobre Aviso Prévio Indenizado</t>
    </r>
  </si>
  <si>
    <t>TOTAL GRUPO D</t>
  </si>
  <si>
    <t>GRUPO E - Encargos complementares</t>
  </si>
  <si>
    <t>E.1</t>
  </si>
  <si>
    <t>Refeição/alimentação (Convenção Coletiva do Trabalho 2012/2013)</t>
  </si>
  <si>
    <t>E.2</t>
  </si>
  <si>
    <t>Vale Transporte (Lei nº 7418/85 e Decreto 95.247/87)</t>
  </si>
  <si>
    <t>E.3</t>
  </si>
  <si>
    <r>
      <rPr>
        <sz val="10"/>
        <rFont val="Arial"/>
        <family val="2"/>
      </rPr>
      <t>Uniforme/equipamento de segurança (Art. 166 da CLT e NR-18 da Lei nº 6.514/77 e
Convenção Coletiva do Trabalho 2012/2013)</t>
    </r>
  </si>
  <si>
    <t>E.4</t>
  </si>
  <si>
    <t>Plano de Saúde (Convenção Coletiva do Trabalho 2012/2013</t>
  </si>
  <si>
    <t>TOTAL GRUPO E</t>
  </si>
  <si>
    <t>TOTAL DOS GRUPO (A+B+C+D+E)</t>
  </si>
  <si>
    <t>SET/21</t>
  </si>
  <si>
    <t>ORÇAMENTISTA: JEFTER DOS DOS SANTOS LADISLAU - ENGENHEIRO CIVIL - CREA/ES 0043139/D</t>
  </si>
  <si>
    <t xml:space="preserve">190417 </t>
  </si>
  <si>
    <t>6.5</t>
  </si>
  <si>
    <t xml:space="preserve">Pintura com tinta esmalte sintético, marcas de referência Suvinil, Coral ou Metalatex, a duas demãos,inclusive fundo anticorrosivo a uma demão, em metal
</t>
  </si>
  <si>
    <t xml:space="preserve">141101 </t>
  </si>
  <si>
    <t>6.6</t>
  </si>
  <si>
    <t>Caixas de inspeção de alv. blocos concreto 9x19x39cm, dim, 60x60cm e Hmáx = 1m, com tampa de conc.esp. 5cm, lastro de conc. esp. 10cm, revest intern. c/ chapisco e reboco impermeabilizado, incl. escavação, reaterro e enchimento</t>
  </si>
  <si>
    <t>caixas locadas na rampa</t>
  </si>
  <si>
    <t xml:space="preserve">muro ao lado da rampa </t>
  </si>
  <si>
    <t xml:space="preserve">viga , pilar e sapata, muro ao lado da rampa </t>
  </si>
  <si>
    <t>muro ao lado da rampa</t>
  </si>
  <si>
    <t>pilares</t>
  </si>
  <si>
    <t>vigas</t>
  </si>
  <si>
    <t>estribos</t>
  </si>
  <si>
    <t>sapatas</t>
  </si>
  <si>
    <t>bloco estrutural</t>
  </si>
  <si>
    <t>UNIT/BDI</t>
  </si>
  <si>
    <t>BALDRAMES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</si>
</sst>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_(* #,##0.00_);_(* \(#,##0.00\);_(* &quot;-&quot;??_);_(@_)"/>
    <numFmt numFmtId="165" formatCode="_-[$R$-416]\ * #,##0.00_-;\-[$R$-416]\ * #,##0.00_-;_-[$R$-416]\ * &quot;-&quot;??_-;_-@_-"/>
    <numFmt numFmtId="166" formatCode="&quot;R$ &quot;#,##0.00"/>
    <numFmt numFmtId="167" formatCode="_(&quot;R$ &quot;* #,##0.00_);_(&quot;R$ &quot;* \(#,##0.00\);_(&quot;R$ &quot;* &quot;-&quot;??_);_(@_)"/>
  </numFmts>
  <fonts count="31"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0"/>
      <name val="Arial"/>
      <family val="2"/>
    </font>
    <font>
      <b/>
      <sz val="14"/>
      <name val="Arial"/>
      <family val="2"/>
    </font>
    <font>
      <b/>
      <sz val="10"/>
      <color theme="1"/>
      <name val="Calibri"/>
      <family val="2"/>
      <scheme val="minor"/>
    </font>
    <font>
      <b/>
      <u/>
      <sz val="11"/>
      <color theme="1"/>
      <name val="Calibri"/>
      <family val="2"/>
      <scheme val="minor"/>
    </font>
    <font>
      <b/>
      <u val="singleAccounting"/>
      <sz val="11"/>
      <color theme="1"/>
      <name val="Calibri"/>
      <family val="2"/>
      <scheme val="minor"/>
    </font>
    <font>
      <b/>
      <u/>
      <sz val="14"/>
      <color theme="1"/>
      <name val="Calibri"/>
      <family val="2"/>
      <scheme val="minor"/>
    </font>
    <font>
      <b/>
      <u val="singleAccounting"/>
      <sz val="14"/>
      <color theme="1"/>
      <name val="Calibri"/>
      <family val="2"/>
      <scheme val="minor"/>
    </font>
    <font>
      <b/>
      <i/>
      <sz val="18"/>
      <name val="Arial"/>
      <family val="2"/>
    </font>
    <font>
      <b/>
      <sz val="16"/>
      <name val="Arial"/>
      <family val="2"/>
    </font>
    <font>
      <b/>
      <sz val="11"/>
      <name val="Calibri"/>
      <family val="2"/>
      <scheme val="minor"/>
    </font>
    <font>
      <b/>
      <sz val="12"/>
      <color theme="1"/>
      <name val="Calibri"/>
      <family val="2"/>
      <scheme val="minor"/>
    </font>
    <font>
      <sz val="10"/>
      <name val="Arial"/>
    </font>
    <font>
      <b/>
      <sz val="10"/>
      <name val="Arial"/>
      <family val="2"/>
    </font>
    <font>
      <b/>
      <sz val="9"/>
      <name val="Arial"/>
      <family val="2"/>
    </font>
    <font>
      <sz val="10"/>
      <name val="Times New Roman"/>
      <family val="1"/>
    </font>
    <font>
      <b/>
      <sz val="12"/>
      <name val="Arial"/>
      <family val="2"/>
    </font>
    <font>
      <u/>
      <sz val="11"/>
      <color theme="10"/>
      <name val="Calibri"/>
      <family val="2"/>
      <scheme val="minor"/>
    </font>
    <font>
      <sz val="12"/>
      <name val="Arial"/>
      <family val="2"/>
    </font>
    <font>
      <sz val="11"/>
      <color indexed="8"/>
      <name val="Calibri"/>
      <family val="2"/>
    </font>
    <font>
      <b/>
      <sz val="15"/>
      <color indexed="8"/>
      <name val="Calibri"/>
      <family val="2"/>
    </font>
    <font>
      <b/>
      <sz val="11"/>
      <color indexed="8"/>
      <name val="Calibri"/>
      <family val="2"/>
    </font>
    <font>
      <sz val="11"/>
      <name val="Calibri"/>
      <family val="2"/>
    </font>
    <font>
      <sz val="12"/>
      <color theme="1"/>
      <name val="Calibri"/>
      <family val="2"/>
      <scheme val="minor"/>
    </font>
    <font>
      <b/>
      <u/>
      <sz val="10"/>
      <name val="Arial"/>
      <family val="2"/>
    </font>
    <font>
      <sz val="10"/>
      <color indexed="8"/>
      <name val="Arial"/>
      <family val="2"/>
    </font>
    <font>
      <b/>
      <sz val="10"/>
      <color theme="1"/>
      <name val="Arial"/>
      <family val="2"/>
    </font>
    <font>
      <b/>
      <sz val="18"/>
      <name val="Arial"/>
      <family val="2"/>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16">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5" fillId="0" borderId="0"/>
    <xf numFmtId="164" fontId="4" fillId="0" borderId="0" applyFont="0" applyFill="0" applyBorder="0" applyAlignment="0" applyProtection="0"/>
    <xf numFmtId="0" fontId="18" fillId="0" borderId="0"/>
    <xf numFmtId="44" fontId="4" fillId="0" borderId="0" applyFont="0" applyFill="0" applyBorder="0" applyAlignment="0" applyProtection="0"/>
    <xf numFmtId="0" fontId="20" fillId="0" borderId="0" applyNumberFormat="0" applyFill="0" applyBorder="0" applyAlignment="0" applyProtection="0"/>
    <xf numFmtId="0" fontId="2" fillId="0" borderId="0"/>
    <xf numFmtId="167" fontId="22"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2" fontId="4" fillId="0" borderId="0">
      <alignment vertical="center"/>
    </xf>
    <xf numFmtId="0" fontId="4" fillId="0" borderId="0"/>
  </cellStyleXfs>
  <cellXfs count="429">
    <xf numFmtId="0" fontId="0" fillId="0" borderId="0" xfId="0"/>
    <xf numFmtId="4" fontId="6" fillId="0" borderId="3" xfId="0" applyNumberFormat="1" applyFont="1" applyBorder="1" applyAlignment="1">
      <alignment vertical="center"/>
    </xf>
    <xf numFmtId="0" fontId="1" fillId="2" borderId="3" xfId="0" applyFont="1" applyFill="1" applyBorder="1" applyAlignment="1">
      <alignment horizontal="justify" vertical="center" wrapText="1"/>
    </xf>
    <xf numFmtId="49" fontId="0" fillId="0" borderId="0" xfId="0" applyNumberFormat="1"/>
    <xf numFmtId="0" fontId="0" fillId="0" borderId="3" xfId="0" applyBorder="1"/>
    <xf numFmtId="49" fontId="0" fillId="0" borderId="3" xfId="0" applyNumberFormat="1" applyBorder="1"/>
    <xf numFmtId="0" fontId="0" fillId="0" borderId="3" xfId="0" applyBorder="1" applyAlignment="1">
      <alignment vertical="center" wrapText="1"/>
    </xf>
    <xf numFmtId="0" fontId="0" fillId="0" borderId="3" xfId="0" applyBorder="1" applyAlignment="1">
      <alignment wrapText="1"/>
    </xf>
    <xf numFmtId="0" fontId="0" fillId="0" borderId="11" xfId="0" applyFill="1" applyBorder="1"/>
    <xf numFmtId="2" fontId="0" fillId="0" borderId="0" xfId="0" applyNumberFormat="1"/>
    <xf numFmtId="2" fontId="0" fillId="0" borderId="3" xfId="0" applyNumberFormat="1" applyBorder="1"/>
    <xf numFmtId="0" fontId="0" fillId="0" borderId="7" xfId="0" applyFill="1" applyBorder="1"/>
    <xf numFmtId="0" fontId="0" fillId="0" borderId="9" xfId="0" applyBorder="1"/>
    <xf numFmtId="0" fontId="0" fillId="0" borderId="0" xfId="0" applyBorder="1"/>
    <xf numFmtId="0" fontId="0" fillId="0" borderId="4" xfId="0" applyFill="1" applyBorder="1"/>
    <xf numFmtId="0" fontId="0" fillId="0" borderId="10" xfId="0" applyBorder="1"/>
    <xf numFmtId="0" fontId="0" fillId="0" borderId="14" xfId="0" applyBorder="1"/>
    <xf numFmtId="0" fontId="0" fillId="0" borderId="15" xfId="0" applyBorder="1"/>
    <xf numFmtId="49" fontId="0" fillId="0" borderId="7" xfId="0" applyNumberFormat="1" applyBorder="1"/>
    <xf numFmtId="0" fontId="0" fillId="0" borderId="7" xfId="0" applyBorder="1"/>
    <xf numFmtId="0" fontId="0" fillId="0" borderId="11" xfId="0" applyBorder="1"/>
    <xf numFmtId="0" fontId="0" fillId="0" borderId="4" xfId="0" applyBorder="1"/>
    <xf numFmtId="2" fontId="0" fillId="0" borderId="7" xfId="0" applyNumberFormat="1" applyBorder="1"/>
    <xf numFmtId="2" fontId="0" fillId="0" borderId="11" xfId="0" applyNumberFormat="1" applyBorder="1"/>
    <xf numFmtId="2" fontId="0" fillId="0" borderId="4" xfId="0" applyNumberFormat="1" applyBorder="1"/>
    <xf numFmtId="49" fontId="0" fillId="0" borderId="10" xfId="0" applyNumberFormat="1" applyBorder="1"/>
    <xf numFmtId="0" fontId="0" fillId="0" borderId="10" xfId="0" applyBorder="1" applyAlignment="1">
      <alignment wrapText="1"/>
    </xf>
    <xf numFmtId="2" fontId="0" fillId="0" borderId="10" xfId="0" applyNumberFormat="1" applyBorder="1"/>
    <xf numFmtId="0" fontId="0" fillId="0" borderId="10" xfId="0" applyFont="1" applyBorder="1" applyAlignment="1">
      <alignment wrapText="1"/>
    </xf>
    <xf numFmtId="49" fontId="0" fillId="0" borderId="10" xfId="0" applyNumberFormat="1" applyBorder="1" applyAlignment="1">
      <alignment wrapText="1"/>
    </xf>
    <xf numFmtId="49" fontId="0" fillId="0" borderId="10" xfId="0" applyNumberFormat="1" applyBorder="1" applyAlignment="1">
      <alignment horizontal="left" wrapText="1"/>
    </xf>
    <xf numFmtId="0" fontId="5" fillId="0" borderId="0" xfId="3" applyFont="1" applyFill="1" applyBorder="1" applyAlignment="1">
      <alignment vertical="center"/>
    </xf>
    <xf numFmtId="0" fontId="0" fillId="0" borderId="0" xfId="0" applyFill="1"/>
    <xf numFmtId="44" fontId="0" fillId="0" borderId="3" xfId="0" applyNumberFormat="1" applyBorder="1"/>
    <xf numFmtId="44" fontId="0" fillId="0" borderId="10" xfId="0" applyNumberFormat="1" applyBorder="1"/>
    <xf numFmtId="44" fontId="0" fillId="0" borderId="7" xfId="0" applyNumberFormat="1" applyBorder="1"/>
    <xf numFmtId="0" fontId="7" fillId="0" borderId="3" xfId="0" applyFont="1" applyBorder="1" applyAlignment="1">
      <alignment horizontal="right" wrapText="1"/>
    </xf>
    <xf numFmtId="0" fontId="7" fillId="0" borderId="9" xfId="0" applyFont="1" applyBorder="1" applyAlignment="1">
      <alignment horizontal="right"/>
    </xf>
    <xf numFmtId="44" fontId="8" fillId="0" borderId="3" xfId="0" applyNumberFormat="1" applyFont="1" applyBorder="1"/>
    <xf numFmtId="0" fontId="0" fillId="0" borderId="9" xfId="0" applyBorder="1" applyAlignment="1">
      <alignment wrapText="1"/>
    </xf>
    <xf numFmtId="0" fontId="7" fillId="0" borderId="3" xfId="0" applyFont="1" applyBorder="1" applyAlignment="1">
      <alignment horizontal="right"/>
    </xf>
    <xf numFmtId="0" fontId="0" fillId="0" borderId="0" xfId="0" applyFill="1" applyBorder="1"/>
    <xf numFmtId="49" fontId="0" fillId="0" borderId="0" xfId="0" applyNumberFormat="1" applyFill="1" applyBorder="1"/>
    <xf numFmtId="0" fontId="9" fillId="0" borderId="5" xfId="0" applyFont="1" applyFill="1" applyBorder="1"/>
    <xf numFmtId="44" fontId="10" fillId="0" borderId="6" xfId="0" applyNumberFormat="1" applyFont="1" applyFill="1" applyBorder="1"/>
    <xf numFmtId="0" fontId="6" fillId="4" borderId="3" xfId="0" applyFont="1" applyFill="1" applyBorder="1" applyAlignment="1">
      <alignment horizontal="center" vertical="center"/>
    </xf>
    <xf numFmtId="49" fontId="6" fillId="4" borderId="4" xfId="0" applyNumberFormat="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4" fontId="6" fillId="4" borderId="4"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4" fontId="6" fillId="4" borderId="3" xfId="0" applyNumberFormat="1" applyFont="1" applyFill="1" applyBorder="1" applyAlignment="1">
      <alignment horizontal="center" vertical="center"/>
    </xf>
    <xf numFmtId="44" fontId="6" fillId="4" borderId="3" xfId="0" applyNumberFormat="1" applyFont="1" applyFill="1" applyBorder="1" applyAlignment="1">
      <alignment horizontal="center" vertical="center"/>
    </xf>
    <xf numFmtId="44" fontId="0" fillId="4" borderId="3" xfId="0" applyNumberFormat="1" applyFill="1" applyBorder="1"/>
    <xf numFmtId="44" fontId="6" fillId="4" borderId="4" xfId="1" applyFont="1" applyFill="1" applyBorder="1" applyAlignment="1">
      <alignment horizontal="center" vertical="center"/>
    </xf>
    <xf numFmtId="2" fontId="6" fillId="4" borderId="4" xfId="1" applyNumberFormat="1" applyFont="1" applyFill="1" applyBorder="1" applyAlignment="1">
      <alignment horizontal="center" vertical="center"/>
    </xf>
    <xf numFmtId="44" fontId="6" fillId="4" borderId="3" xfId="1" applyFont="1" applyFill="1" applyBorder="1" applyAlignment="1">
      <alignment horizontal="center" vertical="center"/>
    </xf>
    <xf numFmtId="2" fontId="6" fillId="4" borderId="3" xfId="1" applyNumberFormat="1" applyFont="1" applyFill="1" applyBorder="1" applyAlignment="1">
      <alignment horizontal="center" vertical="center"/>
    </xf>
    <xf numFmtId="49" fontId="0" fillId="0" borderId="3" xfId="0" applyNumberFormat="1" applyBorder="1" applyAlignment="1">
      <alignment wrapText="1"/>
    </xf>
    <xf numFmtId="49" fontId="0" fillId="0" borderId="7" xfId="0" applyNumberFormat="1" applyBorder="1" applyAlignment="1">
      <alignment wrapText="1"/>
    </xf>
    <xf numFmtId="49" fontId="6" fillId="4" borderId="4"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0" fillId="0" borderId="11" xfId="0" applyNumberFormat="1" applyBorder="1" applyAlignment="1">
      <alignment wrapText="1"/>
    </xf>
    <xf numFmtId="49" fontId="0" fillId="0" borderId="4" xfId="0" applyNumberFormat="1" applyBorder="1" applyAlignment="1">
      <alignment wrapText="1"/>
    </xf>
    <xf numFmtId="49" fontId="0" fillId="0" borderId="0" xfId="0" applyNumberFormat="1" applyAlignment="1">
      <alignment wrapText="1"/>
    </xf>
    <xf numFmtId="0" fontId="12" fillId="5" borderId="0" xfId="3" applyFont="1" applyFill="1" applyBorder="1" applyAlignment="1">
      <alignment vertical="center"/>
    </xf>
    <xf numFmtId="0" fontId="11" fillId="0" borderId="0" xfId="3" applyFont="1" applyFill="1" applyBorder="1" applyAlignment="1">
      <alignment vertical="center"/>
    </xf>
    <xf numFmtId="0" fontId="12" fillId="0" borderId="0" xfId="3" applyFont="1" applyFill="1" applyBorder="1" applyAlignment="1">
      <alignment vertical="center"/>
    </xf>
    <xf numFmtId="2" fontId="13" fillId="0" borderId="0" xfId="3" applyNumberFormat="1" applyFont="1" applyFill="1" applyBorder="1" applyAlignment="1">
      <alignment vertical="center"/>
    </xf>
    <xf numFmtId="0" fontId="11" fillId="5" borderId="17" xfId="3" applyFont="1" applyFill="1" applyBorder="1" applyAlignment="1">
      <alignment vertical="center"/>
    </xf>
    <xf numFmtId="0" fontId="11" fillId="5" borderId="18" xfId="3" applyFont="1" applyFill="1" applyBorder="1" applyAlignment="1">
      <alignment vertical="center"/>
    </xf>
    <xf numFmtId="0" fontId="11" fillId="5" borderId="19" xfId="3" applyFont="1" applyFill="1" applyBorder="1" applyAlignment="1">
      <alignment vertical="center"/>
    </xf>
    <xf numFmtId="0" fontId="12" fillId="5" borderId="20" xfId="3" applyFont="1" applyFill="1" applyBorder="1" applyAlignment="1">
      <alignment vertical="center"/>
    </xf>
    <xf numFmtId="0" fontId="12" fillId="5" borderId="21" xfId="3" applyFont="1" applyFill="1" applyBorder="1" applyAlignment="1">
      <alignment vertical="center"/>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0" fillId="0" borderId="7" xfId="0" applyBorder="1" applyAlignment="1">
      <alignment horizontal="left" vertical="center"/>
    </xf>
    <xf numFmtId="0" fontId="0" fillId="0" borderId="4" xfId="0" applyBorder="1" applyAlignment="1">
      <alignment horizontal="left" vertical="center"/>
    </xf>
    <xf numFmtId="44" fontId="0" fillId="0" borderId="4" xfId="0" applyNumberFormat="1" applyBorder="1"/>
    <xf numFmtId="10" fontId="0" fillId="0" borderId="7" xfId="0" applyNumberFormat="1" applyBorder="1"/>
    <xf numFmtId="10" fontId="14" fillId="0" borderId="7" xfId="0" applyNumberFormat="1" applyFont="1" applyBorder="1"/>
    <xf numFmtId="44" fontId="14" fillId="0" borderId="4" xfId="0" applyNumberFormat="1" applyFont="1" applyBorder="1"/>
    <xf numFmtId="44" fontId="0" fillId="0" borderId="15" xfId="0" applyNumberFormat="1" applyBorder="1"/>
    <xf numFmtId="9" fontId="0" fillId="0" borderId="7" xfId="2" applyFont="1" applyBorder="1"/>
    <xf numFmtId="9" fontId="0" fillId="0" borderId="10" xfId="2" applyFont="1" applyBorder="1"/>
    <xf numFmtId="2" fontId="4" fillId="3" borderId="8" xfId="4" applyNumberFormat="1" applyFont="1" applyFill="1" applyBorder="1" applyAlignment="1">
      <alignment horizontal="center" vertical="center"/>
    </xf>
    <xf numFmtId="2" fontId="4" fillId="3" borderId="9" xfId="4" applyNumberFormat="1" applyFont="1" applyFill="1" applyBorder="1" applyAlignment="1">
      <alignment horizontal="center" vertical="center"/>
    </xf>
    <xf numFmtId="0" fontId="16" fillId="3" borderId="9" xfId="4" applyFont="1" applyFill="1" applyBorder="1" applyAlignment="1">
      <alignment horizontal="center" vertical="center" wrapText="1"/>
    </xf>
    <xf numFmtId="164" fontId="1" fillId="3" borderId="9" xfId="5" applyFont="1" applyFill="1" applyBorder="1" applyAlignment="1">
      <alignment horizontal="center" vertical="center" wrapText="1"/>
    </xf>
    <xf numFmtId="2" fontId="4" fillId="3" borderId="0" xfId="4" applyNumberFormat="1" applyFont="1" applyFill="1" applyAlignment="1">
      <alignment horizontal="center" vertical="center"/>
    </xf>
    <xf numFmtId="2" fontId="4" fillId="3" borderId="26" xfId="4" applyNumberFormat="1" applyFont="1" applyFill="1" applyBorder="1" applyAlignment="1">
      <alignment horizontal="center" vertical="center"/>
    </xf>
    <xf numFmtId="14" fontId="4" fillId="3" borderId="0" xfId="4" applyNumberFormat="1" applyFont="1" applyFill="1" applyBorder="1" applyAlignment="1">
      <alignment horizontal="center" vertical="center"/>
    </xf>
    <xf numFmtId="2" fontId="4" fillId="3" borderId="0" xfId="4" applyNumberFormat="1" applyFont="1" applyFill="1" applyBorder="1" applyAlignment="1">
      <alignment horizontal="center" vertical="center"/>
    </xf>
    <xf numFmtId="4" fontId="1" fillId="3" borderId="0" xfId="4" applyNumberFormat="1" applyFont="1" applyFill="1" applyBorder="1" applyAlignment="1">
      <alignment horizontal="center" vertical="center" wrapText="1"/>
    </xf>
    <xf numFmtId="14" fontId="16" fillId="3" borderId="0" xfId="4" applyNumberFormat="1" applyFont="1" applyFill="1" applyBorder="1" applyAlignment="1">
      <alignment horizontal="center" vertical="center" wrapText="1"/>
    </xf>
    <xf numFmtId="0" fontId="16" fillId="3" borderId="0" xfId="4" applyFont="1" applyFill="1" applyBorder="1" applyAlignment="1">
      <alignment horizontal="center" vertical="center" wrapText="1"/>
    </xf>
    <xf numFmtId="0" fontId="17" fillId="3" borderId="0" xfId="5" applyNumberFormat="1" applyFont="1" applyFill="1" applyBorder="1" applyAlignment="1">
      <alignment horizontal="center" vertical="center" wrapText="1"/>
    </xf>
    <xf numFmtId="10" fontId="17" fillId="3" borderId="0" xfId="5" applyNumberFormat="1" applyFont="1" applyFill="1" applyBorder="1" applyAlignment="1">
      <alignment horizontal="left" vertical="center" wrapText="1"/>
    </xf>
    <xf numFmtId="14" fontId="17" fillId="3" borderId="0" xfId="5" applyNumberFormat="1" applyFont="1" applyFill="1" applyBorder="1" applyAlignment="1">
      <alignment horizontal="center" vertical="center" wrapText="1"/>
    </xf>
    <xf numFmtId="2" fontId="4" fillId="6" borderId="0" xfId="6" applyNumberFormat="1" applyFont="1" applyFill="1" applyBorder="1" applyAlignment="1">
      <alignment horizontal="center" vertical="center"/>
    </xf>
    <xf numFmtId="1" fontId="4" fillId="3" borderId="3" xfId="4" applyNumberFormat="1" applyFont="1" applyFill="1" applyBorder="1" applyAlignment="1">
      <alignment horizontal="center" vertical="center"/>
    </xf>
    <xf numFmtId="2" fontId="4" fillId="3" borderId="3" xfId="4" applyNumberFormat="1" applyFont="1" applyFill="1" applyBorder="1" applyAlignment="1">
      <alignment horizontal="center" vertical="center"/>
    </xf>
    <xf numFmtId="2" fontId="4" fillId="3" borderId="3" xfId="4" applyNumberFormat="1" applyFont="1" applyFill="1" applyBorder="1" applyAlignment="1">
      <alignment horizontal="center" vertical="center" wrapText="1"/>
    </xf>
    <xf numFmtId="44" fontId="4" fillId="3" borderId="3" xfId="7" applyFont="1" applyFill="1" applyBorder="1" applyAlignment="1">
      <alignment horizontal="center" vertical="center"/>
    </xf>
    <xf numFmtId="14" fontId="4" fillId="3" borderId="3" xfId="4" applyNumberFormat="1" applyFont="1" applyFill="1" applyBorder="1" applyAlignment="1">
      <alignment horizontal="center" vertical="center"/>
    </xf>
    <xf numFmtId="165" fontId="4" fillId="3" borderId="3" xfId="4" applyNumberFormat="1" applyFont="1" applyFill="1" applyBorder="1" applyAlignment="1">
      <alignment horizontal="center" vertical="center"/>
    </xf>
    <xf numFmtId="2" fontId="4" fillId="3" borderId="26" xfId="4" applyNumberFormat="1" applyFont="1" applyFill="1" applyBorder="1" applyAlignment="1">
      <alignment horizontal="center" vertical="center" wrapText="1"/>
    </xf>
    <xf numFmtId="14" fontId="19" fillId="3" borderId="0" xfId="7" applyNumberFormat="1" applyFont="1" applyFill="1" applyBorder="1" applyAlignment="1">
      <alignment horizontal="center" vertical="center"/>
    </xf>
    <xf numFmtId="2" fontId="21" fillId="3" borderId="3" xfId="4" applyNumberFormat="1" applyFont="1" applyFill="1" applyBorder="1" applyAlignment="1">
      <alignment vertical="center"/>
    </xf>
    <xf numFmtId="2" fontId="20" fillId="3" borderId="3" xfId="8" applyNumberFormat="1" applyFill="1" applyBorder="1" applyAlignment="1">
      <alignment horizontal="center" vertical="center" wrapText="1"/>
    </xf>
    <xf numFmtId="0" fontId="16" fillId="3" borderId="8" xfId="3" applyFont="1" applyFill="1" applyBorder="1" applyAlignment="1">
      <alignment vertical="center"/>
    </xf>
    <xf numFmtId="0" fontId="16" fillId="3" borderId="9" xfId="3" applyFont="1" applyFill="1" applyBorder="1" applyAlignment="1">
      <alignment vertical="center"/>
    </xf>
    <xf numFmtId="0" fontId="16" fillId="3" borderId="10" xfId="3" applyFont="1" applyFill="1" applyBorder="1" applyAlignment="1">
      <alignment vertical="center"/>
    </xf>
    <xf numFmtId="0" fontId="22" fillId="0" borderId="0" xfId="9" applyFont="1"/>
    <xf numFmtId="0" fontId="2" fillId="0" borderId="0" xfId="9"/>
    <xf numFmtId="0" fontId="16" fillId="3" borderId="26" xfId="3" applyFont="1" applyFill="1" applyBorder="1" applyAlignment="1">
      <alignment vertical="center"/>
    </xf>
    <xf numFmtId="0" fontId="16" fillId="3" borderId="0" xfId="3" applyFont="1" applyFill="1" applyBorder="1" applyAlignment="1">
      <alignment vertical="center"/>
    </xf>
    <xf numFmtId="1" fontId="4" fillId="3" borderId="0" xfId="3" applyNumberFormat="1" applyFont="1" applyFill="1" applyBorder="1" applyAlignment="1">
      <alignment horizontal="center"/>
    </xf>
    <xf numFmtId="0" fontId="4" fillId="3" borderId="0" xfId="3" applyFont="1" applyFill="1" applyBorder="1" applyAlignment="1">
      <alignment horizontal="left"/>
    </xf>
    <xf numFmtId="2" fontId="4" fillId="3" borderId="0" xfId="3" applyNumberFormat="1" applyFont="1" applyFill="1" applyBorder="1" applyAlignment="1">
      <alignment horizontal="center"/>
    </xf>
    <xf numFmtId="4" fontId="4" fillId="3" borderId="0" xfId="3" applyNumberFormat="1" applyFont="1" applyFill="1" applyBorder="1" applyAlignment="1">
      <alignment horizontal="center"/>
    </xf>
    <xf numFmtId="4" fontId="4" fillId="3" borderId="14" xfId="3" applyNumberFormat="1" applyFont="1" applyFill="1" applyBorder="1" applyAlignment="1">
      <alignment horizontal="center"/>
    </xf>
    <xf numFmtId="0" fontId="16" fillId="3" borderId="16" xfId="3" applyFont="1" applyFill="1" applyBorder="1" applyAlignment="1">
      <alignment vertical="center"/>
    </xf>
    <xf numFmtId="0" fontId="16" fillId="3" borderId="12" xfId="3" applyFont="1" applyFill="1" applyBorder="1" applyAlignment="1">
      <alignment vertical="center"/>
    </xf>
    <xf numFmtId="1" fontId="4" fillId="3" borderId="12" xfId="3" applyNumberFormat="1" applyFont="1" applyFill="1" applyBorder="1" applyAlignment="1">
      <alignment horizontal="center"/>
    </xf>
    <xf numFmtId="0" fontId="4" fillId="3" borderId="12" xfId="3" applyFont="1" applyFill="1" applyBorder="1" applyAlignment="1">
      <alignment horizontal="left"/>
    </xf>
    <xf numFmtId="2" fontId="4" fillId="3" borderId="12" xfId="3" applyNumberFormat="1" applyFont="1" applyFill="1" applyBorder="1" applyAlignment="1">
      <alignment horizontal="center"/>
    </xf>
    <xf numFmtId="4" fontId="4" fillId="3" borderId="12" xfId="3" applyNumberFormat="1" applyFont="1" applyFill="1" applyBorder="1" applyAlignment="1">
      <alignment horizontal="center"/>
    </xf>
    <xf numFmtId="4" fontId="16" fillId="3" borderId="15" xfId="3" applyNumberFormat="1" applyFont="1" applyFill="1" applyBorder="1" applyAlignment="1">
      <alignment horizontal="right" vertical="center"/>
    </xf>
    <xf numFmtId="0" fontId="24" fillId="3" borderId="7" xfId="9" applyFont="1" applyFill="1" applyBorder="1" applyAlignment="1">
      <alignment horizontal="center" vertical="center" wrapText="1"/>
    </xf>
    <xf numFmtId="17" fontId="24" fillId="3" borderId="7" xfId="9" applyNumberFormat="1" applyFont="1" applyFill="1" applyBorder="1" applyAlignment="1">
      <alignment horizontal="center" vertical="center" wrapText="1"/>
    </xf>
    <xf numFmtId="0" fontId="24" fillId="3" borderId="3" xfId="9" applyFont="1" applyFill="1" applyBorder="1" applyAlignment="1">
      <alignment horizontal="center" vertical="center" wrapText="1"/>
    </xf>
    <xf numFmtId="1" fontId="22" fillId="3" borderId="26" xfId="9" applyNumberFormat="1" applyFont="1" applyFill="1" applyBorder="1" applyAlignment="1">
      <alignment vertical="top"/>
    </xf>
    <xf numFmtId="164" fontId="22" fillId="0" borderId="0" xfId="9" applyNumberFormat="1" applyFont="1"/>
    <xf numFmtId="1" fontId="22" fillId="3" borderId="26" xfId="9" applyNumberFormat="1" applyFont="1" applyFill="1" applyBorder="1" applyAlignment="1"/>
    <xf numFmtId="1" fontId="22" fillId="3" borderId="1" xfId="9" applyNumberFormat="1" applyFont="1" applyFill="1" applyBorder="1" applyAlignment="1">
      <alignment horizontal="center"/>
    </xf>
    <xf numFmtId="1" fontId="22" fillId="3" borderId="2" xfId="9" applyNumberFormat="1" applyFont="1" applyFill="1" applyBorder="1" applyAlignment="1">
      <alignment horizontal="center"/>
    </xf>
    <xf numFmtId="1" fontId="22" fillId="3" borderId="13" xfId="9" applyNumberFormat="1" applyFont="1" applyFill="1" applyBorder="1" applyAlignment="1">
      <alignment horizontal="center"/>
    </xf>
    <xf numFmtId="1" fontId="22" fillId="3" borderId="3" xfId="9" applyNumberFormat="1" applyFont="1" applyFill="1" applyBorder="1" applyAlignment="1">
      <alignment horizontal="center"/>
    </xf>
    <xf numFmtId="0" fontId="22" fillId="3" borderId="3" xfId="9" applyFont="1" applyFill="1" applyBorder="1" applyAlignment="1">
      <alignment horizontal="center"/>
    </xf>
    <xf numFmtId="2" fontId="22" fillId="3" borderId="3" xfId="9" applyNumberFormat="1" applyFont="1" applyFill="1" applyBorder="1" applyAlignment="1">
      <alignment horizontal="center"/>
    </xf>
    <xf numFmtId="166" fontId="22" fillId="3" borderId="3" xfId="9" applyNumberFormat="1" applyFont="1" applyFill="1" applyBorder="1" applyAlignment="1"/>
    <xf numFmtId="0" fontId="22" fillId="3" borderId="3" xfId="9" applyFont="1" applyFill="1" applyBorder="1" applyAlignment="1"/>
    <xf numFmtId="1" fontId="22" fillId="3" borderId="8" xfId="9" applyNumberFormat="1" applyFont="1" applyFill="1" applyBorder="1" applyAlignment="1">
      <alignment horizontal="center" vertical="center" wrapText="1"/>
    </xf>
    <xf numFmtId="49" fontId="0" fillId="3" borderId="8" xfId="9" applyNumberFormat="1" applyFont="1" applyFill="1" applyBorder="1" applyAlignment="1">
      <alignment horizontal="center" vertical="top" wrapText="1"/>
    </xf>
    <xf numFmtId="4" fontId="2" fillId="3" borderId="3" xfId="9" applyNumberFormat="1" applyFill="1" applyBorder="1" applyAlignment="1">
      <alignment horizontal="right" vertical="top" wrapText="1"/>
    </xf>
    <xf numFmtId="166" fontId="2" fillId="3" borderId="7" xfId="9" applyNumberFormat="1" applyFill="1" applyBorder="1" applyAlignment="1">
      <alignment horizontal="right" vertical="top" wrapText="1"/>
    </xf>
    <xf numFmtId="0" fontId="0" fillId="0" borderId="0" xfId="9" applyFont="1"/>
    <xf numFmtId="4" fontId="2" fillId="3" borderId="8" xfId="9" applyNumberFormat="1" applyFill="1" applyBorder="1" applyAlignment="1">
      <alignment horizontal="right" vertical="top" wrapText="1"/>
    </xf>
    <xf numFmtId="1" fontId="22" fillId="3" borderId="8" xfId="9" applyNumberFormat="1" applyFont="1" applyFill="1" applyBorder="1" applyAlignment="1">
      <alignment horizontal="center"/>
    </xf>
    <xf numFmtId="0" fontId="22" fillId="3" borderId="8" xfId="9" applyFont="1" applyFill="1" applyBorder="1" applyAlignment="1">
      <alignment horizontal="center"/>
    </xf>
    <xf numFmtId="166" fontId="3" fillId="3" borderId="7" xfId="9" applyNumberFormat="1" applyFont="1" applyFill="1" applyBorder="1" applyAlignment="1">
      <alignment horizontal="right" vertical="top" wrapText="1"/>
    </xf>
    <xf numFmtId="0" fontId="25" fillId="0" borderId="0" xfId="9" applyFont="1"/>
    <xf numFmtId="0" fontId="22" fillId="3" borderId="1" xfId="9" applyFont="1" applyFill="1" applyBorder="1" applyAlignment="1">
      <alignment horizontal="right"/>
    </xf>
    <xf numFmtId="0" fontId="22" fillId="3" borderId="2" xfId="9" applyFont="1" applyFill="1" applyBorder="1" applyAlignment="1">
      <alignment horizontal="right"/>
    </xf>
    <xf numFmtId="166" fontId="3" fillId="3" borderId="10" xfId="9" applyNumberFormat="1" applyFont="1" applyFill="1" applyBorder="1" applyAlignment="1">
      <alignment horizontal="right" vertical="top" wrapText="1"/>
    </xf>
    <xf numFmtId="0" fontId="22" fillId="3" borderId="2" xfId="9" applyFont="1" applyFill="1" applyBorder="1" applyAlignment="1">
      <alignment horizontal="center"/>
    </xf>
    <xf numFmtId="166" fontId="22" fillId="3" borderId="2" xfId="9" applyNumberFormat="1" applyFont="1" applyFill="1" applyBorder="1" applyAlignment="1"/>
    <xf numFmtId="0" fontId="22" fillId="0" borderId="3" xfId="9" applyFont="1" applyBorder="1"/>
    <xf numFmtId="0" fontId="22" fillId="0" borderId="3" xfId="9" applyFont="1" applyBorder="1" applyAlignment="1">
      <alignment horizontal="center"/>
    </xf>
    <xf numFmtId="2" fontId="22" fillId="0" borderId="3" xfId="9" applyNumberFormat="1" applyFont="1" applyBorder="1"/>
    <xf numFmtId="44" fontId="22" fillId="0" borderId="3" xfId="7" applyFont="1" applyBorder="1"/>
    <xf numFmtId="166" fontId="2" fillId="3" borderId="7" xfId="9" applyNumberFormat="1" applyFont="1" applyFill="1" applyBorder="1" applyAlignment="1">
      <alignment horizontal="right" vertical="top" wrapText="1"/>
    </xf>
    <xf numFmtId="0" fontId="22" fillId="3" borderId="9" xfId="9" applyFont="1" applyFill="1" applyBorder="1" applyAlignment="1">
      <alignment horizontal="center"/>
    </xf>
    <xf numFmtId="2" fontId="22" fillId="3" borderId="2" xfId="9" applyNumberFormat="1" applyFont="1" applyFill="1" applyBorder="1" applyAlignment="1">
      <alignment horizontal="center"/>
    </xf>
    <xf numFmtId="166" fontId="2" fillId="3" borderId="10" xfId="9" applyNumberFormat="1" applyFill="1" applyBorder="1" applyAlignment="1">
      <alignment horizontal="right" vertical="top" wrapText="1"/>
    </xf>
    <xf numFmtId="166" fontId="24" fillId="3" borderId="3" xfId="9" applyNumberFormat="1" applyFont="1" applyFill="1" applyBorder="1" applyAlignment="1">
      <alignment vertical="top" wrapText="1"/>
    </xf>
    <xf numFmtId="164" fontId="22" fillId="3" borderId="7" xfId="9" applyNumberFormat="1" applyFont="1" applyFill="1" applyBorder="1" applyAlignment="1"/>
    <xf numFmtId="164" fontId="22" fillId="3" borderId="11" xfId="9" applyNumberFormat="1" applyFont="1" applyFill="1" applyBorder="1" applyAlignment="1"/>
    <xf numFmtId="167" fontId="24" fillId="3" borderId="3" xfId="10" applyFont="1" applyFill="1" applyBorder="1" applyAlignment="1"/>
    <xf numFmtId="0" fontId="0" fillId="0" borderId="3" xfId="9" applyFont="1" applyBorder="1"/>
    <xf numFmtId="0" fontId="22" fillId="3" borderId="26" xfId="9" applyFont="1" applyFill="1" applyBorder="1" applyAlignment="1">
      <alignment horizontal="right"/>
    </xf>
    <xf numFmtId="0" fontId="22" fillId="3" borderId="0" xfId="9" applyFont="1" applyFill="1" applyBorder="1" applyAlignment="1">
      <alignment horizontal="right"/>
    </xf>
    <xf numFmtId="0" fontId="22" fillId="3" borderId="14" xfId="9" applyFont="1" applyFill="1" applyBorder="1" applyAlignment="1">
      <alignment horizontal="right"/>
    </xf>
    <xf numFmtId="44" fontId="0" fillId="0" borderId="3" xfId="1" applyFont="1" applyBorder="1"/>
    <xf numFmtId="43" fontId="22" fillId="0" borderId="0" xfId="9" applyNumberFormat="1" applyFont="1"/>
    <xf numFmtId="10" fontId="14" fillId="0" borderId="8" xfId="0" applyNumberFormat="1" applyFont="1" applyBorder="1"/>
    <xf numFmtId="44" fontId="14" fillId="0" borderId="16" xfId="0" applyNumberFormat="1" applyFont="1" applyBorder="1"/>
    <xf numFmtId="9" fontId="0" fillId="4" borderId="3" xfId="0" applyNumberFormat="1" applyFill="1" applyBorder="1"/>
    <xf numFmtId="9" fontId="26" fillId="4" borderId="3" xfId="2" applyFont="1" applyFill="1" applyBorder="1" applyAlignment="1">
      <alignment horizontal="right"/>
    </xf>
    <xf numFmtId="44" fontId="26" fillId="4" borderId="3" xfId="0" applyNumberFormat="1" applyFont="1" applyFill="1" applyBorder="1" applyAlignment="1">
      <alignment horizontal="left"/>
    </xf>
    <xf numFmtId="9" fontId="26" fillId="4" borderId="3" xfId="0" applyNumberFormat="1" applyFont="1" applyFill="1" applyBorder="1" applyAlignment="1">
      <alignment horizontal="right"/>
    </xf>
    <xf numFmtId="49" fontId="0" fillId="0" borderId="13" xfId="0" applyNumberFormat="1" applyBorder="1"/>
    <xf numFmtId="0" fontId="7" fillId="0" borderId="13" xfId="0" applyFont="1" applyBorder="1" applyAlignment="1">
      <alignment horizontal="right"/>
    </xf>
    <xf numFmtId="0" fontId="0" fillId="0" borderId="15" xfId="0" applyBorder="1" applyAlignment="1">
      <alignment vertical="top" wrapText="1"/>
    </xf>
    <xf numFmtId="49" fontId="0" fillId="0" borderId="3" xfId="0" applyNumberFormat="1" applyBorder="1" applyAlignment="1">
      <alignment vertical="center" wrapText="1"/>
    </xf>
    <xf numFmtId="0" fontId="0" fillId="0" borderId="3" xfId="0" applyFill="1" applyBorder="1"/>
    <xf numFmtId="49" fontId="0" fillId="0" borderId="3" xfId="0" applyNumberFormat="1" applyBorder="1" applyAlignment="1">
      <alignment horizontal="left" wrapText="1"/>
    </xf>
    <xf numFmtId="0" fontId="0" fillId="0" borderId="3" xfId="0" applyFont="1" applyBorder="1" applyAlignment="1">
      <alignment wrapText="1"/>
    </xf>
    <xf numFmtId="4" fontId="1" fillId="3" borderId="8" xfId="0" applyNumberFormat="1" applyFont="1" applyFill="1" applyBorder="1" applyAlignment="1">
      <alignment horizontal="center" vertical="center"/>
    </xf>
    <xf numFmtId="0" fontId="4" fillId="0" borderId="0" xfId="12" applyFont="1"/>
    <xf numFmtId="4" fontId="1" fillId="3" borderId="26" xfId="0" applyNumberFormat="1" applyFont="1" applyFill="1" applyBorder="1" applyAlignment="1">
      <alignment horizontal="center" vertical="center"/>
    </xf>
    <xf numFmtId="0" fontId="16" fillId="3" borderId="0" xfId="0" applyFont="1" applyFill="1" applyBorder="1" applyAlignment="1">
      <alignment horizontal="center" vertical="center" wrapText="1"/>
    </xf>
    <xf numFmtId="4" fontId="1" fillId="3" borderId="0" xfId="0" applyNumberFormat="1"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11" applyNumberFormat="1" applyFont="1" applyFill="1" applyBorder="1" applyAlignment="1">
      <alignment horizontal="right" vertical="center" wrapText="1"/>
    </xf>
    <xf numFmtId="10" fontId="16" fillId="3" borderId="0" xfId="11" applyNumberFormat="1" applyFont="1" applyFill="1" applyBorder="1" applyAlignment="1">
      <alignment horizontal="left" vertical="center" wrapText="1"/>
    </xf>
    <xf numFmtId="43" fontId="16" fillId="3" borderId="0" xfId="11" applyFont="1" applyFill="1" applyBorder="1" applyAlignment="1">
      <alignment horizontal="right" vertical="center" wrapText="1"/>
    </xf>
    <xf numFmtId="49" fontId="16" fillId="3" borderId="14" xfId="11" applyNumberFormat="1" applyFont="1" applyFill="1" applyBorder="1" applyAlignment="1">
      <alignment horizontal="left" vertical="center" wrapText="1"/>
    </xf>
    <xf numFmtId="4" fontId="1" fillId="3" borderId="16" xfId="0" applyNumberFormat="1" applyFont="1" applyFill="1" applyBorder="1" applyAlignment="1">
      <alignment horizontal="center" vertical="center"/>
    </xf>
    <xf numFmtId="0" fontId="16" fillId="3" borderId="12" xfId="11" applyNumberFormat="1" applyFont="1" applyFill="1" applyBorder="1" applyAlignment="1">
      <alignment horizontal="right" vertical="center" wrapText="1"/>
    </xf>
    <xf numFmtId="49" fontId="16" fillId="3" borderId="15" xfId="11" applyNumberFormat="1" applyFont="1" applyFill="1" applyBorder="1" applyAlignment="1">
      <alignment horizontal="left" vertical="center" wrapText="1"/>
    </xf>
    <xf numFmtId="0" fontId="16" fillId="3" borderId="0" xfId="0" applyFont="1" applyFill="1" applyBorder="1" applyAlignment="1">
      <alignment horizontal="left" vertical="center" wrapText="1"/>
    </xf>
    <xf numFmtId="43" fontId="16" fillId="3" borderId="0" xfId="11" applyFont="1" applyFill="1" applyBorder="1" applyAlignment="1">
      <alignment horizontal="center" vertical="center" wrapText="1"/>
    </xf>
    <xf numFmtId="10" fontId="16" fillId="3" borderId="0" xfId="11" applyNumberFormat="1" applyFont="1" applyFill="1" applyBorder="1" applyAlignment="1">
      <alignment horizontal="center" vertical="center" wrapText="1"/>
    </xf>
    <xf numFmtId="0" fontId="16" fillId="3" borderId="14" xfId="11" applyNumberFormat="1" applyFont="1" applyFill="1" applyBorder="1" applyAlignment="1">
      <alignment horizontal="right" vertical="center" wrapText="1"/>
    </xf>
    <xf numFmtId="0" fontId="4" fillId="5" borderId="26" xfId="13" applyFont="1" applyFill="1" applyBorder="1"/>
    <xf numFmtId="0" fontId="4" fillId="5" borderId="0" xfId="13" applyFont="1" applyFill="1" applyBorder="1"/>
    <xf numFmtId="0" fontId="16" fillId="5" borderId="3" xfId="13" applyFont="1" applyFill="1" applyBorder="1" applyAlignment="1">
      <alignment horizontal="center" vertical="center" wrapText="1"/>
    </xf>
    <xf numFmtId="0" fontId="4" fillId="5" borderId="14" xfId="13" applyFont="1" applyFill="1" applyBorder="1"/>
    <xf numFmtId="0" fontId="16" fillId="5" borderId="3" xfId="13" applyFont="1" applyFill="1" applyBorder="1"/>
    <xf numFmtId="0" fontId="4" fillId="5" borderId="3" xfId="13" applyFont="1" applyFill="1" applyBorder="1"/>
    <xf numFmtId="10" fontId="4" fillId="5" borderId="3" xfId="13" applyNumberFormat="1" applyFont="1" applyFill="1" applyBorder="1"/>
    <xf numFmtId="10" fontId="4" fillId="0" borderId="3" xfId="13" applyNumberFormat="1" applyFont="1" applyBorder="1" applyAlignment="1">
      <alignment horizontal="center"/>
    </xf>
    <xf numFmtId="10" fontId="4" fillId="0" borderId="0" xfId="12" applyNumberFormat="1" applyFont="1"/>
    <xf numFmtId="10" fontId="16" fillId="0" borderId="3" xfId="13" applyNumberFormat="1" applyFont="1" applyBorder="1" applyAlignment="1">
      <alignment horizontal="center"/>
    </xf>
    <xf numFmtId="2" fontId="4" fillId="5" borderId="0" xfId="13" applyNumberFormat="1" applyFont="1" applyFill="1" applyBorder="1"/>
    <xf numFmtId="0" fontId="4" fillId="5" borderId="13" xfId="13" applyFont="1" applyFill="1" applyBorder="1"/>
    <xf numFmtId="10" fontId="4" fillId="5" borderId="3" xfId="13" applyNumberFormat="1" applyFont="1" applyFill="1" applyBorder="1" applyAlignment="1">
      <alignment horizontal="center"/>
    </xf>
    <xf numFmtId="10" fontId="16" fillId="5" borderId="3" xfId="13" applyNumberFormat="1" applyFont="1" applyFill="1" applyBorder="1" applyAlignment="1">
      <alignment horizontal="center"/>
    </xf>
    <xf numFmtId="0" fontId="16" fillId="5" borderId="0" xfId="13" applyFont="1" applyFill="1" applyBorder="1" applyAlignment="1">
      <alignment horizontal="right"/>
    </xf>
    <xf numFmtId="10" fontId="16" fillId="5" borderId="0" xfId="13" applyNumberFormat="1" applyFont="1" applyFill="1" applyBorder="1" applyAlignment="1">
      <alignment horizontal="center"/>
    </xf>
    <xf numFmtId="10" fontId="4" fillId="5" borderId="0" xfId="2" applyNumberFormat="1" applyFont="1" applyFill="1" applyBorder="1"/>
    <xf numFmtId="49" fontId="16" fillId="5" borderId="26" xfId="14" applyNumberFormat="1" applyFont="1" applyFill="1" applyBorder="1" applyAlignment="1">
      <alignment horizontal="left" vertical="top"/>
    </xf>
    <xf numFmtId="49" fontId="16" fillId="5" borderId="0" xfId="14" applyNumberFormat="1" applyFont="1" applyFill="1" applyBorder="1" applyAlignment="1">
      <alignment horizontal="left" vertical="top" wrapText="1"/>
    </xf>
    <xf numFmtId="2" fontId="16" fillId="5" borderId="0" xfId="14" applyFont="1" applyFill="1" applyBorder="1" applyAlignment="1">
      <alignment horizontal="justify" vertical="top" wrapText="1"/>
    </xf>
    <xf numFmtId="4" fontId="16" fillId="5" borderId="0" xfId="14" applyNumberFormat="1" applyFont="1" applyFill="1" applyBorder="1" applyAlignment="1">
      <alignment vertical="top" wrapText="1"/>
    </xf>
    <xf numFmtId="2" fontId="16" fillId="5" borderId="0" xfId="14" applyFont="1" applyFill="1" applyBorder="1" applyAlignment="1">
      <alignment vertical="top" wrapText="1"/>
    </xf>
    <xf numFmtId="2" fontId="16" fillId="5" borderId="14" xfId="14" applyFont="1" applyFill="1" applyBorder="1" applyAlignment="1">
      <alignment vertical="top" wrapText="1"/>
    </xf>
    <xf numFmtId="49" fontId="16" fillId="5" borderId="26" xfId="14" applyNumberFormat="1" applyFont="1" applyFill="1" applyBorder="1" applyAlignment="1">
      <alignment horizontal="left" vertical="top" wrapText="1"/>
    </xf>
    <xf numFmtId="49" fontId="16" fillId="5" borderId="26" xfId="14" applyNumberFormat="1" applyFont="1" applyFill="1" applyBorder="1" applyAlignment="1">
      <alignment horizontal="right" vertical="top" wrapText="1"/>
    </xf>
    <xf numFmtId="49" fontId="16" fillId="5" borderId="0" xfId="14" applyNumberFormat="1" applyFont="1" applyFill="1" applyBorder="1" applyAlignment="1">
      <alignment horizontal="left" vertical="top"/>
    </xf>
    <xf numFmtId="49" fontId="16" fillId="5" borderId="0" xfId="14" applyNumberFormat="1" applyFont="1" applyFill="1" applyAlignment="1">
      <alignment horizontal="left" vertical="top"/>
    </xf>
    <xf numFmtId="49" fontId="16" fillId="5" borderId="0" xfId="14" applyNumberFormat="1" applyFont="1" applyFill="1" applyAlignment="1">
      <alignment horizontal="left" vertical="top" wrapText="1"/>
    </xf>
    <xf numFmtId="2" fontId="16" fillId="5" borderId="0" xfId="14" applyFont="1" applyFill="1" applyAlignment="1">
      <alignment horizontal="justify" vertical="top" wrapText="1"/>
    </xf>
    <xf numFmtId="49" fontId="16" fillId="5" borderId="0" xfId="14" applyNumberFormat="1" applyFont="1" applyFill="1" applyBorder="1" applyAlignment="1">
      <alignment horizontal="left"/>
    </xf>
    <xf numFmtId="2" fontId="28" fillId="5" borderId="0" xfId="14" applyFont="1" applyFill="1" applyBorder="1">
      <alignment vertical="center"/>
    </xf>
    <xf numFmtId="49" fontId="16" fillId="5" borderId="20" xfId="14" applyNumberFormat="1" applyFont="1" applyFill="1" applyBorder="1" applyAlignment="1">
      <alignment horizontal="right" wrapText="1"/>
    </xf>
    <xf numFmtId="4" fontId="16" fillId="5" borderId="0" xfId="14" applyNumberFormat="1" applyFont="1" applyFill="1" applyAlignment="1">
      <alignment wrapText="1"/>
    </xf>
    <xf numFmtId="2" fontId="16" fillId="5" borderId="21" xfId="14" applyFont="1" applyFill="1" applyBorder="1" applyAlignment="1">
      <alignment wrapText="1"/>
    </xf>
    <xf numFmtId="49" fontId="16" fillId="5" borderId="20" xfId="14" applyNumberFormat="1" applyFont="1" applyFill="1" applyBorder="1" applyAlignment="1">
      <alignment horizontal="right" vertical="top" wrapText="1"/>
    </xf>
    <xf numFmtId="2" fontId="28" fillId="5" borderId="0" xfId="14" applyFont="1" applyFill="1">
      <alignment vertical="center"/>
    </xf>
    <xf numFmtId="4" fontId="16" fillId="5" borderId="0" xfId="14" applyNumberFormat="1" applyFont="1" applyFill="1" applyAlignment="1">
      <alignment vertical="top" wrapText="1"/>
    </xf>
    <xf numFmtId="2" fontId="16" fillId="5" borderId="21" xfId="14" applyFont="1" applyFill="1" applyBorder="1" applyAlignment="1">
      <alignment vertical="top" wrapText="1"/>
    </xf>
    <xf numFmtId="49" fontId="16" fillId="5" borderId="20" xfId="14" applyNumberFormat="1" applyFont="1" applyFill="1" applyBorder="1" applyAlignment="1">
      <alignment horizontal="left" vertical="top" wrapText="1"/>
    </xf>
    <xf numFmtId="4" fontId="16" fillId="5" borderId="0" xfId="15" applyNumberFormat="1" applyFont="1" applyFill="1" applyAlignment="1">
      <alignment vertical="top" wrapText="1"/>
    </xf>
    <xf numFmtId="0" fontId="16" fillId="5" borderId="21" xfId="15" applyFont="1" applyFill="1" applyBorder="1" applyAlignment="1">
      <alignment vertical="top" wrapText="1"/>
    </xf>
    <xf numFmtId="0" fontId="4" fillId="5" borderId="0" xfId="15" applyFont="1" applyFill="1" applyAlignment="1">
      <alignment horizontal="left" vertical="top" wrapText="1"/>
    </xf>
    <xf numFmtId="0" fontId="4" fillId="5" borderId="21" xfId="15" applyFont="1" applyFill="1" applyBorder="1" applyAlignment="1">
      <alignment horizontal="left" vertical="top" wrapText="1"/>
    </xf>
    <xf numFmtId="49" fontId="16" fillId="5" borderId="27" xfId="14" applyNumberFormat="1" applyFont="1" applyFill="1" applyBorder="1" applyAlignment="1">
      <alignment horizontal="left" vertical="top" wrapText="1"/>
    </xf>
    <xf numFmtId="0" fontId="4" fillId="5" borderId="28" xfId="15" applyFont="1" applyFill="1" applyBorder="1" applyAlignment="1">
      <alignment horizontal="left" vertical="top" wrapText="1"/>
    </xf>
    <xf numFmtId="0" fontId="4" fillId="5" borderId="29" xfId="15" applyFont="1" applyFill="1" applyBorder="1" applyAlignment="1">
      <alignment horizontal="left" vertical="top" wrapText="1"/>
    </xf>
    <xf numFmtId="49" fontId="16" fillId="5" borderId="20" xfId="14" applyNumberFormat="1" applyFont="1" applyFill="1" applyBorder="1" applyAlignment="1">
      <alignment vertical="top" wrapText="1"/>
    </xf>
    <xf numFmtId="0" fontId="4" fillId="5" borderId="27" xfId="12" applyFont="1" applyFill="1" applyBorder="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xf numFmtId="0" fontId="16" fillId="0" borderId="3" xfId="0" applyFont="1" applyBorder="1" applyAlignment="1">
      <alignment horizontal="center" vertical="top" wrapText="1"/>
    </xf>
    <xf numFmtId="0" fontId="4" fillId="0" borderId="3" xfId="0" applyFont="1" applyBorder="1" applyAlignment="1">
      <alignment horizontal="left" vertical="top" wrapText="1"/>
    </xf>
    <xf numFmtId="10" fontId="4" fillId="0" borderId="3" xfId="2" applyNumberFormat="1" applyFont="1" applyFill="1" applyBorder="1" applyAlignment="1">
      <alignment horizontal="center" vertical="top" wrapText="1"/>
    </xf>
    <xf numFmtId="10" fontId="16" fillId="0" borderId="3" xfId="2" applyNumberFormat="1" applyFont="1" applyFill="1" applyBorder="1" applyAlignment="1">
      <alignment horizontal="center" vertical="top" wrapText="1"/>
    </xf>
    <xf numFmtId="0" fontId="16" fillId="0" borderId="3" xfId="0" applyFont="1" applyBorder="1" applyAlignment="1">
      <alignment horizontal="left" vertical="top" wrapText="1" indent="5"/>
    </xf>
    <xf numFmtId="9" fontId="16" fillId="0" borderId="3" xfId="2" applyFont="1" applyFill="1" applyBorder="1" applyAlignment="1">
      <alignment horizontal="left" vertical="top" wrapText="1" indent="1"/>
    </xf>
    <xf numFmtId="9" fontId="4" fillId="0" borderId="3" xfId="2" applyFont="1" applyFill="1" applyBorder="1" applyAlignment="1">
      <alignment horizontal="center" vertical="top" wrapText="1"/>
    </xf>
    <xf numFmtId="10" fontId="16" fillId="0" borderId="3" xfId="2" applyNumberFormat="1" applyFont="1" applyFill="1" applyBorder="1" applyAlignment="1">
      <alignment horizontal="left" vertical="top" wrapText="1" indent="1"/>
    </xf>
    <xf numFmtId="0" fontId="16" fillId="0" borderId="3" xfId="0" applyFont="1" applyBorder="1" applyAlignment="1">
      <alignment horizontal="left" vertical="top" wrapText="1" indent="4"/>
    </xf>
    <xf numFmtId="10" fontId="4" fillId="0" borderId="3" xfId="2" applyNumberFormat="1" applyFont="1" applyFill="1" applyBorder="1" applyAlignment="1">
      <alignment horizontal="center" vertical="center" wrapText="1"/>
    </xf>
    <xf numFmtId="9" fontId="4" fillId="0" borderId="3" xfId="2" applyFont="1" applyFill="1" applyBorder="1" applyAlignment="1">
      <alignment horizontal="center" vertical="center" wrapText="1"/>
    </xf>
    <xf numFmtId="0" fontId="16" fillId="0" borderId="3" xfId="0" applyFont="1" applyBorder="1" applyAlignment="1">
      <alignment horizontal="left" vertical="top" wrapText="1" indent="8"/>
    </xf>
    <xf numFmtId="9" fontId="16" fillId="0" borderId="3" xfId="2" applyFont="1" applyFill="1" applyBorder="1" applyAlignment="1">
      <alignment horizontal="center" vertical="top" wrapText="1"/>
    </xf>
    <xf numFmtId="0" fontId="1" fillId="0" borderId="3" xfId="0" applyFont="1" applyBorder="1" applyAlignment="1">
      <alignment horizontal="left" vertical="top" wrapText="1"/>
    </xf>
    <xf numFmtId="0" fontId="16" fillId="0" borderId="3" xfId="0" applyFont="1" applyBorder="1" applyAlignment="1">
      <alignment horizontal="left" vertical="top" wrapText="1" indent="11"/>
    </xf>
    <xf numFmtId="0" fontId="0" fillId="0" borderId="3" xfId="0" applyBorder="1" applyAlignment="1">
      <alignment vertical="top" wrapText="1"/>
    </xf>
    <xf numFmtId="4" fontId="6" fillId="0" borderId="1" xfId="0" applyNumberFormat="1" applyFont="1" applyBorder="1" applyAlignment="1">
      <alignment horizontal="left" vertical="center"/>
    </xf>
    <xf numFmtId="4" fontId="6" fillId="0" borderId="13" xfId="0" applyNumberFormat="1" applyFont="1" applyBorder="1" applyAlignment="1">
      <alignment horizontal="left" vertical="center"/>
    </xf>
    <xf numFmtId="0" fontId="5" fillId="3" borderId="8" xfId="3" applyFont="1" applyFill="1" applyBorder="1" applyAlignment="1">
      <alignment horizontal="center" vertical="center" wrapText="1"/>
    </xf>
    <xf numFmtId="0" fontId="5" fillId="3" borderId="9" xfId="3" applyFont="1" applyFill="1" applyBorder="1" applyAlignment="1">
      <alignment horizontal="center" vertical="center" wrapText="1"/>
    </xf>
    <xf numFmtId="0" fontId="5" fillId="3" borderId="10" xfId="3" applyFont="1" applyFill="1" applyBorder="1" applyAlignment="1">
      <alignment horizontal="center"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13" xfId="0" applyNumberFormat="1" applyFont="1" applyBorder="1" applyAlignment="1">
      <alignment horizontal="left" vertical="center"/>
    </xf>
    <xf numFmtId="0" fontId="5" fillId="3" borderId="7"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4" xfId="3" applyFont="1" applyFill="1" applyBorder="1" applyAlignment="1">
      <alignment horizontal="center" vertical="center"/>
    </xf>
    <xf numFmtId="0" fontId="22" fillId="3" borderId="1" xfId="9" applyFont="1" applyFill="1" applyBorder="1" applyAlignment="1">
      <alignment horizontal="left"/>
    </xf>
    <xf numFmtId="0" fontId="22" fillId="3" borderId="2" xfId="9" applyFont="1" applyFill="1" applyBorder="1" applyAlignment="1">
      <alignment horizontal="left"/>
    </xf>
    <xf numFmtId="0" fontId="22" fillId="3" borderId="13" xfId="9" applyFont="1" applyFill="1" applyBorder="1" applyAlignment="1">
      <alignment horizontal="left"/>
    </xf>
    <xf numFmtId="0" fontId="23" fillId="3" borderId="8" xfId="9" applyFont="1" applyFill="1" applyBorder="1" applyAlignment="1">
      <alignment horizontal="center" vertical="center" wrapText="1"/>
    </xf>
    <xf numFmtId="0" fontId="23" fillId="3" borderId="9" xfId="9" applyFont="1" applyFill="1" applyBorder="1" applyAlignment="1">
      <alignment horizontal="center" vertical="center" wrapText="1"/>
    </xf>
    <xf numFmtId="0" fontId="23" fillId="3" borderId="10" xfId="9" applyFont="1" applyFill="1" applyBorder="1" applyAlignment="1">
      <alignment horizontal="center" vertical="center" wrapText="1"/>
    </xf>
    <xf numFmtId="0" fontId="23" fillId="3" borderId="26" xfId="9" applyFont="1" applyFill="1" applyBorder="1" applyAlignment="1">
      <alignment horizontal="center" vertical="center" wrapText="1"/>
    </xf>
    <xf numFmtId="0" fontId="23" fillId="3" borderId="0" xfId="9" applyFont="1" applyFill="1" applyBorder="1" applyAlignment="1">
      <alignment horizontal="center" vertical="center" wrapText="1"/>
    </xf>
    <xf numFmtId="0" fontId="23" fillId="3" borderId="14" xfId="9" applyFont="1" applyFill="1" applyBorder="1" applyAlignment="1">
      <alignment horizontal="center" vertical="center" wrapText="1"/>
    </xf>
    <xf numFmtId="0" fontId="23" fillId="3" borderId="16" xfId="9" applyFont="1" applyFill="1" applyBorder="1" applyAlignment="1">
      <alignment horizontal="center" vertical="center" wrapText="1"/>
    </xf>
    <xf numFmtId="0" fontId="23" fillId="3" borderId="12" xfId="9" applyFont="1" applyFill="1" applyBorder="1" applyAlignment="1">
      <alignment horizontal="center" vertical="center" wrapText="1"/>
    </xf>
    <xf numFmtId="0" fontId="23" fillId="3" borderId="15" xfId="9" applyFont="1" applyFill="1" applyBorder="1" applyAlignment="1">
      <alignment horizontal="center" vertical="center" wrapText="1"/>
    </xf>
    <xf numFmtId="0" fontId="22" fillId="3" borderId="0" xfId="9" applyFont="1" applyFill="1" applyBorder="1" applyAlignment="1">
      <alignment horizontal="left" vertical="top" wrapText="1"/>
    </xf>
    <xf numFmtId="0" fontId="22" fillId="3" borderId="14" xfId="9" applyFont="1" applyFill="1" applyBorder="1" applyAlignment="1">
      <alignment horizontal="left" vertical="top" wrapText="1"/>
    </xf>
    <xf numFmtId="0" fontId="22" fillId="3" borderId="0" xfId="9" applyFont="1" applyFill="1" applyBorder="1" applyAlignment="1">
      <alignment horizontal="left" vertical="top"/>
    </xf>
    <xf numFmtId="0" fontId="22" fillId="3" borderId="14" xfId="9" applyFont="1" applyFill="1" applyBorder="1" applyAlignment="1">
      <alignment horizontal="left" vertical="top"/>
    </xf>
    <xf numFmtId="1" fontId="22" fillId="3" borderId="1" xfId="9" applyNumberFormat="1" applyFont="1" applyFill="1" applyBorder="1" applyAlignment="1">
      <alignment horizontal="center"/>
    </xf>
    <xf numFmtId="1" fontId="22" fillId="3" borderId="2" xfId="9" applyNumberFormat="1" applyFont="1" applyFill="1" applyBorder="1" applyAlignment="1">
      <alignment horizontal="center"/>
    </xf>
    <xf numFmtId="1" fontId="22" fillId="3" borderId="13" xfId="9" applyNumberFormat="1" applyFont="1" applyFill="1" applyBorder="1" applyAlignment="1">
      <alignment horizontal="center"/>
    </xf>
    <xf numFmtId="0" fontId="24" fillId="3" borderId="1" xfId="9" applyFont="1" applyFill="1" applyBorder="1" applyAlignment="1">
      <alignment horizontal="center"/>
    </xf>
    <xf numFmtId="0" fontId="24" fillId="3" borderId="2" xfId="9" applyFont="1" applyFill="1" applyBorder="1" applyAlignment="1">
      <alignment horizontal="center"/>
    </xf>
    <xf numFmtId="0" fontId="24" fillId="3" borderId="13" xfId="9" applyFont="1" applyFill="1" applyBorder="1" applyAlignment="1">
      <alignment horizontal="center"/>
    </xf>
    <xf numFmtId="49" fontId="0" fillId="3" borderId="1" xfId="9" applyNumberFormat="1" applyFont="1" applyFill="1" applyBorder="1" applyAlignment="1">
      <alignment horizontal="left" vertical="top" wrapText="1"/>
    </xf>
    <xf numFmtId="49" fontId="2" fillId="3" borderId="2" xfId="9" applyNumberFormat="1" applyFill="1" applyBorder="1" applyAlignment="1">
      <alignment horizontal="left" vertical="top" wrapText="1"/>
    </xf>
    <xf numFmtId="49" fontId="2" fillId="3" borderId="13" xfId="9" applyNumberFormat="1" applyFill="1" applyBorder="1" applyAlignment="1">
      <alignment horizontal="left" vertical="top" wrapText="1"/>
    </xf>
    <xf numFmtId="0" fontId="22" fillId="3" borderId="1" xfId="9" applyFont="1" applyFill="1" applyBorder="1" applyAlignment="1">
      <alignment horizontal="right"/>
    </xf>
    <xf numFmtId="0" fontId="22" fillId="3" borderId="2" xfId="9" applyFont="1" applyFill="1" applyBorder="1" applyAlignment="1">
      <alignment horizontal="right"/>
    </xf>
    <xf numFmtId="0" fontId="22" fillId="3" borderId="3" xfId="9" applyFont="1" applyFill="1" applyBorder="1" applyAlignment="1">
      <alignment horizontal="center"/>
    </xf>
    <xf numFmtId="0" fontId="22" fillId="3" borderId="26" xfId="9" applyFont="1" applyFill="1" applyBorder="1" applyAlignment="1">
      <alignment horizontal="right"/>
    </xf>
    <xf numFmtId="0" fontId="22" fillId="3" borderId="0" xfId="9" applyFont="1" applyFill="1" applyBorder="1" applyAlignment="1">
      <alignment horizontal="right"/>
    </xf>
    <xf numFmtId="0" fontId="22" fillId="3" borderId="14" xfId="9" applyFont="1" applyFill="1" applyBorder="1" applyAlignment="1">
      <alignment horizontal="right"/>
    </xf>
    <xf numFmtId="0" fontId="24" fillId="3" borderId="1" xfId="9" applyFont="1" applyFill="1" applyBorder="1" applyAlignment="1">
      <alignment horizontal="right"/>
    </xf>
    <xf numFmtId="0" fontId="24" fillId="3" borderId="2" xfId="9" applyFont="1" applyFill="1" applyBorder="1" applyAlignment="1">
      <alignment horizontal="right"/>
    </xf>
    <xf numFmtId="0" fontId="22" fillId="0" borderId="12" xfId="9" applyFont="1" applyBorder="1" applyAlignment="1">
      <alignment horizontal="right"/>
    </xf>
    <xf numFmtId="0" fontId="22" fillId="0" borderId="15" xfId="9" applyFont="1" applyBorder="1" applyAlignment="1">
      <alignment horizontal="right"/>
    </xf>
    <xf numFmtId="2" fontId="22" fillId="0" borderId="3" xfId="9" applyNumberFormat="1" applyFont="1" applyBorder="1" applyAlignment="1">
      <alignment horizontal="left"/>
    </xf>
    <xf numFmtId="0" fontId="22" fillId="0" borderId="3" xfId="9" applyFont="1" applyBorder="1" applyAlignment="1">
      <alignment horizontal="left"/>
    </xf>
    <xf numFmtId="0" fontId="22" fillId="3" borderId="13" xfId="9" applyFont="1" applyFill="1" applyBorder="1" applyAlignment="1">
      <alignment horizontal="right"/>
    </xf>
    <xf numFmtId="0" fontId="22" fillId="3" borderId="8" xfId="9" applyFont="1" applyFill="1" applyBorder="1" applyAlignment="1">
      <alignment horizontal="right"/>
    </xf>
    <xf numFmtId="0" fontId="22" fillId="3" borderId="9" xfId="9" applyFont="1" applyFill="1" applyBorder="1" applyAlignment="1">
      <alignment horizontal="right"/>
    </xf>
    <xf numFmtId="0" fontId="22" fillId="3" borderId="10" xfId="9" applyFont="1" applyFill="1" applyBorder="1" applyAlignment="1">
      <alignment horizontal="right"/>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16" xfId="0" applyFont="1" applyBorder="1" applyAlignment="1">
      <alignment horizontal="right" vertical="center"/>
    </xf>
    <xf numFmtId="0" fontId="9" fillId="0" borderId="12" xfId="0" applyFont="1" applyBorder="1" applyAlignment="1">
      <alignment horizontal="right" vertical="center"/>
    </xf>
    <xf numFmtId="0" fontId="9" fillId="0" borderId="15" xfId="0" applyFont="1" applyBorder="1" applyAlignment="1">
      <alignment horizontal="right" vertical="center"/>
    </xf>
    <xf numFmtId="49" fontId="14" fillId="4" borderId="3" xfId="0" applyNumberFormat="1" applyFont="1" applyFill="1" applyBorder="1" applyAlignment="1">
      <alignment horizontal="left"/>
    </xf>
    <xf numFmtId="0" fontId="14" fillId="4" borderId="3" xfId="0" applyFont="1" applyFill="1" applyBorder="1" applyAlignment="1">
      <alignment horizontal="left"/>
    </xf>
    <xf numFmtId="49" fontId="0" fillId="0" borderId="3" xfId="0" applyNumberFormat="1" applyBorder="1" applyAlignment="1">
      <alignment horizontal="center" vertical="center"/>
    </xf>
    <xf numFmtId="0" fontId="14" fillId="0" borderId="3" xfId="0" applyFont="1" applyBorder="1" applyAlignment="1">
      <alignment horizontal="left" vertical="center"/>
    </xf>
    <xf numFmtId="0" fontId="0" fillId="0" borderId="0" xfId="0" applyFill="1" applyBorder="1" applyAlignment="1">
      <alignment horizontal="center"/>
    </xf>
    <xf numFmtId="2" fontId="13" fillId="5" borderId="22" xfId="3" applyNumberFormat="1" applyFont="1" applyFill="1" applyBorder="1" applyAlignment="1">
      <alignment horizontal="left" vertical="center"/>
    </xf>
    <xf numFmtId="2" fontId="13" fillId="5" borderId="12" xfId="3" applyNumberFormat="1" applyFont="1" applyFill="1" applyBorder="1" applyAlignment="1">
      <alignment horizontal="left" vertical="center"/>
    </xf>
    <xf numFmtId="2" fontId="13" fillId="5" borderId="23" xfId="3" applyNumberFormat="1" applyFont="1" applyFill="1" applyBorder="1" applyAlignment="1">
      <alignment horizontal="left" vertical="center"/>
    </xf>
    <xf numFmtId="2" fontId="13" fillId="5" borderId="24" xfId="3" applyNumberFormat="1" applyFont="1" applyFill="1" applyBorder="1" applyAlignment="1">
      <alignment horizontal="left" vertical="center"/>
    </xf>
    <xf numFmtId="2" fontId="13" fillId="5" borderId="9" xfId="3" applyNumberFormat="1" applyFont="1" applyFill="1" applyBorder="1" applyAlignment="1">
      <alignment horizontal="left" vertical="center"/>
    </xf>
    <xf numFmtId="2" fontId="13" fillId="5" borderId="25" xfId="3" applyNumberFormat="1" applyFont="1" applyFill="1" applyBorder="1" applyAlignment="1">
      <alignment horizontal="left"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2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0" xfId="11" applyNumberFormat="1" applyFont="1" applyFill="1" applyBorder="1" applyAlignment="1">
      <alignment horizontal="center" vertical="center" wrapText="1"/>
    </xf>
    <xf numFmtId="0" fontId="16" fillId="3" borderId="14" xfId="11" applyNumberFormat="1" applyFont="1" applyFill="1" applyBorder="1" applyAlignment="1">
      <alignment horizontal="center" vertical="center" wrapText="1"/>
    </xf>
    <xf numFmtId="0" fontId="16" fillId="3" borderId="0" xfId="11" applyNumberFormat="1" applyFont="1" applyFill="1" applyBorder="1" applyAlignment="1">
      <alignment horizontal="right" vertical="center" wrapText="1"/>
    </xf>
    <xf numFmtId="0" fontId="16" fillId="5" borderId="1" xfId="13" applyFont="1" applyFill="1" applyBorder="1" applyAlignment="1">
      <alignment horizontal="right"/>
    </xf>
    <xf numFmtId="0" fontId="16" fillId="5" borderId="13" xfId="13" applyFont="1" applyFill="1" applyBorder="1" applyAlignment="1">
      <alignment horizontal="right"/>
    </xf>
    <xf numFmtId="0" fontId="16" fillId="3" borderId="16"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4" fillId="5" borderId="1" xfId="13" applyFont="1" applyFill="1" applyBorder="1" applyAlignment="1">
      <alignment horizontal="left"/>
    </xf>
    <xf numFmtId="0" fontId="4" fillId="5" borderId="13" xfId="13" applyFont="1" applyFill="1" applyBorder="1" applyAlignment="1">
      <alignment horizontal="left"/>
    </xf>
    <xf numFmtId="0" fontId="16" fillId="5" borderId="1" xfId="13" applyFont="1" applyFill="1" applyBorder="1" applyAlignment="1">
      <alignment horizontal="center"/>
    </xf>
    <xf numFmtId="0" fontId="16" fillId="5" borderId="13" xfId="13" applyFont="1" applyFill="1" applyBorder="1" applyAlignment="1">
      <alignment horizontal="center"/>
    </xf>
    <xf numFmtId="49" fontId="16" fillId="5" borderId="0" xfId="14" applyNumberFormat="1" applyFont="1" applyFill="1" applyBorder="1" applyAlignment="1">
      <alignment horizontal="center" vertical="top" wrapText="1"/>
    </xf>
    <xf numFmtId="49" fontId="16" fillId="5" borderId="0" xfId="14" applyNumberFormat="1" applyFont="1" applyFill="1" applyAlignment="1">
      <alignment horizontal="center" vertical="top" wrapText="1"/>
    </xf>
    <xf numFmtId="49" fontId="16" fillId="5" borderId="26" xfId="14" applyNumberFormat="1" applyFont="1" applyFill="1" applyBorder="1" applyAlignment="1">
      <alignment horizontal="center" vertical="center" wrapText="1"/>
    </xf>
    <xf numFmtId="49" fontId="16" fillId="5" borderId="0" xfId="14" applyNumberFormat="1" applyFont="1" applyFill="1" applyBorder="1" applyAlignment="1">
      <alignment horizontal="center" vertical="center" wrapText="1"/>
    </xf>
    <xf numFmtId="49" fontId="16" fillId="5" borderId="14" xfId="14" applyNumberFormat="1" applyFont="1" applyFill="1" applyBorder="1" applyAlignment="1">
      <alignment horizontal="center" vertical="center" wrapText="1"/>
    </xf>
    <xf numFmtId="49" fontId="16" fillId="5" borderId="26" xfId="14" applyNumberFormat="1" applyFont="1" applyFill="1" applyBorder="1" applyAlignment="1">
      <alignment horizontal="left" vertical="top" wrapText="1"/>
    </xf>
    <xf numFmtId="49" fontId="16" fillId="5" borderId="0" xfId="14" applyNumberFormat="1" applyFont="1" applyFill="1" applyBorder="1" applyAlignment="1">
      <alignment horizontal="left" vertical="top" wrapText="1"/>
    </xf>
    <xf numFmtId="49" fontId="16" fillId="5" borderId="14" xfId="14" applyNumberFormat="1" applyFont="1" applyFill="1" applyBorder="1" applyAlignment="1">
      <alignment horizontal="left" vertical="top" wrapText="1"/>
    </xf>
    <xf numFmtId="49" fontId="16" fillId="5" borderId="16" xfId="14" applyNumberFormat="1" applyFont="1" applyFill="1" applyBorder="1" applyAlignment="1">
      <alignment horizontal="left" vertical="top" wrapText="1"/>
    </xf>
    <xf numFmtId="49" fontId="16" fillId="5" borderId="12" xfId="14" applyNumberFormat="1" applyFont="1" applyFill="1" applyBorder="1" applyAlignment="1">
      <alignment horizontal="left" vertical="top" wrapText="1"/>
    </xf>
    <xf numFmtId="49" fontId="16" fillId="5" borderId="15" xfId="14" applyNumberFormat="1" applyFont="1" applyFill="1" applyBorder="1" applyAlignment="1">
      <alignment horizontal="left" vertical="top" wrapText="1"/>
    </xf>
    <xf numFmtId="49" fontId="16" fillId="5" borderId="0" xfId="14" applyNumberFormat="1" applyFont="1" applyFill="1" applyAlignment="1">
      <alignment horizontal="center" wrapText="1"/>
    </xf>
    <xf numFmtId="0" fontId="16" fillId="5" borderId="28" xfId="15" applyFont="1" applyFill="1" applyBorder="1" applyAlignment="1">
      <alignment horizontal="left" vertical="top" wrapText="1"/>
    </xf>
    <xf numFmtId="0" fontId="16" fillId="5" borderId="29" xfId="15" applyFont="1" applyFill="1" applyBorder="1" applyAlignment="1">
      <alignment horizontal="left" vertical="top" wrapText="1"/>
    </xf>
    <xf numFmtId="10" fontId="4" fillId="5" borderId="7" xfId="13" applyNumberFormat="1" applyFont="1" applyFill="1" applyBorder="1" applyAlignment="1">
      <alignment horizontal="center" vertical="center"/>
    </xf>
    <xf numFmtId="10" fontId="4" fillId="5" borderId="4" xfId="13" applyNumberFormat="1" applyFont="1" applyFill="1" applyBorder="1" applyAlignment="1">
      <alignment horizontal="center" vertical="center"/>
    </xf>
    <xf numFmtId="0" fontId="4" fillId="5" borderId="0" xfId="15" applyFont="1" applyFill="1" applyAlignment="1">
      <alignment horizontal="left" vertical="top" wrapText="1"/>
    </xf>
    <xf numFmtId="0" fontId="4" fillId="5" borderId="21" xfId="15" applyFont="1" applyFill="1" applyBorder="1" applyAlignment="1">
      <alignment horizontal="left" vertical="top" wrapText="1"/>
    </xf>
    <xf numFmtId="0" fontId="16" fillId="5" borderId="0" xfId="15" applyFont="1" applyFill="1" applyAlignment="1">
      <alignment horizontal="center" vertical="top" wrapText="1"/>
    </xf>
    <xf numFmtId="0" fontId="16" fillId="5" borderId="0" xfId="15" applyFont="1" applyFill="1" applyAlignment="1">
      <alignment horizontal="left" vertical="top" wrapText="1"/>
    </xf>
    <xf numFmtId="0" fontId="16" fillId="5" borderId="21" xfId="15" applyFont="1" applyFill="1" applyBorder="1" applyAlignment="1">
      <alignment horizontal="left" vertical="top" wrapText="1"/>
    </xf>
    <xf numFmtId="0" fontId="16" fillId="5" borderId="0" xfId="15" applyFont="1" applyFill="1" applyAlignment="1">
      <alignment horizontal="center" vertical="center" wrapText="1"/>
    </xf>
    <xf numFmtId="0" fontId="16" fillId="0" borderId="3" xfId="0" applyFont="1" applyBorder="1" applyAlignment="1">
      <alignment horizontal="center" vertical="top" wrapText="1"/>
    </xf>
    <xf numFmtId="4" fontId="1" fillId="3" borderId="7" xfId="0" applyNumberFormat="1" applyFont="1" applyFill="1" applyBorder="1" applyAlignment="1">
      <alignment horizontal="center" vertical="center"/>
    </xf>
    <xf numFmtId="4" fontId="1" fillId="3" borderId="11" xfId="0" applyNumberFormat="1" applyFont="1" applyFill="1" applyBorder="1" applyAlignment="1">
      <alignment horizontal="center" vertical="center"/>
    </xf>
    <xf numFmtId="4" fontId="1" fillId="3" borderId="4"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29" fillId="0" borderId="3" xfId="0" applyFont="1" applyBorder="1" applyAlignment="1">
      <alignment horizontal="center" vertical="center"/>
    </xf>
    <xf numFmtId="0" fontId="16" fillId="0" borderId="3" xfId="0" applyFont="1" applyBorder="1" applyAlignment="1">
      <alignment horizontal="left" vertical="top" wrapText="1" indent="5"/>
    </xf>
    <xf numFmtId="0" fontId="16" fillId="0" borderId="3" xfId="0" applyFont="1" applyBorder="1" applyAlignment="1">
      <alignment horizontal="left" vertical="top" wrapText="1" indent="4"/>
    </xf>
    <xf numFmtId="0" fontId="16" fillId="0" borderId="3" xfId="0" applyFont="1" applyBorder="1" applyAlignment="1">
      <alignment horizontal="left" vertical="top" wrapText="1" indent="8"/>
    </xf>
    <xf numFmtId="0" fontId="16" fillId="0" borderId="3" xfId="0" applyFont="1" applyBorder="1" applyAlignment="1">
      <alignment horizontal="left" vertical="top" wrapText="1" indent="11"/>
    </xf>
    <xf numFmtId="0" fontId="16" fillId="3" borderId="0" xfId="4" applyFont="1" applyFill="1" applyBorder="1" applyAlignment="1">
      <alignment horizontal="left" vertical="center" wrapText="1"/>
    </xf>
    <xf numFmtId="0" fontId="17" fillId="3" borderId="0" xfId="5" applyNumberFormat="1" applyFont="1" applyFill="1" applyBorder="1" applyAlignment="1">
      <alignment horizontal="center" vertical="center" wrapText="1"/>
    </xf>
    <xf numFmtId="0" fontId="16" fillId="3" borderId="0" xfId="4" applyFont="1" applyFill="1" applyBorder="1" applyAlignment="1">
      <alignment vertical="center" wrapText="1"/>
    </xf>
    <xf numFmtId="0" fontId="16" fillId="3" borderId="0" xfId="4" applyFont="1" applyFill="1" applyBorder="1" applyAlignment="1">
      <alignment horizontal="center" vertical="center" wrapText="1"/>
    </xf>
    <xf numFmtId="2" fontId="16" fillId="9" borderId="11" xfId="6" applyNumberFormat="1" applyFont="1" applyFill="1" applyBorder="1" applyAlignment="1">
      <alignment horizontal="center" vertical="center"/>
    </xf>
    <xf numFmtId="2" fontId="16" fillId="6" borderId="9" xfId="6" applyNumberFormat="1" applyFont="1" applyFill="1" applyBorder="1" applyAlignment="1">
      <alignment horizontal="center" vertical="center" wrapText="1"/>
    </xf>
    <xf numFmtId="2" fontId="16" fillId="6" borderId="12" xfId="6" applyNumberFormat="1" applyFont="1" applyFill="1" applyBorder="1" applyAlignment="1">
      <alignment horizontal="center" vertical="center" wrapText="1"/>
    </xf>
    <xf numFmtId="2" fontId="16" fillId="6" borderId="3" xfId="6" applyNumberFormat="1" applyFont="1" applyFill="1" applyBorder="1" applyAlignment="1">
      <alignment horizontal="center" vertical="center" wrapText="1"/>
    </xf>
    <xf numFmtId="2" fontId="16" fillId="7" borderId="11" xfId="6" applyNumberFormat="1" applyFont="1" applyFill="1" applyBorder="1" applyAlignment="1">
      <alignment horizontal="center" vertical="center"/>
    </xf>
    <xf numFmtId="2" fontId="16" fillId="7" borderId="7" xfId="6" applyNumberFormat="1" applyFont="1" applyFill="1" applyBorder="1" applyAlignment="1">
      <alignment horizontal="center" vertical="center"/>
    </xf>
    <xf numFmtId="2" fontId="16" fillId="7" borderId="4" xfId="6" applyNumberFormat="1" applyFont="1" applyFill="1" applyBorder="1" applyAlignment="1">
      <alignment horizontal="center" vertical="center"/>
    </xf>
    <xf numFmtId="2" fontId="16" fillId="7" borderId="11" xfId="5" applyNumberFormat="1" applyFont="1" applyFill="1" applyBorder="1" applyAlignment="1">
      <alignment horizontal="center" vertical="center" wrapText="1"/>
    </xf>
    <xf numFmtId="14" fontId="16" fillId="7" borderId="11" xfId="5" applyNumberFormat="1" applyFont="1" applyFill="1" applyBorder="1" applyAlignment="1">
      <alignment horizontal="center" vertical="center" wrapText="1"/>
    </xf>
    <xf numFmtId="2" fontId="16" fillId="8" borderId="3" xfId="6" applyNumberFormat="1" applyFont="1" applyFill="1" applyBorder="1" applyAlignment="1">
      <alignment horizontal="center" vertical="center"/>
    </xf>
    <xf numFmtId="2" fontId="16" fillId="8" borderId="7" xfId="6" applyNumberFormat="1" applyFont="1" applyFill="1" applyBorder="1" applyAlignment="1">
      <alignment horizontal="center" vertical="center"/>
    </xf>
    <xf numFmtId="2" fontId="16" fillId="8" borderId="4" xfId="6" applyNumberFormat="1" applyFont="1" applyFill="1" applyBorder="1" applyAlignment="1">
      <alignment horizontal="center" vertical="center"/>
    </xf>
    <xf numFmtId="2" fontId="16" fillId="8" borderId="3" xfId="5" applyNumberFormat="1" applyFont="1" applyFill="1" applyBorder="1" applyAlignment="1">
      <alignment horizontal="center" vertical="center" wrapText="1"/>
    </xf>
    <xf numFmtId="2" fontId="16" fillId="8" borderId="11" xfId="5" applyNumberFormat="1" applyFont="1" applyFill="1" applyBorder="1" applyAlignment="1">
      <alignment horizontal="center" vertical="center" wrapText="1"/>
    </xf>
    <xf numFmtId="2" fontId="16" fillId="9" borderId="7" xfId="6" applyNumberFormat="1" applyFont="1" applyFill="1" applyBorder="1" applyAlignment="1">
      <alignment horizontal="center" vertical="center"/>
    </xf>
    <xf numFmtId="2" fontId="16" fillId="9" borderId="4" xfId="6" applyNumberFormat="1" applyFont="1" applyFill="1" applyBorder="1" applyAlignment="1">
      <alignment horizontal="center" vertical="center"/>
    </xf>
    <xf numFmtId="14" fontId="16" fillId="9" borderId="3" xfId="5" applyNumberFormat="1" applyFont="1" applyFill="1" applyBorder="1" applyAlignment="1">
      <alignment horizontal="center" vertical="center" wrapText="1"/>
    </xf>
    <xf numFmtId="2" fontId="16" fillId="6" borderId="3" xfId="6" applyNumberFormat="1" applyFont="1" applyFill="1" applyBorder="1" applyAlignment="1">
      <alignment horizontal="center" vertical="center"/>
    </xf>
    <xf numFmtId="0" fontId="9" fillId="0" borderId="30" xfId="0" applyFont="1" applyFill="1" applyBorder="1"/>
    <xf numFmtId="17" fontId="0" fillId="0" borderId="1" xfId="0" applyNumberFormat="1" applyBorder="1" applyAlignment="1">
      <alignment horizontal="center"/>
    </xf>
    <xf numFmtId="17" fontId="0" fillId="0" borderId="13" xfId="0" applyNumberFormat="1" applyBorder="1" applyAlignment="1">
      <alignment horizontal="center"/>
    </xf>
    <xf numFmtId="10" fontId="0" fillId="0" borderId="1" xfId="0" applyNumberFormat="1" applyBorder="1" applyAlignment="1">
      <alignment horizontal="center"/>
    </xf>
    <xf numFmtId="10" fontId="0" fillId="0" borderId="13" xfId="0" applyNumberFormat="1" applyBorder="1" applyAlignment="1">
      <alignment horizontal="center"/>
    </xf>
    <xf numFmtId="0" fontId="30" fillId="3" borderId="1" xfId="3" applyFont="1" applyFill="1" applyBorder="1" applyAlignment="1">
      <alignment horizontal="center" vertical="center"/>
    </xf>
    <xf numFmtId="0" fontId="30" fillId="3" borderId="2" xfId="3" applyFont="1" applyFill="1" applyBorder="1" applyAlignment="1">
      <alignment horizontal="center" vertical="center"/>
    </xf>
    <xf numFmtId="0" fontId="30" fillId="3" borderId="13" xfId="3" applyFont="1" applyFill="1" applyBorder="1" applyAlignment="1">
      <alignment horizontal="center" vertical="center"/>
    </xf>
    <xf numFmtId="10" fontId="0" fillId="0" borderId="1" xfId="0" applyNumberFormat="1" applyFill="1" applyBorder="1" applyAlignment="1">
      <alignment horizontal="center"/>
    </xf>
    <xf numFmtId="10" fontId="0" fillId="0" borderId="13" xfId="0" applyNumberFormat="1" applyFill="1" applyBorder="1" applyAlignment="1">
      <alignment horizontal="center"/>
    </xf>
    <xf numFmtId="4" fontId="6" fillId="0" borderId="1" xfId="0" applyNumberFormat="1" applyFont="1" applyBorder="1" applyAlignment="1">
      <alignment horizontal="center" vertical="center"/>
    </xf>
    <xf numFmtId="4" fontId="6" fillId="0" borderId="13" xfId="0" applyNumberFormat="1" applyFont="1" applyBorder="1" applyAlignment="1">
      <alignment horizontal="center" vertical="center"/>
    </xf>
    <xf numFmtId="4" fontId="6" fillId="0" borderId="1"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xf>
  </cellXfs>
  <cellStyles count="16">
    <cellStyle name="Hiperlink" xfId="8" builtinId="8"/>
    <cellStyle name="Moeda" xfId="1" builtinId="4"/>
    <cellStyle name="Moeda 2" xfId="7"/>
    <cellStyle name="Moeda 2 2" xfId="10"/>
    <cellStyle name="Normal" xfId="0" builtinId="0"/>
    <cellStyle name="Normal 10" xfId="3"/>
    <cellStyle name="Normal 2" xfId="4"/>
    <cellStyle name="Normal 2 2" xfId="12"/>
    <cellStyle name="Normal 4 2 3" xfId="9"/>
    <cellStyle name="Normal 61 2" xfId="15"/>
    <cellStyle name="Normal_Composição BDI" xfId="14"/>
    <cellStyle name="Normal_Composição do BDI - final" xfId="13"/>
    <cellStyle name="Normal_Replanilhamento T-1 - 18-02-08" xfId="6"/>
    <cellStyle name="Porcentagem" xfId="2" builtinId="5"/>
    <cellStyle name="Vírgula" xfId="11" builtinId="3"/>
    <cellStyle name="Vírgula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190500</xdr:rowOff>
    </xdr:from>
    <xdr:to>
      <xdr:col>7</xdr:col>
      <xdr:colOff>1184275</xdr:colOff>
      <xdr:row>3</xdr:row>
      <xdr:rowOff>142875</xdr:rowOff>
    </xdr:to>
    <xdr:pic>
      <xdr:nvPicPr>
        <xdr:cNvPr id="4"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90500"/>
          <a:ext cx="850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228600</xdr:colOff>
      <xdr:row>0</xdr:row>
      <xdr:rowOff>114300</xdr:rowOff>
    </xdr:from>
    <xdr:to>
      <xdr:col>10</xdr:col>
      <xdr:colOff>942975</xdr:colOff>
      <xdr:row>1</xdr:row>
      <xdr:rowOff>171450</xdr:rowOff>
    </xdr:to>
    <xdr:pic>
      <xdr:nvPicPr>
        <xdr:cNvPr id="3"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114300"/>
          <a:ext cx="7143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89959</xdr:colOff>
      <xdr:row>0</xdr:row>
      <xdr:rowOff>57150</xdr:rowOff>
    </xdr:from>
    <xdr:to>
      <xdr:col>10</xdr:col>
      <xdr:colOff>685800</xdr:colOff>
      <xdr:row>3</xdr:row>
      <xdr:rowOff>148031</xdr:rowOff>
    </xdr:to>
    <xdr:pic>
      <xdr:nvPicPr>
        <xdr:cNvPr id="2" name="Imagem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6459" y="57150"/>
          <a:ext cx="595841" cy="66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169067</xdr:colOff>
      <xdr:row>0</xdr:row>
      <xdr:rowOff>69057</xdr:rowOff>
    </xdr:from>
    <xdr:to>
      <xdr:col>6</xdr:col>
      <xdr:colOff>966786</xdr:colOff>
      <xdr:row>2</xdr:row>
      <xdr:rowOff>183400</xdr:rowOff>
    </xdr:to>
    <xdr:pic>
      <xdr:nvPicPr>
        <xdr:cNvPr id="2" name="Picture 1" descr="jn_brasao_orig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4192" y="69057"/>
          <a:ext cx="797719" cy="1238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230980</xdr:colOff>
      <xdr:row>1</xdr:row>
      <xdr:rowOff>247650</xdr:rowOff>
    </xdr:from>
    <xdr:to>
      <xdr:col>1</xdr:col>
      <xdr:colOff>1012029</xdr:colOff>
      <xdr:row>4</xdr:row>
      <xdr:rowOff>183324</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580" y="409575"/>
          <a:ext cx="781049" cy="8691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114301</xdr:colOff>
      <xdr:row>2</xdr:row>
      <xdr:rowOff>0</xdr:rowOff>
    </xdr:from>
    <xdr:to>
      <xdr:col>1</xdr:col>
      <xdr:colOff>690965</xdr:colOff>
      <xdr:row>4</xdr:row>
      <xdr:rowOff>9525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1" y="438150"/>
          <a:ext cx="576664" cy="638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495300</xdr:colOff>
      <xdr:row>6</xdr:row>
      <xdr:rowOff>0</xdr:rowOff>
    </xdr:from>
    <xdr:to>
      <xdr:col>1</xdr:col>
      <xdr:colOff>495300</xdr:colOff>
      <xdr:row>6</xdr:row>
      <xdr:rowOff>38100</xdr:rowOff>
    </xdr:to>
    <xdr:sp macro="" textlink="">
      <xdr:nvSpPr>
        <xdr:cNvPr id="2" name="Text Box 10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 name="Text Box 10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4" name="Text Box 10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5" name="Text Box 10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6" name="Text Box 10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7" name="Text Box 10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 name="Text Box 10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 name="Text Box 10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 name="Text Box 10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1" name="Text Box 11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2" name="Text Box 11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3" name="Text Box 11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4" name="Text Box 11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5" name="Text Box 11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6" name="Text Box 11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7" name="Text Box 11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8" name="Text Box 11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9" name="Text Box 11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0" name="Text Box 11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 name="Text Box 12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 name="Text Box 12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 name="Text Box 12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4" name="Text Box 12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 name="Text Box 12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 name="Text Box 12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7" name="Text Box 12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 name="Text Box 12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 name="Text Box 12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 name="Text Box 12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162205</xdr:rowOff>
    </xdr:to>
    <xdr:sp macro="" textlink="">
      <xdr:nvSpPr>
        <xdr:cNvPr id="31" name="Text Box 130"/>
        <xdr:cNvSpPr txBox="1">
          <a:spLocks noChangeArrowheads="1"/>
        </xdr:cNvSpPr>
      </xdr:nvSpPr>
      <xdr:spPr bwMode="auto">
        <a:xfrm>
          <a:off x="1504950" y="18669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32" name="Text Box 13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3" name="Text Box 13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4" name="Text Box 13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35" name="Text Box 13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 name="Text Box 13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 name="Text Box 13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38" name="Text Box 13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 name="Text Box 13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 name="Text Box 13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1" name="Text Box 14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 name="Text Box 14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 name="Text Box 14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4" name="Text Box 14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 name="Text Box 14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 name="Text Box 14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7" name="Text Box 14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8" name="Text Box 14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 name="Text Box 14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 name="Text Box 1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1" name="Text Box 15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 name="Text Box 15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 name="Text Box 1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4" name="Text Box 15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 name="Text Box 15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 name="Text Box 15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7" name="Text Box 15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 name="Text Box 15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 name="Text Box 15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0" name="Text Box 15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 name="Text Box 16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 name="Text Box 16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3" name="Text Box 162"/>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4" name="Text Box 16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 name="Text Box 16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 name="Text Box 1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7" name="Text Box 16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 name="Text Box 16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 name="Text Box 1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0" name="Text Box 16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 name="Text Box 17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 name="Text Box 17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3" name="Text Box 172"/>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 name="Text Box 17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 name="Text Box 17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6" name="Text Box 17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7" name="Text Box 1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8" name="Text Box 17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9" name="Text Box 17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80" name="Text Box 17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81" name="Text Box 18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2" name="Text Box 18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3" name="Text Box 18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4" name="Text Box 18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5" name="Text Box 18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6" name="Text Box 18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7" name="Text Box 18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8" name="Text Box 18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89" name="Text Box 18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0" name="Text Box 18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1" name="Text Box 19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2" name="Text Box 19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3" name="Text Box 19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4" name="Text Box 19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5" name="Text Box 19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6" name="Text Box 19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7" name="Text Box 19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8" name="Text Box 19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99" name="Text Box 19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0" name="Text Box 19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1" name="Text Box 20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2" name="Text Box 20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3" name="Text Box 20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4" name="Text Box 20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5" name="Text Box 20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6" name="Text Box 20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7" name="Text Box 20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108" name="Text Box 20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09" name="Text Box 20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10" name="Text Box 20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1" name="Text Box 21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2" name="Text Box 21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13" name="Text Box 212"/>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4" name="Text Box 21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5" name="Text Box 21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16" name="Text Box 215"/>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7" name="Text Box 21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18" name="Text Box 21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19" name="Text Box 21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0" name="Text Box 21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1" name="Text Box 22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22" name="Text Box 22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3" name="Text Box 22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4" name="Text Box 22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25" name="Text Box 22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6" name="Text Box 22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27" name="Text Box 22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28" name="Text Box 22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29" name="Text Box 22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0" name="Text Box 22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1" name="Text Box 23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32" name="Text Box 23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3" name="Text Box 23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4" name="Text Box 23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35" name="Text Box 23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6" name="Text Box 23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37" name="Text Box 23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38" name="Text Box 23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39" name="Text Box 23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0" name="Text Box 23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1" name="Text Box 24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42" name="Text Box 24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3" name="Text Box 24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4" name="Text Box 24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45" name="Text Box 24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6" name="Text Box 24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47" name="Text Box 24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148" name="Text Box 24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49" name="Text Box 24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0" name="Text Box 2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1" name="Text Box 25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52" name="Text Box 25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3" name="Text Box 2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4" name="Text Box 25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55" name="Text Box 25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6" name="Text Box 25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57" name="Text Box 25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58" name="Text Box 25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59" name="Text Box 25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0" name="Text Box 25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1" name="Text Box 26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62" name="Text Box 26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3" name="Text Box 2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4" name="Text Box 26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65" name="Text Box 26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6" name="Text Box 2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67" name="Text Box 26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68" name="Text Box 26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69" name="Text Box 26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0" name="Text Box 26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1" name="Text Box 27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72" name="Text Box 27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3" name="Text Box 27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4" name="Text Box 27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75" name="Text Box 27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6" name="Text Box 27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77" name="Text Box 2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178" name="Text Box 27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79" name="Text Box 27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0" name="Text Box 27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1" name="Text Box 28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82" name="Text Box 28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3" name="Text Box 28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4" name="Text Box 28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85" name="Text Box 284"/>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6" name="Text Box 28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7" name="Text Box 28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88" name="Text Box 28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89" name="Text Box 28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0" name="Text Box 28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91" name="Text Box 29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2" name="Text Box 29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3" name="Text Box 29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94" name="Text Box 29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5" name="Text Box 29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6" name="Text Box 29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97" name="Text Box 29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198" name="Text Box 29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199" name="Text Box 29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0" name="Text Box 29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201" name="Text Box 30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2" name="Text Box 30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3" name="Text Box 30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204" name="Text Box 30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5" name="Text Box 30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6" name="Text Box 30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207" name="Text Box 30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8" name="Text Box 30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09" name="Text Box 30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0" name="Text Box 30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1" name="Text Box 31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2" name="Text Box 31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3" name="Text Box 31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4" name="Text Box 31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5" name="Text Box 31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6" name="Text Box 31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7" name="Text Box 31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8" name="Text Box 31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19" name="Text Box 31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0" name="Text Box 31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1" name="Text Box 32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2" name="Text Box 32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3" name="Text Box 32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4" name="Text Box 32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5" name="Text Box 32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6" name="Text Box 32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7" name="Text Box 32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8" name="Text Box 32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29" name="Text Box 32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0" name="Text Box 32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1" name="Text Box 33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2" name="Text Box 33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3" name="Text Box 33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4" name="Text Box 33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5" name="Text Box 33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36" name="Text Box 33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37" name="Text Box 33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38" name="Text Box 33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39" name="Text Box 33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40" name="Text Box 33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41" name="Text Box 34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42" name="Text Box 34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43" name="Text Box 34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44" name="Text Box 34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45" name="Text Box 34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46" name="Text Box 34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47" name="Text Box 34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48" name="Text Box 34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49" name="Text Box 34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0" name="Text Box 34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1" name="Text Box 35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2" name="Text Box 35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3" name="Text Box 35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4" name="Text Box 35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5" name="Text Box 35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6" name="Text Box 35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7" name="Text Box 35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8" name="Text Box 35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59" name="Text Box 35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0" name="Text Box 35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1" name="Text Box 36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2" name="Text Box 36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3" name="Text Box 36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4" name="Text Box 36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5" name="Text Box 36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6" name="Text Box 36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7" name="Text Box 36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8" name="Text Box 36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69" name="Text Box 36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70" name="Text Box 36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71" name="Text Box 37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72" name="Text Box 37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73" name="Text Box 37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74" name="Text Box 37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75" name="Text Box 37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76" name="Text Box 37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77" name="Text Box 3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78" name="Text Box 37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79" name="Text Box 37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80" name="Text Box 37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281" name="Text Box 38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82" name="Text Box 38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283" name="Text Box 38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4" name="Text Box 38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5" name="Text Box 38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6" name="Text Box 38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7" name="Text Box 38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8" name="Text Box 38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89" name="Text Box 38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0" name="Text Box 38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1" name="Text Box 39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2" name="Text Box 39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3" name="Text Box 39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4" name="Text Box 39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5" name="Text Box 39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6" name="Text Box 39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7" name="Text Box 39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8" name="Text Box 39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299" name="Text Box 39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0" name="Text Box 39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1" name="Text Box 40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2" name="Text Box 40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3" name="Text Box 40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4" name="Text Box 40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5" name="Text Box 40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6" name="Text Box 40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7" name="Text Box 40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8" name="Text Box 40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09" name="Text Box 40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10" name="Text Box 40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11" name="Text Box 41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12" name="Text Box 41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13" name="Text Box 41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14" name="Text Box 41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15" name="Text Box 414"/>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16" name="Text Box 41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17" name="Text Box 41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18" name="Text Box 41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19" name="Text Box 41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20" name="Text Box 41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1" name="Text Box 42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2" name="Text Box 42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3" name="Text Box 42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4" name="Text Box 42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5" name="Text Box 42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6" name="Text Box 42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7" name="Text Box 42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8" name="Text Box 42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29" name="Text Box 42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0" name="Text Box 42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1" name="Text Box 43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2" name="Text Box 43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3" name="Text Box 43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4" name="Text Box 43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5" name="Text Box 43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6" name="Text Box 43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7" name="Text Box 43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8" name="Text Box 437"/>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39" name="Text Box 438"/>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0" name="Text Box 439"/>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1" name="Text Box 440"/>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2" name="Text Box 441"/>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3" name="Text Box 442"/>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4" name="Text Box 443"/>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5" name="Text Box 444"/>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6" name="Text Box 445"/>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95250</xdr:colOff>
      <xdr:row>6</xdr:row>
      <xdr:rowOff>19050</xdr:rowOff>
    </xdr:to>
    <xdr:sp macro="" textlink="">
      <xdr:nvSpPr>
        <xdr:cNvPr id="347" name="Text Box 446"/>
        <xdr:cNvSpPr txBox="1">
          <a:spLocks noChangeArrowheads="1"/>
        </xdr:cNvSpPr>
      </xdr:nvSpPr>
      <xdr:spPr bwMode="auto">
        <a:xfrm>
          <a:off x="6400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48" name="Text Box 44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49" name="Text Box 44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0" name="Text Box 4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51" name="Text Box 45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2" name="Text Box 45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3" name="Text Box 4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54" name="Text Box 45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5" name="Text Box 45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6" name="Text Box 45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57" name="Text Box 45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58" name="Text Box 45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59" name="Text Box 45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0" name="Text Box 45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61" name="Text Box 46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2" name="Text Box 46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3" name="Text Box 4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64" name="Text Box 46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5" name="Text Box 46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6" name="Text Box 4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67" name="Text Box 46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68" name="Text Box 46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69" name="Text Box 4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0" name="Text Box 46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71" name="Text Box 47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2" name="Text Box 47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3" name="Text Box 47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74" name="Text Box 47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5" name="Text Box 47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6" name="Text Box 47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377" name="Text Box 47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8" name="Text Box 47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79" name="Text Box 47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80" name="Text Box 479"/>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1" name="Text Box 48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2" name="Text Box 48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83" name="Text Box 482"/>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4" name="Text Box 48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5" name="Text Box 48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86" name="Text Box 48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87" name="Text Box 48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8" name="Text Box 48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89" name="Text Box 48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90" name="Text Box 489"/>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1" name="Text Box 49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2" name="Text Box 49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93" name="Text Box 492"/>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4" name="Text Box 49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5" name="Text Box 49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96" name="Text Box 49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397" name="Text Box 49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8" name="Text Box 49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399" name="Text Box 49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00" name="Text Box 499"/>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1" name="Text Box 50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2" name="Text Box 50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03" name="Text Box 502"/>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4" name="Text Box 50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5" name="Text Box 50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06" name="Text Box 50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7" name="Text Box 50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08" name="Text Box 50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09" name="Text Box 50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0" name="Text Box 50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1" name="Text Box 51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12" name="Text Box 51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3" name="Text Box 51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4" name="Text Box 51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15" name="Text Box 51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16" name="Text Box 515"/>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7" name="Text Box 51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18" name="Text Box 51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19" name="Text Box 51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0" name="Text Box 51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1" name="Text Box 52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22" name="Text Box 52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3" name="Text Box 52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4" name="Text Box 52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25" name="Text Box 52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26" name="Text Box 525"/>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7" name="Text Box 52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28" name="Text Box 52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29" name="Text Box 528"/>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0" name="Text Box 52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1" name="Text Box 53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32" name="Text Box 53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3" name="Text Box 53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4" name="Text Box 53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435" name="Text Box 53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36" name="Text Box 53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7" name="Text Box 53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38" name="Text Box 53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39" name="Text Box 53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0" name="Text Box 53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1" name="Text Box 54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42" name="Text Box 54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3" name="Text Box 54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4" name="Text Box 54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45" name="Text Box 54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6" name="Text Box 54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7" name="Text Box 54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48" name="Text Box 54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49" name="Text Box 54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0" name="Text Box 5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51" name="Text Box 55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52" name="Text Box 55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3" name="Text Box 5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4" name="Text Box 55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55" name="Text Box 55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6" name="Text Box 55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7" name="Text Box 55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58" name="Text Box 55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59" name="Text Box 55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0" name="Text Box 55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61" name="Text Box 56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62" name="Text Box 56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3" name="Text Box 5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4" name="Text Box 56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65" name="Text Box 56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6" name="Text Box 5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7" name="Text Box 56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68" name="Text Box 56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69" name="Text Box 5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0" name="Text Box 56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471" name="Text Box 57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72" name="Text Box 57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3" name="Text Box 57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4" name="Text Box 57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75" name="Text Box 574"/>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6" name="Text Box 57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7" name="Text Box 5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78" name="Text Box 57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79" name="Text Box 57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0" name="Text Box 57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81" name="Text Box 58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2" name="Text Box 58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3" name="Text Box 58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84" name="Text Box 58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5" name="Text Box 58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6" name="Text Box 58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87" name="Text Box 58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88" name="Text Box 58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89" name="Text Box 58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0" name="Text Box 58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91" name="Text Box 59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2" name="Text Box 59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3" name="Text Box 59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94" name="Text Box 59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5" name="Text Box 59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6" name="Text Box 59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97" name="Text Box 59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498" name="Text Box 59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499" name="Text Box 59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0" name="Text Box 59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01" name="Text Box 60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2" name="Text Box 60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3" name="Text Box 60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04" name="Text Box 60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5" name="Text Box 60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6" name="Text Box 60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07" name="Text Box 60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08" name="Text Box 60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09" name="Text Box 60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0" name="Text Box 60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11" name="Text Box 61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2" name="Text Box 61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3" name="Text Box 61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14" name="Text Box 61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5" name="Text Box 61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6" name="Text Box 61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17" name="Text Box 61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8" name="Text Box 61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19" name="Text Box 61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20" name="Text Box 61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1" name="Text Box 62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2" name="Text Box 62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23" name="Text Box 622"/>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24" name="Text Box 62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5" name="Text Box 62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6" name="Text Box 62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27" name="Text Box 62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8" name="Text Box 62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29" name="Text Box 62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30" name="Text Box 62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1" name="Text Box 63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2" name="Text Box 63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33" name="Text Box 632"/>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34" name="Text Box 63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5" name="Text Box 63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6" name="Text Box 63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37" name="Text Box 63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8" name="Text Box 63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39" name="Text Box 63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40" name="Text Box 63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1" name="Text Box 64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2" name="Text Box 64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43" name="Text Box 642"/>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4" name="Text Box 64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5" name="Text Box 64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46" name="Text Box 64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7" name="Text Box 64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48" name="Text Box 64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49" name="Text Box 64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0" name="Text Box 6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1" name="Text Box 65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52" name="Text Box 65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53" name="Text Box 652"/>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4" name="Text Box 65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5" name="Text Box 65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56" name="Text Box 65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7" name="Text Box 65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58" name="Text Box 65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59" name="Text Box 65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0" name="Text Box 65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1" name="Text Box 66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562" name="Text Box 66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3" name="Text Box 6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4" name="Text Box 66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65" name="Text Box 66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6" name="Text Box 6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7" name="Text Box 66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68" name="Text Box 66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69" name="Text Box 6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0" name="Text Box 66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71" name="Text Box 67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72" name="Text Box 671"/>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3" name="Text Box 67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4" name="Text Box 67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75" name="Text Box 67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6" name="Text Box 67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7" name="Text Box 6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78" name="Text Box 67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79" name="Text Box 67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0" name="Text Box 67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581" name="Text Box 68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2" name="Text Box 68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3" name="Text Box 68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84" name="Text Box 68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5" name="Text Box 68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6" name="Text Box 68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87" name="Text Box 68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8" name="Text Box 68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89" name="Text Box 68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90" name="Text Box 68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91" name="Text Box 69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2" name="Text Box 69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3" name="Text Box 69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94" name="Text Box 693"/>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5" name="Text Box 69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6" name="Text Box 69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597" name="Text Box 69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8" name="Text Box 69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599" name="Text Box 69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00" name="Text Box 69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01" name="Text Box 70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02" name="Text Box 70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03" name="Text Box 70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04" name="Text Box 70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05" name="Text Box 70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06" name="Text Box 70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07" name="Text Box 70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08" name="Text Box 70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09" name="Text Box 70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0" name="Text Box 70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11" name="Text Box 710"/>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2" name="Text Box 71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3" name="Text Box 71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14" name="Text Box 713"/>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5" name="Text Box 71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6" name="Text Box 71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617" name="Text Box 716"/>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18" name="Text Box 71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19" name="Text Box 71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0" name="Text Box 71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21" name="Text Box 72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2" name="Text Box 72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3" name="Text Box 72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24" name="Text Box 72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25" name="Text Box 724"/>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6" name="Text Box 72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7" name="Text Box 72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28" name="Text Box 72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29" name="Text Box 72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0" name="Text Box 72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31" name="Text Box 73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2" name="Text Box 73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3" name="Text Box 73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34" name="Text Box 73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35" name="Text Box 73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6" name="Text Box 73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7" name="Text Box 73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38" name="Text Box 73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39" name="Text Box 73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0" name="Text Box 73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41" name="Text Box 74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42" name="Text Box 74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3" name="Text Box 74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4" name="Text Box 74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45" name="Text Box 74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6" name="Text Box 74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7" name="Text Box 74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48" name="Text Box 74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49" name="Text Box 74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0" name="Text Box 7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51" name="Text Box 750"/>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2" name="Text Box 75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3" name="Text Box 7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54" name="Text Box 75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5" name="Text Box 75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6" name="Text Box 75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57" name="Text Box 75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8" name="Text Box 75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59" name="Text Box 75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60" name="Text Box 75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61" name="Text Box 76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2" name="Text Box 76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3" name="Text Box 7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64" name="Text Box 76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5" name="Text Box 76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6" name="Text Box 7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67" name="Text Box 76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8" name="Text Box 76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69" name="Text Box 7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670" name="Text Box 769"/>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1" name="Text Box 77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2" name="Text Box 77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73" name="Text Box 772"/>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4" name="Text Box 77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5" name="Text Box 77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76" name="Text Box 77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7" name="Text Box 77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78" name="Text Box 77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79" name="Text Box 77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80" name="Text Box 77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1" name="Text Box 78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2" name="Text Box 78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83" name="Text Box 782"/>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4" name="Text Box 78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5" name="Text Box 78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86" name="Text Box 78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7" name="Text Box 78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88" name="Text Box 78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89" name="Text Box 78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0" name="Text Box 78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1" name="Text Box 79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92" name="Text Box 79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3" name="Text Box 79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4" name="Text Box 79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95" name="Text Box 79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6" name="Text Box 79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697" name="Text Box 79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98" name="Text Box 79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699" name="Text Box 798"/>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0" name="Text Box 79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1" name="Text Box 80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02" name="Text Box 801"/>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3" name="Text Box 80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4" name="Text Box 80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05" name="Text Box 804"/>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6" name="Text Box 80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7" name="Text Box 80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08" name="Text Box 807"/>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09" name="Text Box 80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0" name="Text Box 80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11" name="Text Box 81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2" name="Text Box 81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3" name="Text Box 81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14" name="Text Box 81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5" name="Text Box 81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6" name="Text Box 81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17" name="Text Box 81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18" name="Text Box 817"/>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19" name="Text Box 81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0" name="Text Box 81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21" name="Text Box 820"/>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2" name="Text Box 82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3" name="Text Box 82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24" name="Text Box 823"/>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5" name="Text Box 82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6" name="Text Box 82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28574</xdr:rowOff>
    </xdr:to>
    <xdr:sp macro="" textlink="">
      <xdr:nvSpPr>
        <xdr:cNvPr id="727" name="Text Box 826"/>
        <xdr:cNvSpPr txBox="1">
          <a:spLocks noChangeArrowheads="1"/>
        </xdr:cNvSpPr>
      </xdr:nvSpPr>
      <xdr:spPr bwMode="auto">
        <a:xfrm>
          <a:off x="1504950" y="1866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8" name="Text Box 82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29" name="Text Box 82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30" name="Text Box 82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1" name="Text Box 83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2" name="Text Box 83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33" name="Text Box 832"/>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4" name="Text Box 83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5" name="Text Box 83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36" name="Text Box 83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37" name="Text Box 836"/>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8" name="Text Box 83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39" name="Text Box 83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40" name="Text Box 839"/>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1" name="Text Box 84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2" name="Text Box 841"/>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43" name="Text Box 842"/>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4" name="Text Box 84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5" name="Text Box 844"/>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28575</xdr:rowOff>
    </xdr:to>
    <xdr:sp macro="" textlink="">
      <xdr:nvSpPr>
        <xdr:cNvPr id="746" name="Text Box 845"/>
        <xdr:cNvSpPr txBox="1">
          <a:spLocks noChangeArrowheads="1"/>
        </xdr:cNvSpPr>
      </xdr:nvSpPr>
      <xdr:spPr bwMode="auto">
        <a:xfrm>
          <a:off x="1504950" y="1866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7" name="Text Box 84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48" name="Text Box 84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49" name="Text Box 84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0" name="Text Box 84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1" name="Text Box 85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52" name="Text Box 85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3" name="Text Box 85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4" name="Text Box 85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55" name="Text Box 854"/>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56" name="Text Box 855"/>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7" name="Text Box 85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58" name="Text Box 857"/>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59" name="Text Box 858"/>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0" name="Text Box 85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1" name="Text Box 86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62" name="Text Box 861"/>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3" name="Text Box 862"/>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4" name="Text Box 863"/>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65" name="Text Box 864"/>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6" name="Text Box 865"/>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7" name="Text Box 866"/>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28576</xdr:rowOff>
    </xdr:to>
    <xdr:sp macro="" textlink="">
      <xdr:nvSpPr>
        <xdr:cNvPr id="768" name="Text Box 867"/>
        <xdr:cNvSpPr txBox="1">
          <a:spLocks noChangeArrowheads="1"/>
        </xdr:cNvSpPr>
      </xdr:nvSpPr>
      <xdr:spPr bwMode="auto">
        <a:xfrm>
          <a:off x="1504950" y="1866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69" name="Text Box 868"/>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70" name="Text Box 869"/>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6</xdr:row>
      <xdr:rowOff>0</xdr:rowOff>
    </xdr:from>
    <xdr:to>
      <xdr:col>1</xdr:col>
      <xdr:colOff>495300</xdr:colOff>
      <xdr:row>6</xdr:row>
      <xdr:rowOff>38100</xdr:rowOff>
    </xdr:to>
    <xdr:sp macro="" textlink="">
      <xdr:nvSpPr>
        <xdr:cNvPr id="771" name="Text Box 870"/>
        <xdr:cNvSpPr txBox="1">
          <a:spLocks noChangeArrowheads="1"/>
        </xdr:cNvSpPr>
      </xdr:nvSpPr>
      <xdr:spPr bwMode="auto">
        <a:xfrm>
          <a:off x="1504950" y="1866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121832</xdr:colOff>
      <xdr:row>1</xdr:row>
      <xdr:rowOff>17443</xdr:rowOff>
    </xdr:from>
    <xdr:to>
      <xdr:col>0</xdr:col>
      <xdr:colOff>942053</xdr:colOff>
      <xdr:row>3</xdr:row>
      <xdr:rowOff>309758</xdr:rowOff>
    </xdr:to>
    <xdr:pic>
      <xdr:nvPicPr>
        <xdr:cNvPr id="772" name="Imagem 7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32" y="278612"/>
          <a:ext cx="820221" cy="876106"/>
        </a:xfrm>
        <a:prstGeom prst="rect">
          <a:avLst/>
        </a:prstGeom>
      </xdr:spPr>
    </xdr:pic>
    <xdr:clientData/>
  </xdr:twoCellAnchor>
  <xdr:oneCellAnchor>
    <xdr:from>
      <xdr:col>1</xdr:col>
      <xdr:colOff>495300</xdr:colOff>
      <xdr:row>7</xdr:row>
      <xdr:rowOff>0</xdr:rowOff>
    </xdr:from>
    <xdr:ext cx="0" cy="38100"/>
    <xdr:sp macro="" textlink="">
      <xdr:nvSpPr>
        <xdr:cNvPr id="773" name="Text Box 1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 name="Text Box 1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775" name="Text Box 130"/>
        <xdr:cNvSpPr txBox="1">
          <a:spLocks noChangeArrowheads="1"/>
        </xdr:cNvSpPr>
      </xdr:nvSpPr>
      <xdr:spPr bwMode="auto">
        <a:xfrm>
          <a:off x="1504950" y="37719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6" name="Text Box 1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 name="Text Box 1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 name="Text Box 1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9" name="Text Box 1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 name="Text Box 1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 name="Text Box 1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2" name="Text Box 13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 name="Text Box 1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 name="Text Box 1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5" name="Text Box 14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 name="Text Box 1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 name="Text Box 1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8" name="Text Box 14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 name="Text Box 1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 name="Text Box 1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1" name="Text Box 14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2" name="Text Box 1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 name="Text Box 1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 name="Text Box 1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5" name="Text Box 1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 name="Text Box 1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 name="Text Box 1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8" name="Text Box 1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 name="Text Box 1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 name="Text Box 1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1" name="Text Box 1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 name="Text Box 1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 name="Text Box 1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4" name="Text Box 15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 name="Text Box 1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 name="Text Box 1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7" name="Text Box 16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8" name="Text Box 1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 name="Text Box 1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 name="Text Box 1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1" name="Text Box 16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 name="Text Box 1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 name="Text Box 1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4" name="Text Box 16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 name="Text Box 1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 name="Text Box 1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7" name="Text Box 17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 name="Text Box 1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 name="Text Box 1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0" name="Text Box 1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 name="Text Box 1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 name="Text Box 1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3" name="Text Box 1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 name="Text Box 1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 name="Text Box 1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26" name="Text Box 2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27" name="Text Box 20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 name="Text Box 2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 name="Text Box 2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0" name="Text Box 21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 name="Text Box 2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 name="Text Box 2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3" name="Text Box 2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 name="Text Box 2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 name="Text Box 2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6" name="Text Box 2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 name="Text Box 2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 name="Text Box 2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9" name="Text Box 22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 name="Text Box 2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 name="Text Box 2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2" name="Text Box 22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 name="Text Box 2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 name="Text Box 2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5" name="Text Box 22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6" name="Text Box 22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 name="Text Box 2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 name="Text Box 2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9" name="Text Box 23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 name="Text Box 2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 name="Text Box 2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2" name="Text Box 2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 name="Text Box 2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 name="Text Box 2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5" name="Text Box 2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6" name="Text Box 23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 name="Text Box 2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 name="Text Box 2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9" name="Text Box 24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 name="Text Box 2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 name="Text Box 2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2" name="Text Box 24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 name="Text Box 2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 name="Text Box 2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5" name="Text Box 24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6" name="Text Box 24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 name="Text Box 2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 name="Text Box 2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9" name="Text Box 2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 name="Text Box 2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 name="Text Box 2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2" name="Text Box 2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 name="Text Box 2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 name="Text Box 2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5" name="Text Box 2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6" name="Text Box 25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 name="Text Box 2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 name="Text Box 2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9" name="Text Box 2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 name="Text Box 2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 name="Text Box 2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2" name="Text Box 2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 name="Text Box 2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 name="Text Box 2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5" name="Text Box 2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6" name="Text Box 26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 name="Text Box 2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 name="Text Box 2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9" name="Text Box 27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 name="Text Box 2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 name="Text Box 2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2" name="Text Box 2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 name="Text Box 2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 name="Text Box 2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5" name="Text Box 2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6" name="Text Box 2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 name="Text Box 2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 name="Text Box 2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9" name="Text Box 28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 name="Text Box 2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 name="Text Box 2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2" name="Text Box 28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 name="Text Box 2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 name="Text Box 2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5" name="Text Box 2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 name="Text Box 2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 name="Text Box 2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8" name="Text Box 2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 name="Text Box 2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 name="Text Box 2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1" name="Text Box 2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 name="Text Box 2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 name="Text Box 2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4" name="Text Box 2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5" name="Text Box 2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 name="Text Box 2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 name="Text Box 2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8" name="Text Box 3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 name="Text Box 3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 name="Text Box 3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1" name="Text Box 3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 name="Text Box 3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 name="Text Box 3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4" name="Text Box 3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 name="Text Box 3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 name="Text Box 3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7" name="Text Box 3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8" name="Text Box 3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 name="Text Box 3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 name="Text Box 3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1" name="Text Box 3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 name="Text Box 3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 name="Text Box 3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4" name="Text Box 34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 name="Text Box 3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 name="Text Box 3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7" name="Text Box 3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8" name="Text Box 3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 name="Text Box 3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 name="Text Box 3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1" name="Text Box 3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 name="Text Box 3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 name="Text Box 3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4" name="Text Box 38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 name="Text Box 3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 name="Text Box 3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7" name="Text Box 41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8" name="Text Box 41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 name="Text Box 4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 name="Text Box 4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1" name="Text Box 41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 name="Text Box 4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 name="Text Box 4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4" name="Text Box 41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 name="Text Box 4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 name="Text Box 4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7" name="Text Box 44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 name="Text Box 4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 name="Text Box 4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60" name="Text Box 4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 name="Text Box 4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 name="Text Box 4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63" name="Text Box 4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 name="Text Box 4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 name="Text Box 4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66" name="Text Box 4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67" name="Text Box 4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 name="Text Box 4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 name="Text Box 4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0" name="Text Box 4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 name="Text Box 4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 name="Text Box 4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3" name="Text Box 4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 name="Text Box 4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 name="Text Box 4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6" name="Text Box 46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7" name="Text Box 4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 name="Text Box 4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 name="Text Box 4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0" name="Text Box 4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 name="Text Box 4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 name="Text Box 4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3" name="Text Box 4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 name="Text Box 4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 name="Text Box 4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6" name="Text Box 47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 name="Text Box 4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 name="Text Box 4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9" name="Text Box 47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 name="Text Box 4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 name="Text Box 4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2" name="Text Box 48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 name="Text Box 4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 name="Text Box 4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5" name="Text Box 48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6" name="Text Box 4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 name="Text Box 4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 name="Text Box 4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9" name="Text Box 48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 name="Text Box 4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 name="Text Box 4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2" name="Text Box 49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 name="Text Box 4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 name="Text Box 4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5" name="Text Box 49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6" name="Text Box 4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 name="Text Box 4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 name="Text Box 4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9" name="Text Box 49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 name="Text Box 5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 name="Text Box 5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2" name="Text Box 50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 name="Text Box 5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 name="Text Box 5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5" name="Text Box 50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 name="Text Box 5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 name="Text Box 5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8" name="Text Box 5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 name="Text Box 5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 name="Text Box 5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1" name="Text Box 51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 name="Text Box 5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 name="Text Box 5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4" name="Text Box 51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5" name="Text Box 5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 name="Text Box 5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 name="Text Box 5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8" name="Text Box 5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 name="Text Box 5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 name="Text Box 5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1" name="Text Box 52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 name="Text Box 5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 name="Text Box 5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4" name="Text Box 5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5" name="Text Box 52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 name="Text Box 5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 name="Text Box 5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8" name="Text Box 52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 name="Text Box 5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 name="Text Box 5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1" name="Text Box 5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 name="Text Box 5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 name="Text Box 5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4" name="Text Box 5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5" name="Text Box 5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 name="Text Box 5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 name="Text Box 5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8" name="Text Box 53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 name="Text Box 5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 name="Text Box 5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1" name="Text Box 5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 name="Text Box 5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 name="Text Box 5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4" name="Text Box 5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 name="Text Box 5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 name="Text Box 5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7" name="Text Box 5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 name="Text Box 5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 name="Text Box 5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0" name="Text Box 5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1" name="Text Box 5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 name="Text Box 5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 name="Text Box 5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4" name="Text Box 5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 name="Text Box 5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 name="Text Box 5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7" name="Text Box 5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 name="Text Box 5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 name="Text Box 5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0" name="Text Box 5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1" name="Text Box 5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 name="Text Box 5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 name="Text Box 5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4" name="Text Box 5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 name="Text Box 5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 name="Text Box 5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7" name="Text Box 5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 name="Text Box 5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 name="Text Box 5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80" name="Text Box 5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1" name="Text Box 57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 name="Text Box 5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 name="Text Box 5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4" name="Text Box 57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 name="Text Box 5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 name="Text Box 5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7" name="Text Box 57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 name="Text Box 5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 name="Text Box 5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0" name="Text Box 58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 name="Text Box 5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 name="Text Box 5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3" name="Text Box 58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 name="Text Box 5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 name="Text Box 5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6" name="Text Box 5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7" name="Text Box 5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 name="Text Box 5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 name="Text Box 5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0" name="Text Box 5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 name="Text Box 5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 name="Text Box 5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3" name="Text Box 5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 name="Text Box 5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 name="Text Box 5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6" name="Text Box 5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7" name="Text Box 5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 name="Text Box 5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 name="Text Box 5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10" name="Text Box 6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1" name="Text Box 6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2" name="Text Box 6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13" name="Text Box 6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4" name="Text Box 6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5" name="Text Box 6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16" name="Text Box 6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17" name="Text Box 60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8" name="Text Box 6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9" name="Text Box 6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20" name="Text Box 6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1" name="Text Box 6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2" name="Text Box 6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23" name="Text Box 6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4" name="Text Box 6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5" name="Text Box 6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26" name="Text Box 6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7" name="Text Box 6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28" name="Text Box 6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29" name="Text Box 61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0" name="Text Box 6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1" name="Text Box 6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32" name="Text Box 62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33" name="Text Box 6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4" name="Text Box 6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5" name="Text Box 6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36" name="Text Box 6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7" name="Text Box 6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38" name="Text Box 6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39" name="Text Box 62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0" name="Text Box 6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1" name="Text Box 6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2" name="Text Box 63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3" name="Text Box 6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 name="Text Box 6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 name="Text Box 6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6" name="Text Box 63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 name="Text Box 6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 name="Text Box 6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9" name="Text Box 63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 name="Text Box 6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 name="Text Box 6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52" name="Text Box 64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 name="Text Box 6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 name="Text Box 6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5" name="Text Box 64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 name="Text Box 6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 name="Text Box 6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8" name="Text Box 6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 name="Text Box 6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 name="Text Box 6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1" name="Text Box 6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2" name="Text Box 65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 name="Text Box 6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 name="Text Box 6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5" name="Text Box 6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 name="Text Box 6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 name="Text Box 6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8" name="Text Box 6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 name="Text Box 6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 name="Text Box 6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1" name="Text Box 6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 name="Text Box 6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 name="Text Box 6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4" name="Text Box 66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 name="Text Box 6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 name="Text Box 6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7" name="Text Box 66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 name="Text Box 6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 name="Text Box 6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0" name="Text Box 67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1" name="Text Box 67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 name="Text Box 6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 name="Text Box 6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4" name="Text Box 67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 name="Text Box 6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 name="Text Box 6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7" name="Text Box 67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 name="Text Box 6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 name="Text Box 6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0" name="Text Box 68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 name="Text Box 6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 name="Text Box 6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3" name="Text Box 68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 name="Text Box 6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 name="Text Box 6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6" name="Text Box 68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 name="Text Box 6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 name="Text Box 6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9" name="Text Box 68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0" name="Text Box 69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 name="Text Box 6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 name="Text Box 6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3" name="Text Box 69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 name="Text Box 6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 name="Text Box 6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6" name="Text Box 69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 name="Text Box 6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 name="Text Box 6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9" name="Text Box 69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0" name="Text Box 7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 name="Text Box 7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 name="Text Box 7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3" name="Text Box 7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 name="Text Box 7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 name="Text Box 7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6" name="Text Box 7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7" name="Text Box 70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 name="Text Box 7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 name="Text Box 7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0" name="Text Box 71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 name="Text Box 7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 name="Text Box 7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3" name="Text Box 71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 name="Text Box 7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 name="Text Box 7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6" name="Text Box 71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7" name="Text Box 7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 name="Text Box 7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 name="Text Box 7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0" name="Text Box 7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 name="Text Box 7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 name="Text Box 7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3" name="Text Box 7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4" name="Text Box 7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 name="Text Box 7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 name="Text Box 7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7" name="Text Box 72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 name="Text Box 7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 name="Text Box 7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0" name="Text Box 73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 name="Text Box 7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 name="Text Box 7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3" name="Text Box 7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4" name="Text Box 7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 name="Text Box 7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 name="Text Box 7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7" name="Text Box 7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 name="Text Box 7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 name="Text Box 7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0" name="Text Box 7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1" name="Text Box 7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 name="Text Box 7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 name="Text Box 7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4" name="Text Box 7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 name="Text Box 7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 name="Text Box 7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7" name="Text Box 7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 name="Text Box 7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 name="Text Box 7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0" name="Text Box 7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 name="Text Box 7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 name="Text Box 7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3" name="Text Box 75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 name="Text Box 7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 name="Text Box 7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6" name="Text Box 75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 name="Text Box 7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 name="Text Box 7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9" name="Text Box 75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0" name="Text Box 76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 name="Text Box 7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 name="Text Box 7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3" name="Text Box 76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 name="Text Box 7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 name="Text Box 7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6" name="Text Box 76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 name="Text Box 7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 name="Text Box 7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9" name="Text Box 76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 name="Text Box 7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 name="Text Box 7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2" name="Text Box 77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 name="Text Box 7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 name="Text Box 7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5" name="Text Box 7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 name="Text Box 7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 name="Text Box 7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8" name="Text Box 77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9" name="Text Box 77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 name="Text Box 7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 name="Text Box 7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2" name="Text Box 78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 name="Text Box 7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 name="Text Box 7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5" name="Text Box 78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 name="Text Box 7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 name="Text Box 7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8" name="Text Box 78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 name="Text Box 7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 name="Text Box 7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1" name="Text Box 79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 name="Text Box 7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 name="Text Box 7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4" name="Text Box 79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 name="Text Box 7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 name="Text Box 79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7" name="Text Box 79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8" name="Text Box 79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 name="Text Box 7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 name="Text Box 8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1" name="Text Box 80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 name="Text Box 8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 name="Text Box 8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4" name="Text Box 80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 name="Text Box 8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 name="Text Box 8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7" name="Text Box 80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 name="Text Box 8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 name="Text Box 8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0" name="Text Box 8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 name="Text Box 8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 name="Text Box 8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3" name="Text Box 8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 name="Text Box 8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 name="Text Box 8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6" name="Text Box 8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7" name="Text Box 8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8" name="Text Box 8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9" name="Text Box 8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30" name="Text Box 8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1" name="Text Box 8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2" name="Text Box 8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33" name="Text Box 8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4" name="Text Box 8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5" name="Text Box 8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36" name="Text Box 8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7" name="Text Box 8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38" name="Text Box 8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39" name="Text Box 82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0" name="Text Box 8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1" name="Text Box 8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42" name="Text Box 83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3" name="Text Box 8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4" name="Text Box 8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45" name="Text Box 8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46" name="Text Box 8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7" name="Text Box 8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48" name="Text Box 8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49" name="Text Box 83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0" name="Text Box 8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1" name="Text Box 8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52" name="Text Box 84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3" name="Text Box 8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4" name="Text Box 8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55" name="Text Box 84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6" name="Text Box 8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7" name="Text Box 8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58" name="Text Box 8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59" name="Text Box 8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0" name="Text Box 8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61" name="Text Box 8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2" name="Text Box 8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3" name="Text Box 8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64" name="Text Box 85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65" name="Text Box 8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6" name="Text Box 8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7" name="Text Box 8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68" name="Text Box 8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69" name="Text Box 8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0" name="Text Box 8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71" name="Text Box 8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2" name="Text Box 8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3" name="Text Box 8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74" name="Text Box 86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5" name="Text Box 8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6" name="Text Box 8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77" name="Text Box 86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8" name="Text Box 8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79" name="Text Box 8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0" name="Text Box 8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1" name="Text Box 1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2" name="Text Box 1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1383" name="Text Box 130"/>
        <xdr:cNvSpPr txBox="1">
          <a:spLocks noChangeArrowheads="1"/>
        </xdr:cNvSpPr>
      </xdr:nvSpPr>
      <xdr:spPr bwMode="auto">
        <a:xfrm>
          <a:off x="1504950" y="58293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84" name="Text Box 1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5" name="Text Box 1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6" name="Text Box 1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87" name="Text Box 1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8" name="Text Box 1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89" name="Text Box 1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90" name="Text Box 13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1" name="Text Box 1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2" name="Text Box 1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93" name="Text Box 14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4" name="Text Box 1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5" name="Text Box 1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96" name="Text Box 14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7" name="Text Box 1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98" name="Text Box 1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99" name="Text Box 14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00" name="Text Box 1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1" name="Text Box 1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2" name="Text Box 1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03" name="Text Box 1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4" name="Text Box 1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5" name="Text Box 1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06" name="Text Box 1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7" name="Text Box 1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08" name="Text Box 1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09" name="Text Box 1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0" name="Text Box 1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1" name="Text Box 1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12" name="Text Box 15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3" name="Text Box 1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4" name="Text Box 1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15" name="Text Box 16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16" name="Text Box 1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7" name="Text Box 1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18" name="Text Box 1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419" name="Text Box 16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0" name="Text Box 1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1" name="Text Box 1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22" name="Text Box 16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3" name="Text Box 1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4" name="Text Box 1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425" name="Text Box 17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6" name="Text Box 1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7" name="Text Box 1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28" name="Text Box 1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29" name="Text Box 1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0" name="Text Box 1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431" name="Text Box 1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2" name="Text Box 1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3" name="Text Box 1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34" name="Text Box 2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35" name="Text Box 20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6" name="Text Box 2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7" name="Text Box 2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38" name="Text Box 21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39" name="Text Box 2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0" name="Text Box 2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41" name="Text Box 2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2" name="Text Box 2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3" name="Text Box 2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44" name="Text Box 2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5" name="Text Box 2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6" name="Text Box 2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47" name="Text Box 22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8" name="Text Box 2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49" name="Text Box 2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50" name="Text Box 22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1" name="Text Box 2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2" name="Text Box 2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53" name="Text Box 22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54" name="Text Box 22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5" name="Text Box 2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6" name="Text Box 2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57" name="Text Box 23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8" name="Text Box 2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59" name="Text Box 2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60" name="Text Box 2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1" name="Text Box 2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2" name="Text Box 2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63" name="Text Box 2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64" name="Text Box 23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5" name="Text Box 2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6" name="Text Box 2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67" name="Text Box 24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8" name="Text Box 2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69" name="Text Box 2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70" name="Text Box 24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1" name="Text Box 2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2" name="Text Box 2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473" name="Text Box 24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74" name="Text Box 24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5" name="Text Box 2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6" name="Text Box 2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77" name="Text Box 2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8" name="Text Box 2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79" name="Text Box 2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80" name="Text Box 2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1" name="Text Box 2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2" name="Text Box 2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83" name="Text Box 2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84" name="Text Box 25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5" name="Text Box 2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6" name="Text Box 2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87" name="Text Box 2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8" name="Text Box 2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89" name="Text Box 2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90" name="Text Box 2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1" name="Text Box 2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2" name="Text Box 2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93" name="Text Box 2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94" name="Text Box 26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5" name="Text Box 2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6" name="Text Box 2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497" name="Text Box 27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8" name="Text Box 2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499" name="Text Box 2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00" name="Text Box 2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1" name="Text Box 2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2" name="Text Box 2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03" name="Text Box 2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04" name="Text Box 2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5" name="Text Box 2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6" name="Text Box 2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07" name="Text Box 28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8" name="Text Box 2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09" name="Text Box 2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10" name="Text Box 28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1" name="Text Box 2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2" name="Text Box 2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13" name="Text Box 2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4" name="Text Box 2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5" name="Text Box 2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16" name="Text Box 2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7" name="Text Box 2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18" name="Text Box 2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19" name="Text Box 2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0" name="Text Box 2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1" name="Text Box 2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22" name="Text Box 2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23" name="Text Box 2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4" name="Text Box 2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5" name="Text Box 2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26" name="Text Box 3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7" name="Text Box 3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28" name="Text Box 3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29" name="Text Box 3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0" name="Text Box 3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1" name="Text Box 3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32" name="Text Box 3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3" name="Text Box 3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4" name="Text Box 3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35" name="Text Box 3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36" name="Text Box 3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7" name="Text Box 3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38" name="Text Box 3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39" name="Text Box 3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0" name="Text Box 3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1" name="Text Box 3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42" name="Text Box 34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3" name="Text Box 3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4" name="Text Box 3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45" name="Text Box 3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46" name="Text Box 3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7" name="Text Box 3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48" name="Text Box 3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49" name="Text Box 3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0" name="Text Box 3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1" name="Text Box 3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52" name="Text Box 38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3" name="Text Box 3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4" name="Text Box 3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55" name="Text Box 41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56" name="Text Box 41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7" name="Text Box 4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58" name="Text Box 4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59" name="Text Box 41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0" name="Text Box 4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1" name="Text Box 4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62" name="Text Box 41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3" name="Text Box 4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4" name="Text Box 4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65" name="Text Box 44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6" name="Text Box 4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7" name="Text Box 4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68" name="Text Box 4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69" name="Text Box 4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0" name="Text Box 4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71" name="Text Box 4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2" name="Text Box 4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3" name="Text Box 4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74" name="Text Box 4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75" name="Text Box 4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6" name="Text Box 4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7" name="Text Box 4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78" name="Text Box 4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79" name="Text Box 4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0" name="Text Box 4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81" name="Text Box 4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2" name="Text Box 4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3" name="Text Box 4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84" name="Text Box 46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85" name="Text Box 4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6" name="Text Box 4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7" name="Text Box 4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88" name="Text Box 4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89" name="Text Box 4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0" name="Text Box 4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91" name="Text Box 4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2" name="Text Box 4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3" name="Text Box 4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594" name="Text Box 47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5" name="Text Box 4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6" name="Text Box 4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597" name="Text Box 47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8" name="Text Box 4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599" name="Text Box 4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0" name="Text Box 48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1" name="Text Box 4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2" name="Text Box 4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3" name="Text Box 48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4" name="Text Box 4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5" name="Text Box 4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6" name="Text Box 4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07" name="Text Box 48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8" name="Text Box 4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09" name="Text Box 4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0" name="Text Box 49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1" name="Text Box 4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2" name="Text Box 4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3" name="Text Box 49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4" name="Text Box 4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5" name="Text Box 4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6" name="Text Box 4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17" name="Text Box 49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8" name="Text Box 5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19" name="Text Box 5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20" name="Text Box 50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1" name="Text Box 5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2" name="Text Box 5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23" name="Text Box 50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4" name="Text Box 5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5" name="Text Box 5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26" name="Text Box 5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7" name="Text Box 5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28" name="Text Box 5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29" name="Text Box 51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0" name="Text Box 5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1" name="Text Box 5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32" name="Text Box 51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33" name="Text Box 5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4" name="Text Box 5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5" name="Text Box 5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36" name="Text Box 5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7" name="Text Box 5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38" name="Text Box 5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39" name="Text Box 52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0" name="Text Box 5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1" name="Text Box 5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42" name="Text Box 5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43" name="Text Box 52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4" name="Text Box 5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5" name="Text Box 5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46" name="Text Box 52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7" name="Text Box 5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48" name="Text Box 5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49" name="Text Box 5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0" name="Text Box 5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1" name="Text Box 5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652" name="Text Box 5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3" name="Text Box 5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4" name="Text Box 5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5" name="Text Box 5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6" name="Text Box 53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7" name="Text Box 5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58" name="Text Box 5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59" name="Text Box 5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0" name="Text Box 5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1" name="Text Box 5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62" name="Text Box 5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3" name="Text Box 5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4" name="Text Box 5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65" name="Text Box 5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6" name="Text Box 5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67" name="Text Box 5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68" name="Text Box 5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69" name="Text Box 5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0" name="Text Box 5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1" name="Text Box 5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72" name="Text Box 5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3" name="Text Box 5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4" name="Text Box 5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75" name="Text Box 5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6" name="Text Box 5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77" name="Text Box 5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78" name="Text Box 5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79" name="Text Box 5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0" name="Text Box 5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1" name="Text Box 5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2" name="Text Box 5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3" name="Text Box 5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4" name="Text Box 5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5" name="Text Box 5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6" name="Text Box 5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87" name="Text Box 5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688" name="Text Box 5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89" name="Text Box 57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0" name="Text Box 5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1" name="Text Box 5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92" name="Text Box 57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3" name="Text Box 5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4" name="Text Box 5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95" name="Text Box 57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6" name="Text Box 5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7" name="Text Box 5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698" name="Text Box 58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699" name="Text Box 5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0" name="Text Box 5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1" name="Text Box 58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2" name="Text Box 5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3" name="Text Box 5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4" name="Text Box 5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5" name="Text Box 5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6" name="Text Box 5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7" name="Text Box 5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08" name="Text Box 5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09" name="Text Box 5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0" name="Text Box 5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11" name="Text Box 5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2" name="Text Box 5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3" name="Text Box 5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14" name="Text Box 5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15" name="Text Box 5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6" name="Text Box 5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7" name="Text Box 5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18" name="Text Box 6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19" name="Text Box 6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0" name="Text Box 6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21" name="Text Box 6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2" name="Text Box 6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3" name="Text Box 6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24" name="Text Box 6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25" name="Text Box 60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6" name="Text Box 6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7" name="Text Box 6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28" name="Text Box 6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29" name="Text Box 6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0" name="Text Box 6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31" name="Text Box 6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2" name="Text Box 6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3" name="Text Box 6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34" name="Text Box 6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5" name="Text Box 6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6" name="Text Box 6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37" name="Text Box 61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8" name="Text Box 6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39" name="Text Box 6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40" name="Text Box 62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41" name="Text Box 6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2" name="Text Box 6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3" name="Text Box 6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44" name="Text Box 6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5" name="Text Box 6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6" name="Text Box 6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47" name="Text Box 62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8" name="Text Box 6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49" name="Text Box 6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50" name="Text Box 63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51" name="Text Box 6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2" name="Text Box 6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3" name="Text Box 6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54" name="Text Box 63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5" name="Text Box 6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6" name="Text Box 6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57" name="Text Box 63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8" name="Text Box 6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59" name="Text Box 6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60" name="Text Box 64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1" name="Text Box 6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2" name="Text Box 6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63" name="Text Box 64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4" name="Text Box 6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5" name="Text Box 6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66" name="Text Box 6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7" name="Text Box 6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68" name="Text Box 6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69" name="Text Box 6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70" name="Text Box 65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1" name="Text Box 6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2" name="Text Box 6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73" name="Text Box 6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4" name="Text Box 6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5" name="Text Box 6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76" name="Text Box 6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7" name="Text Box 6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78" name="Text Box 6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779" name="Text Box 6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0" name="Text Box 6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1" name="Text Box 6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82" name="Text Box 66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3" name="Text Box 6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4" name="Text Box 6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85" name="Text Box 66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6" name="Text Box 6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87" name="Text Box 6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88" name="Text Box 67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89" name="Text Box 67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0" name="Text Box 6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1" name="Text Box 6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92" name="Text Box 67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3" name="Text Box 6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4" name="Text Box 6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95" name="Text Box 67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6" name="Text Box 6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7" name="Text Box 6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798" name="Text Box 68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799" name="Text Box 6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0" name="Text Box 6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01" name="Text Box 68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2" name="Text Box 6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3" name="Text Box 6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04" name="Text Box 68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5" name="Text Box 6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6" name="Text Box 6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07" name="Text Box 68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08" name="Text Box 69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09" name="Text Box 6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0" name="Text Box 6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11" name="Text Box 69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2" name="Text Box 6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3" name="Text Box 6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14" name="Text Box 69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5" name="Text Box 6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6" name="Text Box 6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17" name="Text Box 69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18" name="Text Box 7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19" name="Text Box 7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0" name="Text Box 7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21" name="Text Box 7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2" name="Text Box 7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3" name="Text Box 7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24" name="Text Box 7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25" name="Text Box 70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6" name="Text Box 7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7" name="Text Box 7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28" name="Text Box 71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29" name="Text Box 7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0" name="Text Box 7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31" name="Text Box 71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2" name="Text Box 7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3" name="Text Box 7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834" name="Text Box 71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35" name="Text Box 7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6" name="Text Box 7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7" name="Text Box 7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38" name="Text Box 7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39" name="Text Box 7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0" name="Text Box 7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41" name="Text Box 7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42" name="Text Box 7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3" name="Text Box 7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4" name="Text Box 7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45" name="Text Box 72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6" name="Text Box 7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7" name="Text Box 7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48" name="Text Box 73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49" name="Text Box 7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0" name="Text Box 7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51" name="Text Box 7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52" name="Text Box 7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3" name="Text Box 7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4" name="Text Box 7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55" name="Text Box 7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6" name="Text Box 7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57" name="Text Box 7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58" name="Text Box 7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59" name="Text Box 7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0" name="Text Box 7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1" name="Text Box 7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62" name="Text Box 7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3" name="Text Box 7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4" name="Text Box 7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65" name="Text Box 7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6" name="Text Box 7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7" name="Text Box 7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68" name="Text Box 7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69" name="Text Box 7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0" name="Text Box 7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71" name="Text Box 75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2" name="Text Box 7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3" name="Text Box 7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74" name="Text Box 75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5" name="Text Box 7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6" name="Text Box 7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77" name="Text Box 75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78" name="Text Box 76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79" name="Text Box 7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0" name="Text Box 7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81" name="Text Box 76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2" name="Text Box 7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3" name="Text Box 7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84" name="Text Box 76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5" name="Text Box 7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6" name="Text Box 7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887" name="Text Box 76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8" name="Text Box 7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89" name="Text Box 7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90" name="Text Box 77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1" name="Text Box 7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2" name="Text Box 7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93" name="Text Box 7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4" name="Text Box 7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5" name="Text Box 7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96" name="Text Box 77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897" name="Text Box 77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8" name="Text Box 7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899" name="Text Box 7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00" name="Text Box 78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1" name="Text Box 7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2" name="Text Box 7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03" name="Text Box 78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4" name="Text Box 7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5" name="Text Box 7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06" name="Text Box 78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7" name="Text Box 7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08" name="Text Box 7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09" name="Text Box 79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0" name="Text Box 7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1" name="Text Box 7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12" name="Text Box 79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3" name="Text Box 7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4" name="Text Box 79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15" name="Text Box 79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16" name="Text Box 79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7" name="Text Box 7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18" name="Text Box 8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19" name="Text Box 80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0" name="Text Box 8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1" name="Text Box 8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22" name="Text Box 80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3" name="Text Box 8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4" name="Text Box 8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25" name="Text Box 80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6" name="Text Box 8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7" name="Text Box 8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28" name="Text Box 8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29" name="Text Box 8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0" name="Text Box 8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31" name="Text Box 8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2" name="Text Box 8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3" name="Text Box 8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34" name="Text Box 8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35" name="Text Box 8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6" name="Text Box 8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7" name="Text Box 8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38" name="Text Box 8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39" name="Text Box 8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0" name="Text Box 8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41" name="Text Box 8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2" name="Text Box 8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3" name="Text Box 8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44" name="Text Box 8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5" name="Text Box 8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6" name="Text Box 8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47" name="Text Box 82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8" name="Text Box 8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49" name="Text Box 8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50" name="Text Box 83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1" name="Text Box 8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2" name="Text Box 8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53" name="Text Box 8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54" name="Text Box 8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5" name="Text Box 8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6" name="Text Box 8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57" name="Text Box 83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8" name="Text Box 8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59" name="Text Box 8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60" name="Text Box 84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1" name="Text Box 8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2" name="Text Box 8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963" name="Text Box 84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4" name="Text Box 8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5" name="Text Box 8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66" name="Text Box 8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7" name="Text Box 8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68" name="Text Box 8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69" name="Text Box 8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0" name="Text Box 8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1" name="Text Box 8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72" name="Text Box 85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73" name="Text Box 8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4" name="Text Box 8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5" name="Text Box 8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76" name="Text Box 8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7" name="Text Box 8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78" name="Text Box 8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79" name="Text Box 8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0" name="Text Box 8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1" name="Text Box 8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82" name="Text Box 86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3" name="Text Box 8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4" name="Text Box 8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985" name="Text Box 86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6" name="Text Box 8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7" name="Text Box 8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8" name="Text Box 8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89"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0"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218410</xdr:colOff>
      <xdr:row>7</xdr:row>
      <xdr:rowOff>0</xdr:rowOff>
    </xdr:from>
    <xdr:ext cx="0" cy="162205"/>
    <xdr:sp macro="" textlink="">
      <xdr:nvSpPr>
        <xdr:cNvPr id="1991" name="Text Box 130"/>
        <xdr:cNvSpPr txBox="1">
          <a:spLocks noChangeArrowheads="1"/>
        </xdr:cNvSpPr>
      </xdr:nvSpPr>
      <xdr:spPr bwMode="auto">
        <a:xfrm>
          <a:off x="1228060" y="4137394"/>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92"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3"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4"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95"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6"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7"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998"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999"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0"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01"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2"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3"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04"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5"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6"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07"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08"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09"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0"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11"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2"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3"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14"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5"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6"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17"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8"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19"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20"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1"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2"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23"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24"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5"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6"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27"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8"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29"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30"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1"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2"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3"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4"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5"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36"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7"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38"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039"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0"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1"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42"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43"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4"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5"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46"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7"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48"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49"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0"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1"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52"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3"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4"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55"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6"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7"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58"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59"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0"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61"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62"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3"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4"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65"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6"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7"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68"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69"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0"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71"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72"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3"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4"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75"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6"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7"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78"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79"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0"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081"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82"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3"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4"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85"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6"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7"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88"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89"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0"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91"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92"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3"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4"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95"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6"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7"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098"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099"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0"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01"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02"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3"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4"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05"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6"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7"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08"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09"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0"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11"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12"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3"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4"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15"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6"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7"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18"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19"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0"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21"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2"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3"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24"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5"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6"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27"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8"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29"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30"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31"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2"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3"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34"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5"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6"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37"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8"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39"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40"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1"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2"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43"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44"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5"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6"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47"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8"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49"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50"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1"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2"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53"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54"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5"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6"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57"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8"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59"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60"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1"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2"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63"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64"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5"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6"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67"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8"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69"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70"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1"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2"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173"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4"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5"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76"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7"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78"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79"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0"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1"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2"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3"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4"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5"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6"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7"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88"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89"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0"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1"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2"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3"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4"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5"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6"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7"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198"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199"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0"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1"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02"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3"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4"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05"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6"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7"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08"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09"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0"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11"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12"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3"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4"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15"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6"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7"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18"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19"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0"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21"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22"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3"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4"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25"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6"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7"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28"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29"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0"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31"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2"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3"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34"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5"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6"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37"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8"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39"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40"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41"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2"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3"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44"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5"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6"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47"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8"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49"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0"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1"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2"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3"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4"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5"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6"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57"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8"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59"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260"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61"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2"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3"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64"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5"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6"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67"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8"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69"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0"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1"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2"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3"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4"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5"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6"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77"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8"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79"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0"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1"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2"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3"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4"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5"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6"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87"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8"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89"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90"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1"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2"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93"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4"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5"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296"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297"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8"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299"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0"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1"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2"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3"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4"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5"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6"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7"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08"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09"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0"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1"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12"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13"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4"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5"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16"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7"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18"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19"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0"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1"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22"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23"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4"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5"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26"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7"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28"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29"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0"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1"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32"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33"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4"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5"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36"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7"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38"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39"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0"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1"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42"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3"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4"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45"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6"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47"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48"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49"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0"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1"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52"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3"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4"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55"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6"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57"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58"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59"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0"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1"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62"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3"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4"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65"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6"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7"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68"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69"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0"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71"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2"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3"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74"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5"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6"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77"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78"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79"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0"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81"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2"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3"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84"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5"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6"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387"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8"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89"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90"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1"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2"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93"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4"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5"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96"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397"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8"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399"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00"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1"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2"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03"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4"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5"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06"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7"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08"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09"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0"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1"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12"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3"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4"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15"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16"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7"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18"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19"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0"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1"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22"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3"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4"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25"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26"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7"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28"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29"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0"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1"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32"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33"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4"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5"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36"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7"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38"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39"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0"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1"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442"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43"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4"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5"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46"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7"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48"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49"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50"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1"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2"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53"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4"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5"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56"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7"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58"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59"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60"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1"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2"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63"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4"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5"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66"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67"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8"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69"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70"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1"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2"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73"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4"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5"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76"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7"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78"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79"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0"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1"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82"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3"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4"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85"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86"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7"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88"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89"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0"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1"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92"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3"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4"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495"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6"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7"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498"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499"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0"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01"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2"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3"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04"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05"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6"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7"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08"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09"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0"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11"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2"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3"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14"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5"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6"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17"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8"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19"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20"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1"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2"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23"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24"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5"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6"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27"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8"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29"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30"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1"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2"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33"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4"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5"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36"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7"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38"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39"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0"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1"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42"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43"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4"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5"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46"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7"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48"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49"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0"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1"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552"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3"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4"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55"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6"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7"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58"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59"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0"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61"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62"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3"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4"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65"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6"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7"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68"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69"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0"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571"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2"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3"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74"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5"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6"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77"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8"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79"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80"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81"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2"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3"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84"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5"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6"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87"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8"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89"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90"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1"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2"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593"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4"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5"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6"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7"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598"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2599"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00"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1"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2"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03"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4"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5"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06"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7"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08"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09"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0"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1"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12"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3"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4"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15"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16"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7"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18"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19"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0"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1"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22"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3"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4"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25"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6"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7"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28"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29"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0"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31"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32"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3"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4"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635"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6"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7"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38"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39"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0"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641"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2"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3"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44"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5"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6"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647"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8"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49"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50"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51"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2"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3"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54"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5"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6"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57"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8"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59"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60"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1"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2"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63"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4"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5"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66"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7"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68"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69"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70"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1"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2"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73"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4"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5"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76"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7"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78"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79"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80"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1"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2"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83"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4"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5"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86"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7"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88"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689"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90"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1"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2"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93"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4"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5"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96"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7"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698"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699"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00"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1"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2"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03"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4"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5"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06"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7"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08"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09"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10"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1"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2"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13"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4"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5"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16"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7"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18"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19"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20"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1"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2"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23"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4"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5"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26"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7"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28"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29"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0"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1"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32"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3"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4"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35"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6"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37"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38"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39"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0"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1"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42"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3"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4"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45"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6"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7"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48"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49"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0"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51"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52"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3"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4"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55"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6"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7"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58"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59"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0"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61"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62"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3"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4"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65"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6"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7"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68"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69"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0"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71"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72"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3"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4"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75"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6"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7"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78"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79"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0"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781"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2"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3"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84"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5"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6"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87"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8"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89"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90"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91"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2"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3"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94"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5"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6"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797"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8"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799"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00"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01"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2"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3"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04"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5"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6"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07"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8"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09"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10"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1"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2"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13"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4"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5"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16"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7"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18"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19"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20"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1"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2"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23"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4"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5"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26"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7"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28"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29"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30"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1"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2"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33"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4"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5"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36"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7"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38"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839"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0"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1"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42"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3"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4"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45"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6"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47"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48"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49"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0"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1"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52"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3"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4"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55"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6"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57"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58"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59"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0"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1"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62"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3"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4"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65"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6"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67"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868"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69"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0"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1"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72"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3"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4"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75"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6"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7"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78"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79"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0"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81"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2"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3"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84"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85"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6"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7"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88"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89"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0"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91"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2"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3"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94"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95"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6"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7"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898"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899"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0"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901"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2"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3"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2904"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05"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6"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7"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08"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09"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0"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11"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2"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3"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14"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5"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6"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17"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8"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19"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20"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21"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2"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3"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24"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5"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6"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27"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8"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29"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30"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31"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2"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3"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34"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5"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6"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37"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8"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39"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40"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41"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2"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3"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44"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5"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6"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47"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8"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49"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50"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1"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2"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53"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4"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5"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56"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57"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8"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59"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60"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1"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2"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63"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4"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5"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66"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67"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8"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69"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70"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1"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2"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73"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4"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5"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76"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7"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78"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79"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0"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1"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82"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3"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4"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85"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86"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7"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88"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89"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0"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1"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92"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3"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4"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2995"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6"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7"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2998"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2999"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0"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01"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2"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3"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04"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05"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6"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7"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08"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09"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0"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11"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2"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3"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14"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5"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6"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17"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8"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19"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20"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1"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2"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23"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24"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5"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6"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27"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8"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29"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30"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1"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2"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33"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34"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5"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6"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37"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8"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39"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40"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41"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2"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3"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44"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5"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6"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47"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8"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49"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050"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51"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52"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53"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54"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55"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56"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57"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58"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59"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0"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61"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2"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3"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64"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5"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6"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67"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68"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69"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0"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71"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2"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3"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74"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75"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6"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7"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78"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79"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0"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81"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2"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3"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084"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5"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6"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87"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8"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89"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90"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1"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2"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93"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94"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5"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6"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097"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8"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099"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00"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1"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2"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03"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4"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5"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06"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7"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08"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09"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0"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1"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12"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13"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4"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5"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16"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7"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18"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19"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0"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1"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22"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3"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4"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25"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6"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7"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28"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29"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0"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31"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32"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3"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4"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35"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6"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7"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38"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39"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0"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41"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2"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3"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44"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5"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6"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47"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8"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49"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50"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51"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2"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3"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54"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5"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6"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57"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8"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59"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160"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1"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2"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63"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4"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5"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66"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7"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68"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69"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70"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1"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2"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73"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4"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5"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76"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7"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78"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179"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0"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1"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82"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3"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4"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85"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6"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87"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88"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89"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0"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1"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92"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3"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4"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95"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6"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7"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198"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199"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0"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201"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2"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3"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4"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5"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6"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3207"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08"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09"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0"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11"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2"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3"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14"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5"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6"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17"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8"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19"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20"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1"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2"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23"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24"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5"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6"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27"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8"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29"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30"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1"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2"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33"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4"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5"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36"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7"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38"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39"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40"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1"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2"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243"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4"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5"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46"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7"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48"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249"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0"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1"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52"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3"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4"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255"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6"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57"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58"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59"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0"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1"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62"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3"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4"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65"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6"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7"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68"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69"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0"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71"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2"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3"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74"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5"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6"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77"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78"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79"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0"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81"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2"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3"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84"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5"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6"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87"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88"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89"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0"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91"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2"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3"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94"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5"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6"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297"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298"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299"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0"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01"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2"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3"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04"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5"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6"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07"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08"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09"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0"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11"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2"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3"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14"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5"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6"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17"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18"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19"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0"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21"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2"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3"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24"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5"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6"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27"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28"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29"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0"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31"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2"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3"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34"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5"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6"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37"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8"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39"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40"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1"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2"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43"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4"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5"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46"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47"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8"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49"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50"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1"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2"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53"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4"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5"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56"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7"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58"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59"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60"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1"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2"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63"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4"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5"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66"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7"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68"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69"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70"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1"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2"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73"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4"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5"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76"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7"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78"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79"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80"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1"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2"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83"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4"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5"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86"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7"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88"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389"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0"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1"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92"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3"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4"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95"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6"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397"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98"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399"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0"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1"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02"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3"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4"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05"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6"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07"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08"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09"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0"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1"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12"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3"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4"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15"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6"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7"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18"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19"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0"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21"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2"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3"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24"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5"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6"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27"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28"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29"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0"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31"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2"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3"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34"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5"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6"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37"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38"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39"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0"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41"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2"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3"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44"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5"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6"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447"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8"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49"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50"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1"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2"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53"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4"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5"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56"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57"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8"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59"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60"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1"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2"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63"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4"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5"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66"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67"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8"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69"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70"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1"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2"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73"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4"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5"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476"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77"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8"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79"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80"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1"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2"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83"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4"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5"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86"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7"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88"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89"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0"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1"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92"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93"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4"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5"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96"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7"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498"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499"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0"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1"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502"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503"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4"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5"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506"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7"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08"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509"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0"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1"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512"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13"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4"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5"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16"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7"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18"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19"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0"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1"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22"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3"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4"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25"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6"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27"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28"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29"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0"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1"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32"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3"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4"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35"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6"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37"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38"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39"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0"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1"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42"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3"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4"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45"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6"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47"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48"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49"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0"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1"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52"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3"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4"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55"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6"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7"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58"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59"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0"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61"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2"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3"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64"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65"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6"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7"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68"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69"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0"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71"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2"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3"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74"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75"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6"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7"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78"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79"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0"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81"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2"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3"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584"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5"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6"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87"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8"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89"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90"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1"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2"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93"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94"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5"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6"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597"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8"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599"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00"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1"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2"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03"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4"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5"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06"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7"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08"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09"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0"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1"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12"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13"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4"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5"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16"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7"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18"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19"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0"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1"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22"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3"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4"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25"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6"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7"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28"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29"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0"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31"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32"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3"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4"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35"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6"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7"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38"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39"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40"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41"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42"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43"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44"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45"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46"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47"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48"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49"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0"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1"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52"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3"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4"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55"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6"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57"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658"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59"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0"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1"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62"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3"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4"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65"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66"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7"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68"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69"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0"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1"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72"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3"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4"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75"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76"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7"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78"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79"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0"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1"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82"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83"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4"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5"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86"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7"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88"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89"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0"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1"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692"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3"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4"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95"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6"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7"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698"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699"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0"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01"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02"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3"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4"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05"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6"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7"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08"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09"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0"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11"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2"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3"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14"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5"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6"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17"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8"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19"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20"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21"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2"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3"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24"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5"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6"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27"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8"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29"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30"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1"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2"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33"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4"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5"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36"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7"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38"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39"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40"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1"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2"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43"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4"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5"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46"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7"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48"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49"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0"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1"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52"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3"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4"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55"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6"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57"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58"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59"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0"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1"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62"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3"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4"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65"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6"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7"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768"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69"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0"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71"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2"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3"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74"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5"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6"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77"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78"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79"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0"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81"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2"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3"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84"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5"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6"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787"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8"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89"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790"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1"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2"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793"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4"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5"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796"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797"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8"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799"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00"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1"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2"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03"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4"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5"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06"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7"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08"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09"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0"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1"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2"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3" name="Text Box 1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4" name="Text Box 1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3815" name="Text Box 130"/>
        <xdr:cNvSpPr txBox="1">
          <a:spLocks noChangeArrowheads="1"/>
        </xdr:cNvSpPr>
      </xdr:nvSpPr>
      <xdr:spPr bwMode="auto">
        <a:xfrm>
          <a:off x="1504950" y="37719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16" name="Text Box 1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7" name="Text Box 1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18" name="Text Box 1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19" name="Text Box 1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0" name="Text Box 1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1" name="Text Box 1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22" name="Text Box 13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3" name="Text Box 1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4" name="Text Box 1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25" name="Text Box 14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6" name="Text Box 1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7" name="Text Box 1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28" name="Text Box 14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29" name="Text Box 1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0" name="Text Box 1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31" name="Text Box 14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32" name="Text Box 1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3" name="Text Box 1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4" name="Text Box 1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35" name="Text Box 1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6" name="Text Box 1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7" name="Text Box 1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38" name="Text Box 1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39" name="Text Box 1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0" name="Text Box 1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41" name="Text Box 1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2" name="Text Box 1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3" name="Text Box 1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44" name="Text Box 15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5" name="Text Box 1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6" name="Text Box 1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47" name="Text Box 16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48" name="Text Box 1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49" name="Text Box 1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0" name="Text Box 1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51" name="Text Box 16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2" name="Text Box 1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3" name="Text Box 1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54" name="Text Box 16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5" name="Text Box 1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6" name="Text Box 1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57" name="Text Box 17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8" name="Text Box 1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59" name="Text Box 1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60" name="Text Box 1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1" name="Text Box 1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2" name="Text Box 1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863" name="Text Box 1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4" name="Text Box 1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5" name="Text Box 1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66" name="Text Box 2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67" name="Text Box 20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8" name="Text Box 2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69" name="Text Box 2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70" name="Text Box 21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1" name="Text Box 2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2" name="Text Box 2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73" name="Text Box 2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4" name="Text Box 2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5" name="Text Box 2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76" name="Text Box 2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7" name="Text Box 2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78" name="Text Box 2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79" name="Text Box 22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0" name="Text Box 2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1" name="Text Box 2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82" name="Text Box 22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3" name="Text Box 2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4" name="Text Box 2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85" name="Text Box 22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86" name="Text Box 22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7" name="Text Box 2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88" name="Text Box 2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89" name="Text Box 23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0" name="Text Box 2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1" name="Text Box 2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92" name="Text Box 2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3" name="Text Box 2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4" name="Text Box 2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895" name="Text Box 2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96" name="Text Box 23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7" name="Text Box 2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898" name="Text Box 2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899" name="Text Box 24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0" name="Text Box 2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1" name="Text Box 2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902" name="Text Box 24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3" name="Text Box 2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4" name="Text Box 2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3905" name="Text Box 24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06" name="Text Box 24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7" name="Text Box 2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08" name="Text Box 2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09" name="Text Box 2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0" name="Text Box 2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1" name="Text Box 2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12" name="Text Box 2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3" name="Text Box 2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4" name="Text Box 2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15" name="Text Box 2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16" name="Text Box 25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7" name="Text Box 2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18" name="Text Box 2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19" name="Text Box 2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0" name="Text Box 2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1" name="Text Box 2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22" name="Text Box 2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3" name="Text Box 2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4" name="Text Box 2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25" name="Text Box 2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26" name="Text Box 26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7" name="Text Box 2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28" name="Text Box 2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29" name="Text Box 27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0" name="Text Box 2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1" name="Text Box 2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32" name="Text Box 2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3" name="Text Box 2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4" name="Text Box 2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35" name="Text Box 2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36" name="Text Box 2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7" name="Text Box 2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38" name="Text Box 2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39" name="Text Box 28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0" name="Text Box 2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1" name="Text Box 2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42" name="Text Box 28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3" name="Text Box 2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4" name="Text Box 2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45" name="Text Box 2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6" name="Text Box 2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7" name="Text Box 2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48" name="Text Box 2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49" name="Text Box 2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0" name="Text Box 2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51" name="Text Box 2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2" name="Text Box 2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3" name="Text Box 2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54" name="Text Box 2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55" name="Text Box 2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6" name="Text Box 2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7" name="Text Box 2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58" name="Text Box 3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59" name="Text Box 3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0" name="Text Box 3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61" name="Text Box 3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2" name="Text Box 3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3" name="Text Box 3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64" name="Text Box 3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5" name="Text Box 3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6" name="Text Box 3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67" name="Text Box 3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68" name="Text Box 3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69" name="Text Box 3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0" name="Text Box 3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71" name="Text Box 3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2" name="Text Box 3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3" name="Text Box 3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74" name="Text Box 34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5" name="Text Box 3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6" name="Text Box 3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77" name="Text Box 3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78" name="Text Box 3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79" name="Text Box 3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0" name="Text Box 3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81" name="Text Box 3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2" name="Text Box 3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3" name="Text Box 3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84" name="Text Box 38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5" name="Text Box 3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6" name="Text Box 3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3987" name="Text Box 41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88" name="Text Box 41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89" name="Text Box 4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0" name="Text Box 4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91" name="Text Box 41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2" name="Text Box 4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3" name="Text Box 4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94" name="Text Box 41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5" name="Text Box 4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6" name="Text Box 4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3997" name="Text Box 44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8" name="Text Box 4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3999" name="Text Box 4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00" name="Text Box 4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1" name="Text Box 4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2" name="Text Box 4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03" name="Text Box 4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4" name="Text Box 4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5" name="Text Box 4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06" name="Text Box 4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07" name="Text Box 4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8" name="Text Box 4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09" name="Text Box 4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10" name="Text Box 4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1" name="Text Box 4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2" name="Text Box 4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13" name="Text Box 4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4" name="Text Box 4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5" name="Text Box 4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16" name="Text Box 46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17" name="Text Box 4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8" name="Text Box 4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19" name="Text Box 4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20" name="Text Box 4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1" name="Text Box 4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2" name="Text Box 4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23" name="Text Box 4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4" name="Text Box 4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5" name="Text Box 4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26" name="Text Box 47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7" name="Text Box 4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28" name="Text Box 4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29" name="Text Box 47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0" name="Text Box 4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1" name="Text Box 4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32" name="Text Box 48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3" name="Text Box 4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4" name="Text Box 4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35" name="Text Box 48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36" name="Text Box 4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7" name="Text Box 4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38" name="Text Box 4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39" name="Text Box 48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0" name="Text Box 4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1" name="Text Box 4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42" name="Text Box 49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3" name="Text Box 4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4" name="Text Box 4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45" name="Text Box 49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46" name="Text Box 4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7" name="Text Box 4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48" name="Text Box 4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49" name="Text Box 49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0" name="Text Box 5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1" name="Text Box 5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52" name="Text Box 50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3" name="Text Box 5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4" name="Text Box 5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055" name="Text Box 50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6" name="Text Box 5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7" name="Text Box 5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58" name="Text Box 5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59" name="Text Box 5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0" name="Text Box 5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61" name="Text Box 51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2" name="Text Box 5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3" name="Text Box 5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64" name="Text Box 51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65" name="Text Box 5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6" name="Text Box 5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7" name="Text Box 5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68" name="Text Box 5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69" name="Text Box 5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0" name="Text Box 5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71" name="Text Box 52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2" name="Text Box 5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3" name="Text Box 5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74" name="Text Box 5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75" name="Text Box 52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6" name="Text Box 5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7" name="Text Box 5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78" name="Text Box 52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79" name="Text Box 5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0" name="Text Box 5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81" name="Text Box 5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2" name="Text Box 5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3" name="Text Box 5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084" name="Text Box 5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85" name="Text Box 5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6" name="Text Box 5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7" name="Text Box 5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88" name="Text Box 53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89" name="Text Box 5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0" name="Text Box 5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91" name="Text Box 5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2" name="Text Box 5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3" name="Text Box 5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94" name="Text Box 5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5" name="Text Box 5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6" name="Text Box 5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097" name="Text Box 5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8" name="Text Box 5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099" name="Text Box 5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00" name="Text Box 5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01" name="Text Box 5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2" name="Text Box 5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3" name="Text Box 5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04" name="Text Box 5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5" name="Text Box 5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6" name="Text Box 5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07" name="Text Box 5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8" name="Text Box 5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09" name="Text Box 5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10" name="Text Box 5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11" name="Text Box 5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2" name="Text Box 5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3" name="Text Box 5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14" name="Text Box 5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5" name="Text Box 5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6" name="Text Box 5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17" name="Text Box 5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8" name="Text Box 5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19" name="Text Box 5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120" name="Text Box 5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21" name="Text Box 57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2" name="Text Box 5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3" name="Text Box 5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24" name="Text Box 57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5" name="Text Box 5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6" name="Text Box 5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27" name="Text Box 57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8" name="Text Box 5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29" name="Text Box 5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30" name="Text Box 58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1" name="Text Box 5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2" name="Text Box 5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33" name="Text Box 58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4" name="Text Box 5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5" name="Text Box 5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36" name="Text Box 5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37" name="Text Box 5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8" name="Text Box 5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39" name="Text Box 5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40" name="Text Box 5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1" name="Text Box 5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2" name="Text Box 5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43" name="Text Box 5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4" name="Text Box 5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5" name="Text Box 5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46" name="Text Box 5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47" name="Text Box 5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8" name="Text Box 5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49" name="Text Box 5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50" name="Text Box 6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1" name="Text Box 6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2" name="Text Box 6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53" name="Text Box 6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4" name="Text Box 6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5" name="Text Box 6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56" name="Text Box 6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57" name="Text Box 60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8" name="Text Box 6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59" name="Text Box 6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60" name="Text Box 6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1" name="Text Box 6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2" name="Text Box 6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63" name="Text Box 6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4" name="Text Box 6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5" name="Text Box 6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66" name="Text Box 6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7" name="Text Box 6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68" name="Text Box 6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69" name="Text Box 61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0" name="Text Box 6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1" name="Text Box 6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72" name="Text Box 62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73" name="Text Box 6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4" name="Text Box 6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5" name="Text Box 6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76" name="Text Box 6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7" name="Text Box 6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78" name="Text Box 6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79" name="Text Box 62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0" name="Text Box 6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1" name="Text Box 6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82" name="Text Box 63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83" name="Text Box 6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4" name="Text Box 6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5" name="Text Box 6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86" name="Text Box 63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7" name="Text Box 6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88" name="Text Box 6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89" name="Text Box 63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0" name="Text Box 6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1" name="Text Box 6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192" name="Text Box 64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3" name="Text Box 6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4" name="Text Box 6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95" name="Text Box 64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6" name="Text Box 6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7" name="Text Box 6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198" name="Text Box 6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199" name="Text Box 6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0" name="Text Box 6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01" name="Text Box 6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02" name="Text Box 65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3" name="Text Box 6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4" name="Text Box 6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05" name="Text Box 6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6" name="Text Box 6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7" name="Text Box 6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08" name="Text Box 6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09" name="Text Box 6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0" name="Text Box 6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11" name="Text Box 6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2" name="Text Box 6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3" name="Text Box 6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14" name="Text Box 66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5" name="Text Box 6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6" name="Text Box 6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17" name="Text Box 66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8" name="Text Box 6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19" name="Text Box 6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20" name="Text Box 67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21" name="Text Box 67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2" name="Text Box 6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3" name="Text Box 6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24" name="Text Box 67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5" name="Text Box 6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6" name="Text Box 6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27" name="Text Box 67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8" name="Text Box 6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29" name="Text Box 6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30" name="Text Box 68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1" name="Text Box 6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2" name="Text Box 6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33" name="Text Box 68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4" name="Text Box 6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5" name="Text Box 6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36" name="Text Box 68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7" name="Text Box 6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38" name="Text Box 6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39" name="Text Box 68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40" name="Text Box 69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1" name="Text Box 6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2" name="Text Box 6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43" name="Text Box 69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4" name="Text Box 6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5" name="Text Box 6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46" name="Text Box 69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7" name="Text Box 6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48" name="Text Box 6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49" name="Text Box 69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50" name="Text Box 7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1" name="Text Box 7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2" name="Text Box 7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53" name="Text Box 7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4" name="Text Box 7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5" name="Text Box 7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56" name="Text Box 7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57" name="Text Box 70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8" name="Text Box 7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59" name="Text Box 7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60" name="Text Box 71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1" name="Text Box 7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2" name="Text Box 7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63" name="Text Box 71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4" name="Text Box 7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5" name="Text Box 7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266" name="Text Box 71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67" name="Text Box 7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8" name="Text Box 7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69" name="Text Box 7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70" name="Text Box 7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1" name="Text Box 7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2" name="Text Box 7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73" name="Text Box 7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74" name="Text Box 7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5" name="Text Box 7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6" name="Text Box 7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77" name="Text Box 72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8" name="Text Box 7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79" name="Text Box 7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80" name="Text Box 73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1" name="Text Box 7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2" name="Text Box 7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283" name="Text Box 7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84" name="Text Box 7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5" name="Text Box 7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6" name="Text Box 7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87" name="Text Box 7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8" name="Text Box 7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89" name="Text Box 7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90" name="Text Box 7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91" name="Text Box 7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2" name="Text Box 7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3" name="Text Box 7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94" name="Text Box 7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5" name="Text Box 7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6" name="Text Box 7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297" name="Text Box 7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8" name="Text Box 7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299" name="Text Box 7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00" name="Text Box 7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1" name="Text Box 7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2" name="Text Box 7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03" name="Text Box 75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4" name="Text Box 7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5" name="Text Box 7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06" name="Text Box 75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7" name="Text Box 7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08" name="Text Box 7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09" name="Text Box 75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10" name="Text Box 76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1" name="Text Box 7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2" name="Text Box 7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13" name="Text Box 76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4" name="Text Box 7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5" name="Text Box 7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16" name="Text Box 76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7" name="Text Box 7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18" name="Text Box 7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19" name="Text Box 76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0" name="Text Box 7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1" name="Text Box 7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22" name="Text Box 77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3" name="Text Box 7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4" name="Text Box 7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25" name="Text Box 7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6" name="Text Box 7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27" name="Text Box 7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28" name="Text Box 77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29" name="Text Box 77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0" name="Text Box 7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1" name="Text Box 7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32" name="Text Box 78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3" name="Text Box 7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4" name="Text Box 7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35" name="Text Box 78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6" name="Text Box 7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7" name="Text Box 7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38" name="Text Box 78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39" name="Text Box 7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0" name="Text Box 7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41" name="Text Box 79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2" name="Text Box 7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3" name="Text Box 7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44" name="Text Box 79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5" name="Text Box 7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6" name="Text Box 79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47" name="Text Box 79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48" name="Text Box 79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49" name="Text Box 7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0" name="Text Box 8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51" name="Text Box 80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2" name="Text Box 8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3" name="Text Box 8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54" name="Text Box 80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5" name="Text Box 8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6" name="Text Box 8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57" name="Text Box 80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8" name="Text Box 8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59" name="Text Box 8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60" name="Text Box 8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1" name="Text Box 8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2" name="Text Box 8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63" name="Text Box 8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4" name="Text Box 8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5" name="Text Box 8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66" name="Text Box 8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67" name="Text Box 8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8" name="Text Box 8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69" name="Text Box 8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70" name="Text Box 8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1" name="Text Box 8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2" name="Text Box 8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73" name="Text Box 8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4" name="Text Box 8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5" name="Text Box 8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376" name="Text Box 8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7" name="Text Box 8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78" name="Text Box 8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79" name="Text Box 82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0" name="Text Box 8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1" name="Text Box 8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82" name="Text Box 83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3" name="Text Box 8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4" name="Text Box 8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85" name="Text Box 8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86" name="Text Box 8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7" name="Text Box 8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88" name="Text Box 8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89" name="Text Box 83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0" name="Text Box 8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1" name="Text Box 8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92" name="Text Box 84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3" name="Text Box 8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4" name="Text Box 8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395" name="Text Box 84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6" name="Text Box 8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7" name="Text Box 8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398" name="Text Box 8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399" name="Text Box 8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0" name="Text Box 8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01" name="Text Box 8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2" name="Text Box 8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3" name="Text Box 8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04" name="Text Box 85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05" name="Text Box 8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6" name="Text Box 8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7" name="Text Box 8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08" name="Text Box 8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09" name="Text Box 8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0" name="Text Box 8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11" name="Text Box 8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2" name="Text Box 8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3" name="Text Box 8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14" name="Text Box 86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5" name="Text Box 8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6" name="Text Box 8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17" name="Text Box 86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8" name="Text Box 8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19" name="Text Box 8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0" name="Text Box 8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1" name="Text Box 1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2" name="Text Box 1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4423" name="Text Box 130"/>
        <xdr:cNvSpPr txBox="1">
          <a:spLocks noChangeArrowheads="1"/>
        </xdr:cNvSpPr>
      </xdr:nvSpPr>
      <xdr:spPr bwMode="auto">
        <a:xfrm>
          <a:off x="1504950" y="58293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24" name="Text Box 1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5" name="Text Box 1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6" name="Text Box 1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27" name="Text Box 1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8" name="Text Box 1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29" name="Text Box 1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30" name="Text Box 13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1" name="Text Box 1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2" name="Text Box 1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33" name="Text Box 14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4" name="Text Box 1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5" name="Text Box 1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36" name="Text Box 14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7" name="Text Box 1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38" name="Text Box 1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39" name="Text Box 14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40" name="Text Box 1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1" name="Text Box 1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2" name="Text Box 1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43" name="Text Box 1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4" name="Text Box 1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5" name="Text Box 1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46" name="Text Box 1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7" name="Text Box 1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48" name="Text Box 1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49" name="Text Box 1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0" name="Text Box 1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1" name="Text Box 1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52" name="Text Box 15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3" name="Text Box 1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4" name="Text Box 1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55" name="Text Box 16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56" name="Text Box 1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7" name="Text Box 1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58" name="Text Box 1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59" name="Text Box 16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0" name="Text Box 1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1" name="Text Box 1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62" name="Text Box 16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3" name="Text Box 1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4" name="Text Box 1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65" name="Text Box 17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6" name="Text Box 1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7" name="Text Box 1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68" name="Text Box 1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69" name="Text Box 1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0" name="Text Box 1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471" name="Text Box 1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2" name="Text Box 1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3" name="Text Box 1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74" name="Text Box 2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75" name="Text Box 20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6" name="Text Box 2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7" name="Text Box 2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78" name="Text Box 21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79" name="Text Box 2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0" name="Text Box 2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81" name="Text Box 2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2" name="Text Box 2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3" name="Text Box 2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484" name="Text Box 2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5" name="Text Box 2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6" name="Text Box 2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87" name="Text Box 22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8" name="Text Box 2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89" name="Text Box 2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90" name="Text Box 22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1" name="Text Box 2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2" name="Text Box 2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93" name="Text Box 22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94" name="Text Box 22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5" name="Text Box 2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6" name="Text Box 2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497" name="Text Box 23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8" name="Text Box 2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499" name="Text Box 2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00" name="Text Box 2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1" name="Text Box 2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2" name="Text Box 2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03" name="Text Box 2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504" name="Text Box 23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5" name="Text Box 2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6" name="Text Box 2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507" name="Text Box 24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8" name="Text Box 2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09" name="Text Box 2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510" name="Text Box 24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1" name="Text Box 2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2" name="Text Box 2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513" name="Text Box 24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14" name="Text Box 24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5" name="Text Box 2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6" name="Text Box 2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17" name="Text Box 2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8" name="Text Box 2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19" name="Text Box 2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20" name="Text Box 2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1" name="Text Box 2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2" name="Text Box 2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23" name="Text Box 2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24" name="Text Box 25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5" name="Text Box 2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6" name="Text Box 2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27" name="Text Box 2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8" name="Text Box 2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29" name="Text Box 2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30" name="Text Box 2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1" name="Text Box 2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2" name="Text Box 2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33" name="Text Box 2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34" name="Text Box 26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5" name="Text Box 2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6" name="Text Box 2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37" name="Text Box 27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8" name="Text Box 2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39" name="Text Box 2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40" name="Text Box 2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1" name="Text Box 2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2" name="Text Box 2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43" name="Text Box 2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44" name="Text Box 2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5" name="Text Box 2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6" name="Text Box 2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47" name="Text Box 28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8" name="Text Box 2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49" name="Text Box 2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50" name="Text Box 28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1" name="Text Box 2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2" name="Text Box 2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53" name="Text Box 2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4" name="Text Box 2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5" name="Text Box 2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56" name="Text Box 2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7" name="Text Box 2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58" name="Text Box 2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59" name="Text Box 2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0" name="Text Box 2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1" name="Text Box 2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62" name="Text Box 2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63" name="Text Box 2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4" name="Text Box 2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5" name="Text Box 2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66" name="Text Box 3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7" name="Text Box 3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68" name="Text Box 3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69" name="Text Box 3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0" name="Text Box 3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1" name="Text Box 3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72" name="Text Box 3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3" name="Text Box 3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4" name="Text Box 3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75" name="Text Box 3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76" name="Text Box 3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7" name="Text Box 3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78" name="Text Box 3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79" name="Text Box 3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0" name="Text Box 3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1" name="Text Box 3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82" name="Text Box 34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3" name="Text Box 3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4" name="Text Box 3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85" name="Text Box 3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86" name="Text Box 3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7" name="Text Box 3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88" name="Text Box 3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89" name="Text Box 3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0" name="Text Box 3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1" name="Text Box 3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92" name="Text Box 38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3" name="Text Box 3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4" name="Text Box 3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595" name="Text Box 41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96" name="Text Box 41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7" name="Text Box 4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598" name="Text Box 4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599" name="Text Box 41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0" name="Text Box 4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1" name="Text Box 4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02" name="Text Box 41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3" name="Text Box 4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4" name="Text Box 4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05" name="Text Box 44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6" name="Text Box 4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7" name="Text Box 4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08" name="Text Box 4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09" name="Text Box 4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0" name="Text Box 4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11" name="Text Box 4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2" name="Text Box 4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3" name="Text Box 4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14" name="Text Box 4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15" name="Text Box 4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6" name="Text Box 4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7" name="Text Box 4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18" name="Text Box 4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19" name="Text Box 4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0" name="Text Box 4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21" name="Text Box 4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2" name="Text Box 4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3" name="Text Box 4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24" name="Text Box 46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25" name="Text Box 4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6" name="Text Box 4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7" name="Text Box 4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28" name="Text Box 4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29" name="Text Box 4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0" name="Text Box 4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31" name="Text Box 4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2" name="Text Box 4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3" name="Text Box 4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34" name="Text Box 47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5" name="Text Box 4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6" name="Text Box 4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37" name="Text Box 47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8" name="Text Box 4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39" name="Text Box 4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40" name="Text Box 48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1" name="Text Box 4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2" name="Text Box 4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43" name="Text Box 48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44" name="Text Box 4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5" name="Text Box 4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6" name="Text Box 4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47" name="Text Box 48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8" name="Text Box 4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49" name="Text Box 4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50" name="Text Box 49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1" name="Text Box 4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2" name="Text Box 4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53" name="Text Box 49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54" name="Text Box 4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5" name="Text Box 4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6" name="Text Box 4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57" name="Text Box 49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8" name="Text Box 5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59" name="Text Box 5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60" name="Text Box 50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1" name="Text Box 5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2" name="Text Box 5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663" name="Text Box 50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4" name="Text Box 5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5" name="Text Box 5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66" name="Text Box 5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7" name="Text Box 5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68" name="Text Box 5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69" name="Text Box 51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0" name="Text Box 5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1" name="Text Box 5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72" name="Text Box 51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73" name="Text Box 5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4" name="Text Box 5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5" name="Text Box 5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76" name="Text Box 5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7" name="Text Box 5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78" name="Text Box 5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79" name="Text Box 52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0" name="Text Box 5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1" name="Text Box 5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82" name="Text Box 5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83" name="Text Box 52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4" name="Text Box 5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5" name="Text Box 5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86" name="Text Box 52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7" name="Text Box 5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88" name="Text Box 5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89" name="Text Box 5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0" name="Text Box 5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1" name="Text Box 5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692" name="Text Box 5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93" name="Text Box 5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4" name="Text Box 5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5" name="Text Box 5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96" name="Text Box 53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7" name="Text Box 5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698" name="Text Box 5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699" name="Text Box 5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0" name="Text Box 5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1" name="Text Box 5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02" name="Text Box 5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3" name="Text Box 5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4" name="Text Box 5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05" name="Text Box 5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6" name="Text Box 5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07" name="Text Box 5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08" name="Text Box 5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09" name="Text Box 5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0" name="Text Box 5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1" name="Text Box 5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12" name="Text Box 5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3" name="Text Box 5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4" name="Text Box 5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15" name="Text Box 5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6" name="Text Box 5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17" name="Text Box 5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18" name="Text Box 5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19" name="Text Box 5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0" name="Text Box 5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1" name="Text Box 5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22" name="Text Box 5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3" name="Text Box 5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4" name="Text Box 5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25" name="Text Box 5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6" name="Text Box 5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27" name="Text Box 5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728" name="Text Box 5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29" name="Text Box 57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0" name="Text Box 5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1" name="Text Box 5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32" name="Text Box 57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3" name="Text Box 5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4" name="Text Box 5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35" name="Text Box 57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6" name="Text Box 5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7" name="Text Box 5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38" name="Text Box 58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39" name="Text Box 5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0" name="Text Box 5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41" name="Text Box 58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2" name="Text Box 5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3" name="Text Box 5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44" name="Text Box 5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45" name="Text Box 5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6" name="Text Box 5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7" name="Text Box 5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48" name="Text Box 5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49" name="Text Box 5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0" name="Text Box 5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51" name="Text Box 5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2" name="Text Box 5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3" name="Text Box 5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54" name="Text Box 5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55" name="Text Box 5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6" name="Text Box 5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7" name="Text Box 5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58" name="Text Box 6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59" name="Text Box 6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0" name="Text Box 6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61" name="Text Box 6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2" name="Text Box 6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3" name="Text Box 6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764" name="Text Box 6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65" name="Text Box 60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6" name="Text Box 6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7" name="Text Box 6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68" name="Text Box 6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69" name="Text Box 6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0" name="Text Box 6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71" name="Text Box 6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2" name="Text Box 6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3" name="Text Box 6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74" name="Text Box 6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5" name="Text Box 6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6" name="Text Box 6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77" name="Text Box 61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8" name="Text Box 6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79" name="Text Box 6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80" name="Text Box 62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81" name="Text Box 6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2" name="Text Box 6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3" name="Text Box 6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84" name="Text Box 6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5" name="Text Box 6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6" name="Text Box 6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87" name="Text Box 62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8" name="Text Box 6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89" name="Text Box 6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90" name="Text Box 63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91" name="Text Box 6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2" name="Text Box 6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3" name="Text Box 6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94" name="Text Box 63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5" name="Text Box 6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6" name="Text Box 6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797" name="Text Box 63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8" name="Text Box 6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799" name="Text Box 6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00" name="Text Box 64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1" name="Text Box 6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2" name="Text Box 6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03" name="Text Box 64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4" name="Text Box 6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5" name="Text Box 6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06" name="Text Box 6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7" name="Text Box 6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08" name="Text Box 6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09" name="Text Box 6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10" name="Text Box 65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1" name="Text Box 6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2" name="Text Box 6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13" name="Text Box 6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4" name="Text Box 6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5" name="Text Box 6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16" name="Text Box 6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7" name="Text Box 6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18" name="Text Box 6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19" name="Text Box 6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0" name="Text Box 6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1" name="Text Box 6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22" name="Text Box 66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3" name="Text Box 6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4" name="Text Box 6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25" name="Text Box 66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6" name="Text Box 6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27" name="Text Box 6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28" name="Text Box 67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29" name="Text Box 67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0" name="Text Box 6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1" name="Text Box 6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32" name="Text Box 67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3" name="Text Box 6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4" name="Text Box 6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35" name="Text Box 67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6" name="Text Box 6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7" name="Text Box 6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38" name="Text Box 68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39" name="Text Box 6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0" name="Text Box 6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41" name="Text Box 68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2" name="Text Box 6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3" name="Text Box 6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44" name="Text Box 68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5" name="Text Box 6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6" name="Text Box 6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47" name="Text Box 68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48" name="Text Box 69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49" name="Text Box 6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0" name="Text Box 6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51" name="Text Box 69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2" name="Text Box 6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3" name="Text Box 6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54" name="Text Box 69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5" name="Text Box 6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6" name="Text Box 6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57" name="Text Box 69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58" name="Text Box 7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59" name="Text Box 7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0" name="Text Box 7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61" name="Text Box 7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2" name="Text Box 7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3" name="Text Box 7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64" name="Text Box 7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65" name="Text Box 70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6" name="Text Box 7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7" name="Text Box 7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68" name="Text Box 71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69" name="Text Box 7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0" name="Text Box 7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71" name="Text Box 71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2" name="Text Box 7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3" name="Text Box 7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4874" name="Text Box 71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75" name="Text Box 7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6" name="Text Box 7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7" name="Text Box 7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78" name="Text Box 7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79" name="Text Box 7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0" name="Text Box 7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81" name="Text Box 7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82" name="Text Box 7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3" name="Text Box 7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4" name="Text Box 7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85" name="Text Box 72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6" name="Text Box 7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7" name="Text Box 7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88" name="Text Box 73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89" name="Text Box 7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90" name="Text Box 7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891" name="Text Box 7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92" name="Text Box 7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93" name="Text Box 7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94" name="Text Box 7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95" name="Text Box 7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96" name="Text Box 7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897" name="Text Box 7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98" name="Text Box 7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899" name="Text Box 7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0" name="Text Box 7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1" name="Text Box 7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02" name="Text Box 7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3" name="Text Box 7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4" name="Text Box 7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05" name="Text Box 7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6" name="Text Box 7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7" name="Text Box 7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08" name="Text Box 7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09" name="Text Box 7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0" name="Text Box 7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11" name="Text Box 75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2" name="Text Box 7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3" name="Text Box 7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14" name="Text Box 75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5" name="Text Box 7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6" name="Text Box 7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17" name="Text Box 75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18" name="Text Box 76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19" name="Text Box 7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0" name="Text Box 7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21" name="Text Box 76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2" name="Text Box 7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3" name="Text Box 7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24" name="Text Box 76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5" name="Text Box 7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6" name="Text Box 7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27" name="Text Box 76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8" name="Text Box 7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29" name="Text Box 7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30" name="Text Box 77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1" name="Text Box 7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2" name="Text Box 7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33" name="Text Box 7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4" name="Text Box 7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5" name="Text Box 7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36" name="Text Box 77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37" name="Text Box 77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8" name="Text Box 7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39" name="Text Box 7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40" name="Text Box 78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1" name="Text Box 7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2" name="Text Box 7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43" name="Text Box 78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4" name="Text Box 7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5" name="Text Box 7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46" name="Text Box 78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7" name="Text Box 7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48" name="Text Box 7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49" name="Text Box 79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0" name="Text Box 7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1" name="Text Box 7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52" name="Text Box 79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3" name="Text Box 7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4" name="Text Box 79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55" name="Text Box 79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56" name="Text Box 79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7" name="Text Box 7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58" name="Text Box 8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59" name="Text Box 80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0" name="Text Box 8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1" name="Text Box 8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62" name="Text Box 80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3" name="Text Box 8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4" name="Text Box 8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65" name="Text Box 80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6" name="Text Box 8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7" name="Text Box 8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68" name="Text Box 8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69" name="Text Box 8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0" name="Text Box 8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71" name="Text Box 8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2" name="Text Box 8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3" name="Text Box 8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74" name="Text Box 8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75" name="Text Box 8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6" name="Text Box 8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7" name="Text Box 8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78" name="Text Box 8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79" name="Text Box 8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0" name="Text Box 8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81" name="Text Box 8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2" name="Text Box 8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3" name="Text Box 8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4984" name="Text Box 8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5" name="Text Box 8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6" name="Text Box 8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87" name="Text Box 82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8" name="Text Box 8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89" name="Text Box 8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90" name="Text Box 83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1" name="Text Box 8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2" name="Text Box 8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93" name="Text Box 8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94" name="Text Box 8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5" name="Text Box 8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6" name="Text Box 8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4997" name="Text Box 83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8" name="Text Box 8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4999" name="Text Box 8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00" name="Text Box 84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1" name="Text Box 8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2" name="Text Box 8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03" name="Text Box 84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4" name="Text Box 8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5" name="Text Box 8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06" name="Text Box 8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7" name="Text Box 8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08" name="Text Box 8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09" name="Text Box 8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0" name="Text Box 8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1" name="Text Box 8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12" name="Text Box 85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13" name="Text Box 8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4" name="Text Box 8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5" name="Text Box 8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16" name="Text Box 8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7" name="Text Box 8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18" name="Text Box 8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19" name="Text Box 8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0" name="Text Box 8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1" name="Text Box 8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22" name="Text Box 86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3" name="Text Box 8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4" name="Text Box 8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25" name="Text Box 86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6" name="Text Box 8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7" name="Text Box 8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8" name="Text Box 8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29"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0"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5031" name="Text Box 130"/>
        <xdr:cNvSpPr txBox="1">
          <a:spLocks noChangeArrowheads="1"/>
        </xdr:cNvSpPr>
      </xdr:nvSpPr>
      <xdr:spPr bwMode="auto">
        <a:xfrm>
          <a:off x="1504950" y="787717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32"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3"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4"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35"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6"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7"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38"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39"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0"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41"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2"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3"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44"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5"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6"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47"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48"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49"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0"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51"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2"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3"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54"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5"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6"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57"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8"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59"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60"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1"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2"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63"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64"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5"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6"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67"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8"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69"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70"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1"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2"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73"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4"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5"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76"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7"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78"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079"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0"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1"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82"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83"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4"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5"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86"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7"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88"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89"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0"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1"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092"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3"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4"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95"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6"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7"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098"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099"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0"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01"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02"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3"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4"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05"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6"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7"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08"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09"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0"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11"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112"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3"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4"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115"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6"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7"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118"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19"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0"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121"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22"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3"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4"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25"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6"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7"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28"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29"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0"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31"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32"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3"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4"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35"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6"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7"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38"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39"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0"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41"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42"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3"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4"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45"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6"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7"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48"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49"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0"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51"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52"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3"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4"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55"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6"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7"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58"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59"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0"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61"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2"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3"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64"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5"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6"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67"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8"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69"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70"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71"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2"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3"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74"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5"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6"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77"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8"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79"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180"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1"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2"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83"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84"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5"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6"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87"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8"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89"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90"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1"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2"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93"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94"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5"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6"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197"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8"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199"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00"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1"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2"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03"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04"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5"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6"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07"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8"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09"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10"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1"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2"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13"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4"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5"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16"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7"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18"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19"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0"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1"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22"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23"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4"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5"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26"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7"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28"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29"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0"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1"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32"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33"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4"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5"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36"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7"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38"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39"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0"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1"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242"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3"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4"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45"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6"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7"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48"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49"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0"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51"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52"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3"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4"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55"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6"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7"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58"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59"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0"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61"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62"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3"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4"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65"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6"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7"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68"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69"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0"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271"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2"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3"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74"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5"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6"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77"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8"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79"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80"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81"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2"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3"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84"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5"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6"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87"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8"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89"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90"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91"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2"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3"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94"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5"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6"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297"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8"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299"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00"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01"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2"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3"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04"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5"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6"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07"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8"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09"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10"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1"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2"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13"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4"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5"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16"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17"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8"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19"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20"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1"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2"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23"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4"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5"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26"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27"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8"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29"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30"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1"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2"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33"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4"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5"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336"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37"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8"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39"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40"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1"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2"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43"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4"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5"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46"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7"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48"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49"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0"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1"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52"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53"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4"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5"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56"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7"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58"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59"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0"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1"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62"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63"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4"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5"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66"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7"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68"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69"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0"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1"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372"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73"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4"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5"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76"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7"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78"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79"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0"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1"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82"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3"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4"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85"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6"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87"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88"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89"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0"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1"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92"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3"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4"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95"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6"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397"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98"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399"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0"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1"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02"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3"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4"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05"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6"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7"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08"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09"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0"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11"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2"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3"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14"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5"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6"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17"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18"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19"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0"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21"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2"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3"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24"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5"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6"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27"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8"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29"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30"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1"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2"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33"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4"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5"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36"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37"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8"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39"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40"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1"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2"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43"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4"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5"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46"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7"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48"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49"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0"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1"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52"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3"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4"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55"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56"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7"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58"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59"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0"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1"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62"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3"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4"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465"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66"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7"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68"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69"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0"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1"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72"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73"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4"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5"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76"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7"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78"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79"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0"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1"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482"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83"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4"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5"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86"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7"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88"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89"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90"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1"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2"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93"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4"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5"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96"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7"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498"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499"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00"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1"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2"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03"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4"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5"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06"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07"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8"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09"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10"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1"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2"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13"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4"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5"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16"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7"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18"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19"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0"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1"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22"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3"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4"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25"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26"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7"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28"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29"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0"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1"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32"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3"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4"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35"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6"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7"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38"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39"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0"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41"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2"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3"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44"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45"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6"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7"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48"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49"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0"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51"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2"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3"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54"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5"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6"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57"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8"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59"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60"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1"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2"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63"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64"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5"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6"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67"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8"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69"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70"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1"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2"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73"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4"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5"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76"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7"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78"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79"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0"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1"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82"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83"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4"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5"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86"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7"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88"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89"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0"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1"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592"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3"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4"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95"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6"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7"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598"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599"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0"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01"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02"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3"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4"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05"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6"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7"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08"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09"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0"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11"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2"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3"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14"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5"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6"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17"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8"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19"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20"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21"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2"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3"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24"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5"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6"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27"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8"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29"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30"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1"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2"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33"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4"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5"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6"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7" name="Text Box 1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38" name="Text Box 1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5639" name="Text Box 130"/>
        <xdr:cNvSpPr txBox="1">
          <a:spLocks noChangeArrowheads="1"/>
        </xdr:cNvSpPr>
      </xdr:nvSpPr>
      <xdr:spPr bwMode="auto">
        <a:xfrm>
          <a:off x="1504950" y="37719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40" name="Text Box 1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1" name="Text Box 1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2" name="Text Box 1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43" name="Text Box 1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4" name="Text Box 1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5" name="Text Box 1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46" name="Text Box 13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7" name="Text Box 1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48" name="Text Box 1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49" name="Text Box 14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0" name="Text Box 1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1" name="Text Box 1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52" name="Text Box 14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3" name="Text Box 1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4" name="Text Box 1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55" name="Text Box 14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56" name="Text Box 1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7" name="Text Box 1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58" name="Text Box 1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59" name="Text Box 1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0" name="Text Box 1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1" name="Text Box 1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62" name="Text Box 1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3" name="Text Box 1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4" name="Text Box 1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65" name="Text Box 1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6" name="Text Box 1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7" name="Text Box 1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68" name="Text Box 15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69" name="Text Box 1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0" name="Text Box 1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71" name="Text Box 16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72" name="Text Box 1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3" name="Text Box 1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4" name="Text Box 1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75" name="Text Box 16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6" name="Text Box 1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7" name="Text Box 1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78" name="Text Box 16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79" name="Text Box 1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0" name="Text Box 1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81" name="Text Box 17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2" name="Text Box 1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3" name="Text Box 1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684" name="Text Box 1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5" name="Text Box 1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6" name="Text Box 1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687" name="Text Box 1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8" name="Text Box 1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89" name="Text Box 1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90" name="Text Box 2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91" name="Text Box 20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2" name="Text Box 2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3" name="Text Box 2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94" name="Text Box 21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5" name="Text Box 2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6" name="Text Box 2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697" name="Text Box 2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8" name="Text Box 2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699" name="Text Box 2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700" name="Text Box 2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1" name="Text Box 2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2" name="Text Box 2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03" name="Text Box 22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4" name="Text Box 2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5" name="Text Box 2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06" name="Text Box 22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7" name="Text Box 2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08" name="Text Box 2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09" name="Text Box 22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10" name="Text Box 22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1" name="Text Box 2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2" name="Text Box 2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13" name="Text Box 23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4" name="Text Box 2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5" name="Text Box 2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16" name="Text Box 2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7" name="Text Box 2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18" name="Text Box 2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19" name="Text Box 2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720" name="Text Box 23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1" name="Text Box 2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2" name="Text Box 2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723" name="Text Box 24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4" name="Text Box 2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5" name="Text Box 2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726" name="Text Box 24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7" name="Text Box 2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28" name="Text Box 2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729" name="Text Box 24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30" name="Text Box 24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1" name="Text Box 2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2" name="Text Box 2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33" name="Text Box 2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4" name="Text Box 2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5" name="Text Box 2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36" name="Text Box 2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7" name="Text Box 2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38" name="Text Box 2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39" name="Text Box 2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40" name="Text Box 25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1" name="Text Box 2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2" name="Text Box 2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43" name="Text Box 2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4" name="Text Box 2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5" name="Text Box 2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46" name="Text Box 2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7" name="Text Box 2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48" name="Text Box 2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49" name="Text Box 2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50" name="Text Box 26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1" name="Text Box 2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2" name="Text Box 2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53" name="Text Box 27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4" name="Text Box 2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5" name="Text Box 2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56" name="Text Box 2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7" name="Text Box 2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58" name="Text Box 2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59" name="Text Box 2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60" name="Text Box 27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1" name="Text Box 2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2" name="Text Box 2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63" name="Text Box 28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4" name="Text Box 2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5" name="Text Box 2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66" name="Text Box 28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7" name="Text Box 2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68" name="Text Box 2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69" name="Text Box 2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0" name="Text Box 2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1" name="Text Box 2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72" name="Text Box 2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3" name="Text Box 2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4" name="Text Box 2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75" name="Text Box 2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6" name="Text Box 2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77" name="Text Box 2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78" name="Text Box 2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79" name="Text Box 2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0" name="Text Box 2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1" name="Text Box 2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82" name="Text Box 3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3" name="Text Box 3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4" name="Text Box 3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85" name="Text Box 3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6" name="Text Box 3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7" name="Text Box 3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788" name="Text Box 3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89" name="Text Box 3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0" name="Text Box 3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91" name="Text Box 3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92" name="Text Box 3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3" name="Text Box 3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4" name="Text Box 3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95" name="Text Box 3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6" name="Text Box 3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7" name="Text Box 3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798" name="Text Box 34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799" name="Text Box 3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0" name="Text Box 3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01" name="Text Box 3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02" name="Text Box 37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3" name="Text Box 3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4" name="Text Box 3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05" name="Text Box 37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6" name="Text Box 3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7" name="Text Box 3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08" name="Text Box 38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09" name="Text Box 3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0" name="Text Box 3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11" name="Text Box 41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12" name="Text Box 41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3" name="Text Box 4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4" name="Text Box 4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15" name="Text Box 41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6" name="Text Box 4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7" name="Text Box 4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18" name="Text Box 41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19" name="Text Box 4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0" name="Text Box 4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21" name="Text Box 44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2" name="Text Box 4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3" name="Text Box 4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24" name="Text Box 4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5" name="Text Box 4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6" name="Text Box 4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27" name="Text Box 45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8" name="Text Box 4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29" name="Text Box 4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30" name="Text Box 45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31" name="Text Box 4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2" name="Text Box 4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3" name="Text Box 4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34" name="Text Box 4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5" name="Text Box 4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6" name="Text Box 4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37" name="Text Box 46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8" name="Text Box 4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39" name="Text Box 4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40" name="Text Box 46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41" name="Text Box 4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2" name="Text Box 4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3" name="Text Box 4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44" name="Text Box 4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5" name="Text Box 4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6" name="Text Box 4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47" name="Text Box 47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8" name="Text Box 4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49" name="Text Box 4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850" name="Text Box 47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1" name="Text Box 4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2" name="Text Box 4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53" name="Text Box 47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4" name="Text Box 4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5" name="Text Box 4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56" name="Text Box 48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7" name="Text Box 4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58" name="Text Box 4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59" name="Text Box 48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60" name="Text Box 4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1" name="Text Box 4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2" name="Text Box 4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63" name="Text Box 48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4" name="Text Box 4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5" name="Text Box 4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66" name="Text Box 49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7" name="Text Box 4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68" name="Text Box 4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69" name="Text Box 49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70" name="Text Box 4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1" name="Text Box 4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2" name="Text Box 4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73" name="Text Box 499"/>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4" name="Text Box 5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5" name="Text Box 5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76" name="Text Box 50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7" name="Text Box 5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78" name="Text Box 5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879" name="Text Box 50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0" name="Text Box 5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1" name="Text Box 50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82" name="Text Box 50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3" name="Text Box 5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4" name="Text Box 51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85" name="Text Box 51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6" name="Text Box 5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87" name="Text Box 51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88" name="Text Box 51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89" name="Text Box 51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0" name="Text Box 51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1" name="Text Box 5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92" name="Text Box 51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3" name="Text Box 5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4" name="Text Box 5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95" name="Text Box 52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6" name="Text Box 5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897" name="Text Box 52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98" name="Text Box 5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899" name="Text Box 525"/>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0" name="Text Box 5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1" name="Text Box 5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02" name="Text Box 528"/>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3" name="Text Box 5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4" name="Text Box 5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05" name="Text Box 53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6" name="Text Box 5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07" name="Text Box 5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08" name="Text Box 53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09" name="Text Box 5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0" name="Text Box 5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1" name="Text Box 5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12" name="Text Box 53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3" name="Text Box 5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4" name="Text Box 5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15" name="Text Box 5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6" name="Text Box 5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7" name="Text Box 5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18" name="Text Box 5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19" name="Text Box 5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0" name="Text Box 5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21" name="Text Box 5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2" name="Text Box 5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3" name="Text Box 5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24" name="Text Box 5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25" name="Text Box 55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6" name="Text Box 5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7" name="Text Box 5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28" name="Text Box 55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29" name="Text Box 5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0" name="Text Box 5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31" name="Text Box 55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2" name="Text Box 5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3" name="Text Box 5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34" name="Text Box 56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35" name="Text Box 56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6" name="Text Box 5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7" name="Text Box 5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38" name="Text Box 56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39" name="Text Box 5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0" name="Text Box 5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41" name="Text Box 56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2" name="Text Box 5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3" name="Text Box 5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5944" name="Text Box 57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45" name="Text Box 57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6" name="Text Box 5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7" name="Text Box 5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48" name="Text Box 57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49" name="Text Box 5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0" name="Text Box 5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51" name="Text Box 57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2" name="Text Box 5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3" name="Text Box 5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54" name="Text Box 58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5" name="Text Box 5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6" name="Text Box 5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57" name="Text Box 58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8" name="Text Box 5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59" name="Text Box 5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60" name="Text Box 58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61" name="Text Box 58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2" name="Text Box 5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3" name="Text Box 5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64" name="Text Box 59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5" name="Text Box 5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6" name="Text Box 5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67" name="Text Box 59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8" name="Text Box 5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69" name="Text Box 5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70" name="Text Box 59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71" name="Text Box 59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2" name="Text Box 5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3" name="Text Box 5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74" name="Text Box 6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5" name="Text Box 6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6" name="Text Box 6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77" name="Text Box 6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8" name="Text Box 6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79" name="Text Box 6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5980" name="Text Box 6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81" name="Text Box 60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2" name="Text Box 6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3" name="Text Box 6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84" name="Text Box 6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5" name="Text Box 6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6" name="Text Box 6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87" name="Text Box 6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8" name="Text Box 6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89" name="Text Box 6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90" name="Text Box 6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1" name="Text Box 61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2" name="Text Box 6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93" name="Text Box 61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4" name="Text Box 62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5" name="Text Box 6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96" name="Text Box 62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5997" name="Text Box 6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8" name="Text Box 6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5999" name="Text Box 6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00" name="Text Box 6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1" name="Text Box 6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2" name="Text Box 6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03" name="Text Box 62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4" name="Text Box 6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5" name="Text Box 6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06" name="Text Box 63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07" name="Text Box 6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8" name="Text Box 6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09" name="Text Box 6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10" name="Text Box 63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1" name="Text Box 6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2" name="Text Box 6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13" name="Text Box 63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4" name="Text Box 6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5" name="Text Box 6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16" name="Text Box 642"/>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7" name="Text Box 6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18" name="Text Box 6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19" name="Text Box 64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0" name="Text Box 6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1" name="Text Box 6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22" name="Text Box 6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3" name="Text Box 6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4" name="Text Box 6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25" name="Text Box 6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26" name="Text Box 652"/>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7" name="Text Box 6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28" name="Text Box 6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29" name="Text Box 6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0" name="Text Box 6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1" name="Text Box 6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32" name="Text Box 6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3" name="Text Box 6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4" name="Text Box 6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35" name="Text Box 6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6" name="Text Box 6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7" name="Text Box 6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38" name="Text Box 66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39" name="Text Box 6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0" name="Text Box 6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41" name="Text Box 66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2" name="Text Box 6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3" name="Text Box 6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44" name="Text Box 67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45" name="Text Box 671"/>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6" name="Text Box 67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7" name="Text Box 6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48" name="Text Box 67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49" name="Text Box 67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0" name="Text Box 6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51" name="Text Box 67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2" name="Text Box 67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3" name="Text Box 67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54" name="Text Box 68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5" name="Text Box 6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6" name="Text Box 68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57" name="Text Box 68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8" name="Text Box 6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59" name="Text Box 68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60" name="Text Box 68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1" name="Text Box 6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2" name="Text Box 68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63" name="Text Box 68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64" name="Text Box 69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5" name="Text Box 69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6" name="Text Box 6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67" name="Text Box 693"/>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8" name="Text Box 69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69" name="Text Box 6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70" name="Text Box 69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1" name="Text Box 69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2" name="Text Box 69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073" name="Text Box 69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74" name="Text Box 70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5" name="Text Box 70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6" name="Text Box 7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77" name="Text Box 70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8" name="Text Box 70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79" name="Text Box 7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80" name="Text Box 70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81" name="Text Box 70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2" name="Text Box 7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3" name="Text Box 7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84" name="Text Box 710"/>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5" name="Text Box 7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6" name="Text Box 7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87" name="Text Box 713"/>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8" name="Text Box 7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89" name="Text Box 7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090" name="Text Box 716"/>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91" name="Text Box 7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92" name="Text Box 7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93" name="Text Box 7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94" name="Text Box 7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95" name="Text Box 7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96" name="Text Box 7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97" name="Text Box 7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098" name="Text Box 724"/>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099" name="Text Box 7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0" name="Text Box 72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01" name="Text Box 72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2" name="Text Box 7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3" name="Text Box 72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04" name="Text Box 73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5" name="Text Box 7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6" name="Text Box 73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07" name="Text Box 73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08" name="Text Box 73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09" name="Text Box 73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0" name="Text Box 73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11" name="Text Box 73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2" name="Text Box 7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3" name="Text Box 73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14" name="Text Box 74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15" name="Text Box 74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6" name="Text Box 74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7" name="Text Box 7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18" name="Text Box 74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19" name="Text Box 74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0" name="Text Box 7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21" name="Text Box 74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2" name="Text Box 74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3" name="Text Box 7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24" name="Text Box 750"/>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5" name="Text Box 75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6" name="Text Box 7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27" name="Text Box 75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8" name="Text Box 75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29" name="Text Box 75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30" name="Text Box 75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1" name="Text Box 7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2" name="Text Box 75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33" name="Text Box 75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34" name="Text Box 76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5" name="Text Box 76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6" name="Text Box 7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37" name="Text Box 76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8" name="Text Box 76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39" name="Text Box 7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40" name="Text Box 76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1" name="Text Box 76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2" name="Text Box 7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43" name="Text Box 769"/>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4" name="Text Box 7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5" name="Text Box 77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46" name="Text Box 77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7" name="Text Box 77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48" name="Text Box 77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49" name="Text Box 77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0" name="Text Box 77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1" name="Text Box 77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52" name="Text Box 77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53" name="Text Box 77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4" name="Text Box 78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5" name="Text Box 78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56" name="Text Box 78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7" name="Text Box 78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58" name="Text Box 78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59" name="Text Box 78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0" name="Text Box 78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1" name="Text Box 78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62" name="Text Box 78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3" name="Text Box 78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4" name="Text Box 79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65" name="Text Box 79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6" name="Text Box 79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7" name="Text Box 79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68" name="Text Box 79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69" name="Text Box 79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0" name="Text Box 79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71" name="Text Box 79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72" name="Text Box 798"/>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3" name="Text Box 79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4" name="Text Box 80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75" name="Text Box 801"/>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6" name="Text Box 80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7" name="Text Box 80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78" name="Text Box 804"/>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79" name="Text Box 80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0" name="Text Box 80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181" name="Text Box 807"/>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2" name="Text Box 80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3" name="Text Box 80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84" name="Text Box 81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5" name="Text Box 81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6" name="Text Box 81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87" name="Text Box 81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8" name="Text Box 81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89" name="Text Box 81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90" name="Text Box 81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91" name="Text Box 817"/>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2" name="Text Box 81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3" name="Text Box 81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94" name="Text Box 820"/>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5" name="Text Box 82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6" name="Text Box 82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197" name="Text Box 823"/>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8" name="Text Box 82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199" name="Text Box 82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00" name="Text Box 826"/>
        <xdr:cNvSpPr txBox="1">
          <a:spLocks noChangeArrowheads="1"/>
        </xdr:cNvSpPr>
      </xdr:nvSpPr>
      <xdr:spPr bwMode="auto">
        <a:xfrm>
          <a:off x="1504950" y="37719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1" name="Text Box 82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2" name="Text Box 82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03" name="Text Box 82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4" name="Text Box 83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5" name="Text Box 83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06" name="Text Box 83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7" name="Text Box 83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08" name="Text Box 83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09" name="Text Box 83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10" name="Text Box 836"/>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1" name="Text Box 83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2" name="Text Box 83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13" name="Text Box 839"/>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4" name="Text Box 84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5" name="Text Box 841"/>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16" name="Text Box 842"/>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7" name="Text Box 84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18" name="Text Box 844"/>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19" name="Text Box 845"/>
        <xdr:cNvSpPr txBox="1">
          <a:spLocks noChangeArrowheads="1"/>
        </xdr:cNvSpPr>
      </xdr:nvSpPr>
      <xdr:spPr bwMode="auto">
        <a:xfrm>
          <a:off x="1504950" y="3771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0" name="Text Box 84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1" name="Text Box 84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22" name="Text Box 84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3" name="Text Box 84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4" name="Text Box 85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25" name="Text Box 85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6" name="Text Box 85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27" name="Text Box 85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28" name="Text Box 85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29" name="Text Box 855"/>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0" name="Text Box 85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1" name="Text Box 857"/>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32" name="Text Box 858"/>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3" name="Text Box 85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4" name="Text Box 86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35" name="Text Box 861"/>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6" name="Text Box 862"/>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7" name="Text Box 863"/>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38" name="Text Box 864"/>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39" name="Text Box 865"/>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0" name="Text Box 866"/>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41" name="Text Box 867"/>
        <xdr:cNvSpPr txBox="1">
          <a:spLocks noChangeArrowheads="1"/>
        </xdr:cNvSpPr>
      </xdr:nvSpPr>
      <xdr:spPr bwMode="auto">
        <a:xfrm>
          <a:off x="1504950" y="37719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2" name="Text Box 868"/>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3" name="Text Box 869"/>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4" name="Text Box 870"/>
        <xdr:cNvSpPr txBox="1">
          <a:spLocks noChangeArrowheads="1"/>
        </xdr:cNvSpPr>
      </xdr:nvSpPr>
      <xdr:spPr bwMode="auto">
        <a:xfrm>
          <a:off x="1504950" y="37719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5" name="Text Box 1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6" name="Text Box 1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6247" name="Text Box 130"/>
        <xdr:cNvSpPr txBox="1">
          <a:spLocks noChangeArrowheads="1"/>
        </xdr:cNvSpPr>
      </xdr:nvSpPr>
      <xdr:spPr bwMode="auto">
        <a:xfrm>
          <a:off x="1504950" y="5829300"/>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48" name="Text Box 1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49" name="Text Box 1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0" name="Text Box 1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51" name="Text Box 1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2" name="Text Box 1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3" name="Text Box 1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54" name="Text Box 13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5" name="Text Box 1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6" name="Text Box 1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57" name="Text Box 14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8" name="Text Box 1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59" name="Text Box 1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60" name="Text Box 14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1" name="Text Box 1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2" name="Text Box 1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63" name="Text Box 14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64" name="Text Box 1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5" name="Text Box 1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6" name="Text Box 1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67" name="Text Box 1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8" name="Text Box 1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69" name="Text Box 1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70" name="Text Box 1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1" name="Text Box 1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2" name="Text Box 1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73" name="Text Box 1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4" name="Text Box 1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5" name="Text Box 1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76" name="Text Box 15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7" name="Text Box 1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78" name="Text Box 1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79" name="Text Box 16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80" name="Text Box 1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1" name="Text Box 1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2" name="Text Box 1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83" name="Text Box 16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4" name="Text Box 1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5" name="Text Box 1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86" name="Text Box 16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7" name="Text Box 1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88" name="Text Box 1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89" name="Text Box 17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0" name="Text Box 1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1" name="Text Box 1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292" name="Text Box 1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3" name="Text Box 1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4" name="Text Box 1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295" name="Text Box 1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6" name="Text Box 1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297" name="Text Box 1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98" name="Text Box 2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299" name="Text Box 20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0" name="Text Box 2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1" name="Text Box 2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02" name="Text Box 21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3" name="Text Box 2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4" name="Text Box 2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05" name="Text Box 2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6" name="Text Box 2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7" name="Text Box 2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08" name="Text Box 2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09" name="Text Box 2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0" name="Text Box 2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11" name="Text Box 22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2" name="Text Box 2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3" name="Text Box 2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14" name="Text Box 22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5" name="Text Box 2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6" name="Text Box 2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17" name="Text Box 22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18" name="Text Box 22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19" name="Text Box 2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0" name="Text Box 2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21" name="Text Box 23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2" name="Text Box 2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3" name="Text Box 2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24" name="Text Box 2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5" name="Text Box 2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6" name="Text Box 2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27" name="Text Box 2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28" name="Text Box 23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29" name="Text Box 2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0" name="Text Box 2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31" name="Text Box 24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2" name="Text Box 2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3" name="Text Box 2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34" name="Text Box 24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5" name="Text Box 2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6" name="Text Box 2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337" name="Text Box 24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38" name="Text Box 24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39" name="Text Box 2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0" name="Text Box 2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41" name="Text Box 2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2" name="Text Box 2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3" name="Text Box 2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44" name="Text Box 2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5" name="Text Box 2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6" name="Text Box 2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47" name="Text Box 2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48" name="Text Box 25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49" name="Text Box 2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0" name="Text Box 2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51" name="Text Box 2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2" name="Text Box 2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3" name="Text Box 2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54" name="Text Box 2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5" name="Text Box 2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6" name="Text Box 2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57" name="Text Box 2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58" name="Text Box 26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59" name="Text Box 2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0" name="Text Box 2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61" name="Text Box 27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2" name="Text Box 2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3" name="Text Box 2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64" name="Text Box 2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5" name="Text Box 2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6" name="Text Box 2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67" name="Text Box 2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68" name="Text Box 27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69" name="Text Box 2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0" name="Text Box 2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71" name="Text Box 28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2" name="Text Box 2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3" name="Text Box 2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74" name="Text Box 28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5" name="Text Box 2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6" name="Text Box 2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77" name="Text Box 2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8" name="Text Box 2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79" name="Text Box 2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80" name="Text Box 2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1" name="Text Box 2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2" name="Text Box 2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83" name="Text Box 2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4" name="Text Box 2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5" name="Text Box 2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86" name="Text Box 2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87" name="Text Box 2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8" name="Text Box 2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89" name="Text Box 2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90" name="Text Box 3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1" name="Text Box 3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2" name="Text Box 3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93" name="Text Box 3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4" name="Text Box 3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5" name="Text Box 3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396" name="Text Box 3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7" name="Text Box 3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398" name="Text Box 3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399" name="Text Box 3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00" name="Text Box 3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1" name="Text Box 3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2" name="Text Box 3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03" name="Text Box 3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4" name="Text Box 3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5" name="Text Box 3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06" name="Text Box 34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7" name="Text Box 3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08" name="Text Box 3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09" name="Text Box 3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10" name="Text Box 37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1" name="Text Box 3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2" name="Text Box 3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13" name="Text Box 37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4" name="Text Box 3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5" name="Text Box 3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16" name="Text Box 38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7" name="Text Box 3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18" name="Text Box 3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19" name="Text Box 41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20" name="Text Box 41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1" name="Text Box 4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2" name="Text Box 4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23" name="Text Box 41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4" name="Text Box 4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5" name="Text Box 4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26" name="Text Box 41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7" name="Text Box 4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28" name="Text Box 4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29" name="Text Box 44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0" name="Text Box 4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1" name="Text Box 4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32" name="Text Box 4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3" name="Text Box 4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4" name="Text Box 4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35" name="Text Box 45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6" name="Text Box 4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37" name="Text Box 4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38" name="Text Box 45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39" name="Text Box 4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0" name="Text Box 4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1" name="Text Box 4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42" name="Text Box 4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3" name="Text Box 4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4" name="Text Box 4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45" name="Text Box 46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6" name="Text Box 4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47" name="Text Box 4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48" name="Text Box 46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49" name="Text Box 4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0" name="Text Box 4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1" name="Text Box 4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52" name="Text Box 4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3" name="Text Box 4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4" name="Text Box 4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55" name="Text Box 47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6" name="Text Box 4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7" name="Text Box 4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458" name="Text Box 47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59" name="Text Box 4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0" name="Text Box 4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61" name="Text Box 47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2" name="Text Box 4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3" name="Text Box 4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64" name="Text Box 48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5" name="Text Box 4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6" name="Text Box 4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67" name="Text Box 48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68" name="Text Box 4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69" name="Text Box 4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0" name="Text Box 4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71" name="Text Box 48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2" name="Text Box 4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3" name="Text Box 4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74" name="Text Box 49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5" name="Text Box 4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6" name="Text Box 4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77" name="Text Box 49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78" name="Text Box 4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79" name="Text Box 4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0" name="Text Box 4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81" name="Text Box 499"/>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2" name="Text Box 5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3" name="Text Box 5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84" name="Text Box 50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5" name="Text Box 5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6" name="Text Box 5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487" name="Text Box 50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8" name="Text Box 5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89" name="Text Box 50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490" name="Text Box 50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1" name="Text Box 5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2" name="Text Box 51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493" name="Text Box 51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4" name="Text Box 5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5" name="Text Box 51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496" name="Text Box 51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497" name="Text Box 51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8" name="Text Box 51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499" name="Text Box 5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00" name="Text Box 51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1" name="Text Box 5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2" name="Text Box 5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03" name="Text Box 52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4" name="Text Box 5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5" name="Text Box 52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06" name="Text Box 5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07" name="Text Box 525"/>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8" name="Text Box 5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09" name="Text Box 5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10" name="Text Box 528"/>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1" name="Text Box 5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2" name="Text Box 5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13" name="Text Box 53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4" name="Text Box 5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5" name="Text Box 5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16" name="Text Box 53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17" name="Text Box 5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8" name="Text Box 5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19" name="Text Box 5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20" name="Text Box 53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1" name="Text Box 5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2" name="Text Box 5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23" name="Text Box 5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4" name="Text Box 5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5" name="Text Box 5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26" name="Text Box 5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7" name="Text Box 5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28" name="Text Box 5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29" name="Text Box 5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0" name="Text Box 5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1" name="Text Box 5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32" name="Text Box 5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33" name="Text Box 55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4" name="Text Box 5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5" name="Text Box 5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36" name="Text Box 55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7" name="Text Box 5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38" name="Text Box 5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39" name="Text Box 55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0" name="Text Box 5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1" name="Text Box 5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42" name="Text Box 56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43" name="Text Box 56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4" name="Text Box 5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5" name="Text Box 5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46" name="Text Box 56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7" name="Text Box 5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48" name="Text Box 5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49" name="Text Box 56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0" name="Text Box 5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1" name="Text Box 5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552" name="Text Box 57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53" name="Text Box 57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4" name="Text Box 5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5" name="Text Box 5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56" name="Text Box 57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7" name="Text Box 5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58" name="Text Box 5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59" name="Text Box 57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0" name="Text Box 5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1" name="Text Box 5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62" name="Text Box 58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3" name="Text Box 5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4" name="Text Box 5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65" name="Text Box 58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6" name="Text Box 5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67" name="Text Box 5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68" name="Text Box 58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69" name="Text Box 58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0" name="Text Box 5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1" name="Text Box 5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72" name="Text Box 59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3" name="Text Box 5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4" name="Text Box 5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75" name="Text Box 59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6" name="Text Box 5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77" name="Text Box 5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78" name="Text Box 59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79" name="Text Box 59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0" name="Text Box 5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1" name="Text Box 5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82" name="Text Box 6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3" name="Text Box 6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4" name="Text Box 6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85" name="Text Box 6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6" name="Text Box 6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87" name="Text Box 6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588" name="Text Box 6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89" name="Text Box 60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0" name="Text Box 6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1" name="Text Box 6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92" name="Text Box 6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3" name="Text Box 6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4" name="Text Box 6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95" name="Text Box 6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6" name="Text Box 6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7" name="Text Box 6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598" name="Text Box 6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599" name="Text Box 61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0" name="Text Box 6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01" name="Text Box 61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2" name="Text Box 62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3" name="Text Box 6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04" name="Text Box 62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05" name="Text Box 6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6" name="Text Box 6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7" name="Text Box 6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08" name="Text Box 6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09" name="Text Box 6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0" name="Text Box 6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11" name="Text Box 62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2" name="Text Box 6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3" name="Text Box 6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14" name="Text Box 63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15" name="Text Box 6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6" name="Text Box 6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7" name="Text Box 6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18" name="Text Box 63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19" name="Text Box 6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0" name="Text Box 6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21" name="Text Box 63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2" name="Text Box 6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3" name="Text Box 6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24" name="Text Box 642"/>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5" name="Text Box 6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6" name="Text Box 6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27" name="Text Box 64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8" name="Text Box 6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29" name="Text Box 6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30" name="Text Box 6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1" name="Text Box 6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2" name="Text Box 6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33" name="Text Box 6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34" name="Text Box 652"/>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5" name="Text Box 6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6" name="Text Box 6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37" name="Text Box 6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8" name="Text Box 6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39" name="Text Box 6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40" name="Text Box 6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1" name="Text Box 6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2" name="Text Box 6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43" name="Text Box 6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4" name="Text Box 6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5" name="Text Box 6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46" name="Text Box 66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7" name="Text Box 6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48" name="Text Box 6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49" name="Text Box 66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0" name="Text Box 6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1" name="Text Box 6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52" name="Text Box 67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53" name="Text Box 671"/>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4" name="Text Box 67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5" name="Text Box 6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56" name="Text Box 67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7" name="Text Box 67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58" name="Text Box 6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59" name="Text Box 67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0" name="Text Box 67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1" name="Text Box 67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62" name="Text Box 68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3" name="Text Box 6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4" name="Text Box 68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65" name="Text Box 68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6" name="Text Box 6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7" name="Text Box 68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68" name="Text Box 68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69" name="Text Box 6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0" name="Text Box 68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71" name="Text Box 68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72" name="Text Box 69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3" name="Text Box 69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4" name="Text Box 6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75" name="Text Box 693"/>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6" name="Text Box 69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7" name="Text Box 6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78" name="Text Box 69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79" name="Text Box 69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80" name="Text Box 69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681" name="Text Box 69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82" name="Text Box 70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83" name="Text Box 70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84" name="Text Box 7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85" name="Text Box 70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86" name="Text Box 70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87" name="Text Box 7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88" name="Text Box 70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89" name="Text Box 70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0" name="Text Box 7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1" name="Text Box 7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92" name="Text Box 710"/>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3" name="Text Box 7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4" name="Text Box 7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95" name="Text Box 713"/>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6" name="Text Box 7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697" name="Text Box 7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698" name="Text Box 716"/>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699" name="Text Box 7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0" name="Text Box 7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1" name="Text Box 7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02" name="Text Box 7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3" name="Text Box 7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4" name="Text Box 7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05" name="Text Box 7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06" name="Text Box 724"/>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7" name="Text Box 7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08" name="Text Box 72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09" name="Text Box 72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0" name="Text Box 7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1" name="Text Box 72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12" name="Text Box 73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3" name="Text Box 7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4" name="Text Box 73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15" name="Text Box 73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16" name="Text Box 73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7" name="Text Box 73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18" name="Text Box 73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19" name="Text Box 73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0" name="Text Box 7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1" name="Text Box 73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22" name="Text Box 74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23" name="Text Box 74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4" name="Text Box 74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5" name="Text Box 7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26" name="Text Box 74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7" name="Text Box 74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28" name="Text Box 7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29" name="Text Box 74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0" name="Text Box 74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1" name="Text Box 7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32" name="Text Box 750"/>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3" name="Text Box 75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4" name="Text Box 7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35" name="Text Box 75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6" name="Text Box 75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7" name="Text Box 75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38" name="Text Box 75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39" name="Text Box 7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0" name="Text Box 75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41" name="Text Box 75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42" name="Text Box 76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3" name="Text Box 76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4" name="Text Box 7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45" name="Text Box 76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6" name="Text Box 76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7" name="Text Box 7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48" name="Text Box 76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49" name="Text Box 76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0" name="Text Box 7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51" name="Text Box 769"/>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2" name="Text Box 7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3" name="Text Box 77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54" name="Text Box 77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5" name="Text Box 77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6" name="Text Box 77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57" name="Text Box 77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8" name="Text Box 77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59" name="Text Box 77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60" name="Text Box 77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61" name="Text Box 77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2" name="Text Box 78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3" name="Text Box 78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64" name="Text Box 78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5" name="Text Box 78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6" name="Text Box 78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67" name="Text Box 78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8" name="Text Box 78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69" name="Text Box 78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70" name="Text Box 78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1" name="Text Box 78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2" name="Text Box 79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73" name="Text Box 79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4" name="Text Box 79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5" name="Text Box 79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76" name="Text Box 79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7" name="Text Box 79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78" name="Text Box 79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79" name="Text Box 79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80" name="Text Box 798"/>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1" name="Text Box 79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2" name="Text Box 80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83" name="Text Box 801"/>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4" name="Text Box 80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5" name="Text Box 80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86" name="Text Box 804"/>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7" name="Text Box 80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88" name="Text Box 80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789" name="Text Box 807"/>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0" name="Text Box 80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1" name="Text Box 80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92" name="Text Box 81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3" name="Text Box 81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4" name="Text Box 81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95" name="Text Box 81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6" name="Text Box 81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797" name="Text Box 81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98" name="Text Box 81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799" name="Text Box 817"/>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0" name="Text Box 81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1" name="Text Box 81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02" name="Text Box 820"/>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3" name="Text Box 82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4" name="Text Box 82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05" name="Text Box 823"/>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6" name="Text Box 82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7" name="Text Box 82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08" name="Text Box 826"/>
        <xdr:cNvSpPr txBox="1">
          <a:spLocks noChangeArrowheads="1"/>
        </xdr:cNvSpPr>
      </xdr:nvSpPr>
      <xdr:spPr bwMode="auto">
        <a:xfrm>
          <a:off x="1504950" y="5829300"/>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09" name="Text Box 82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0" name="Text Box 82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11" name="Text Box 82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2" name="Text Box 83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3" name="Text Box 83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14" name="Text Box 83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5" name="Text Box 83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6" name="Text Box 83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17" name="Text Box 83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18" name="Text Box 836"/>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19" name="Text Box 83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0" name="Text Box 83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21" name="Text Box 839"/>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2" name="Text Box 84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3" name="Text Box 841"/>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24" name="Text Box 842"/>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5" name="Text Box 84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6" name="Text Box 844"/>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27" name="Text Box 845"/>
        <xdr:cNvSpPr txBox="1">
          <a:spLocks noChangeArrowheads="1"/>
        </xdr:cNvSpPr>
      </xdr:nvSpPr>
      <xdr:spPr bwMode="auto">
        <a:xfrm>
          <a:off x="1504950" y="58293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8" name="Text Box 84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29" name="Text Box 84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30" name="Text Box 84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1" name="Text Box 84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2" name="Text Box 85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33" name="Text Box 85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4" name="Text Box 85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5" name="Text Box 85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36" name="Text Box 85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37" name="Text Box 855"/>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8" name="Text Box 85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39" name="Text Box 857"/>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40" name="Text Box 858"/>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1" name="Text Box 85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2" name="Text Box 86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43" name="Text Box 861"/>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4" name="Text Box 862"/>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5" name="Text Box 863"/>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46" name="Text Box 864"/>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7" name="Text Box 865"/>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48" name="Text Box 866"/>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49" name="Text Box 867"/>
        <xdr:cNvSpPr txBox="1">
          <a:spLocks noChangeArrowheads="1"/>
        </xdr:cNvSpPr>
      </xdr:nvSpPr>
      <xdr:spPr bwMode="auto">
        <a:xfrm>
          <a:off x="1504950" y="5829300"/>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0" name="Text Box 868"/>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1" name="Text Box 869"/>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2" name="Text Box 870"/>
        <xdr:cNvSpPr txBox="1">
          <a:spLocks noChangeArrowheads="1"/>
        </xdr:cNvSpPr>
      </xdr:nvSpPr>
      <xdr:spPr bwMode="auto">
        <a:xfrm>
          <a:off x="1504950" y="58293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3"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4"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6855" name="Text Box 130"/>
        <xdr:cNvSpPr txBox="1">
          <a:spLocks noChangeArrowheads="1"/>
        </xdr:cNvSpPr>
      </xdr:nvSpPr>
      <xdr:spPr bwMode="auto">
        <a:xfrm>
          <a:off x="1504950" y="787717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56"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7"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58"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59"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0"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1"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62"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3"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4"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65"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6"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7"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68"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69"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0"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871"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72"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3"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4"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75"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6"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7"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78"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79"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0"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81"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2"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3"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84"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5"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6"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87"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88"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89"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0"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91"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2"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3"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894"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5"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6"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897"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8"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899"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00"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1"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2"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03"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4"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5"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06"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07"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8"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09"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10"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1"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2"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13"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4"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5"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16"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7"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18"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19"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0"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1"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22"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3"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4"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25"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26"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7"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28"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29"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0"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1"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32"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3"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4"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35"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36"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7"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38"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39"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0"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1"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42"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3"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4"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6945"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46"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7"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48"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49"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0"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1"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52"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3"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4"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55"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56"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7"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58"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59"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0"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1"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62"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3"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4"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65"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66"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7"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68"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69"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0"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1"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72"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3"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4"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6975"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76"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7"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78"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79"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0"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1"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82"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3"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4"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85"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6"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7"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88"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89"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0"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91"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2"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3"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94"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95"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6"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7"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6998"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6999"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0"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01"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2"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3"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04"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5"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6"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07"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08"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09"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0"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11"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2"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3"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14"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5"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6"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17"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18"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19"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0"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21"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2"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3"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24"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5"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6"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27"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28"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29"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0"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31"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2"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3"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34"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5"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6"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37"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8"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39"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40"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1"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2"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43"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4"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5"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46"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47"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8"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49"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50"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1"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2"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53"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4"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5"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56"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57"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8"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59"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60"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1"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2"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63"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4"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5"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066"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7"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68"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69"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0"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1"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72"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3"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4"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75"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76"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7"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78"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79"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0"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1"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82"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3"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4"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85"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86"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7"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88"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89"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0"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1"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92"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3"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4"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095"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6"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7"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098"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099"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0"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01"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2"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3"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04"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05"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6"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7"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08"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09"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0"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11"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2"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3"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14"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15"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6"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7"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18"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19"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0"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21"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2"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3"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24"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25"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6"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7"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28"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29"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0"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31"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2"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3"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34"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5"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6"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37"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8"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39"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40"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41"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2"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3"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44"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5"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6"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47"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8"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49"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50"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51"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2"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3"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54"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5"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6"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57"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8"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59"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160"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61"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2"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3"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64"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5"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6"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67"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8"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69"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70"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1"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2"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73"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4"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5"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76"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77"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8"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79"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80"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1"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2"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83"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4"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5"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86"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87"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8"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89"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90"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1"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2"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93"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4"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5"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196"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197"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8"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199"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00"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1"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2"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03"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4"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5"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06"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7"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08"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09"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0"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1"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12"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13"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4"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5"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16"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7"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18"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19"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0"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1"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22"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23"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4"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5"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26"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7"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28"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29"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0"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1"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32"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3"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4"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35"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6"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7"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38"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39"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0"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41"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42"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3"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4"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45"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6"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7"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48"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49"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0"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51"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2"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3"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54"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5"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6"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57"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8"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59"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60"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61"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2"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3"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64"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5"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6"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67"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8"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69"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270"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1"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2"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73"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4"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5"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76"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7"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78"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79"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80"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1"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2"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83"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4"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5"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86"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7"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88"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289"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90"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1"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2"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93"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4"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5"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96"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297"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8"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299"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300"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1"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2"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303"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4"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5"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306"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07"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8"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09"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10"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1"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2"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13"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14"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5"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6"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17"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8"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19"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20"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1"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2"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23"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24"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5"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6"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27"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8"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29"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30"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31"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2"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3"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34"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5"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6"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37"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8"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39"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40"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1"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2"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43"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4"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5"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46"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7"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48"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49"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50"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1"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2"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53"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4"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5"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56"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7"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58"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359"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0"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1"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62"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3"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4"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65"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6"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67"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68"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69"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0"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1"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72"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3"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4"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75"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6"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7"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78"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79"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0"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81"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2"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3"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84"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5"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6"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87"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88"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89"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0"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91"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2"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3"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94"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5"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6"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397"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8"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399"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00"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1"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2"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03"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4"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5"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06"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07"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8"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09"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10"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1"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2"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13"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4"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5"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16"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7"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18"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19"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0"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1"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22"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3"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4"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25"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26"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7"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28"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29"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0"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1"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32"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3"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4"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35"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6"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7"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38"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39"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0"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41"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2"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3"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44"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45"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6"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7"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48"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49"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0"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51"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2"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3"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54"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5"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6"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57"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8"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59"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0"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1"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2"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7463"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64"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5"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6"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67"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8"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69"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70"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1"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2"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73"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4"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5"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76"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7"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78"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479"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80"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1"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2"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83"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4"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5"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86"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7"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88"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89"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0"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1"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92"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3"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4"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95"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496"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7"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498"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499"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0"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1"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02"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3"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4"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05"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6"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7"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08"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09"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0"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11"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2"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3"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14"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15"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6"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7"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18"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19"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0"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21"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2"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3"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24"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5"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6"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27"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8"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29"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30"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1"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2"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33"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34"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5"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6"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37"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8"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39"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40"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1"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2"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43"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44"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5"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6"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47"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8"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49"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50"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1"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2"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553"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54"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5"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6"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57"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8"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59"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60"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1"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2"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63"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64"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5"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6"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67"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8"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69"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70"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1"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2"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73"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74"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5"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6"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77"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8"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79"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80"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1"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2"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583"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84"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5"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6"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87"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8"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89"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90"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1"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2"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93"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4"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5"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96"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7"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598"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599"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0"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1"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02"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03"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4"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5"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06"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7"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08"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09"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0"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1"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12"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3"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4"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15"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16"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7"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18"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19"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0"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1"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22"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3"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4"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25"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26"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7"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28"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29"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0"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1"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32"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3"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4"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35"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36"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7"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38"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39"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0"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1"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42"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3"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4"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45"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6"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7"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48"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49"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0"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51"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2"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3"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54"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55"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6"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7"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58"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59"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0"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61"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2"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3"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64"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65"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6"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7"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68"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69"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0"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71"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2"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3"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674"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5"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6"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77"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8"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79"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80"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1"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2"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83"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84"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5"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6"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87"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8"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89"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90"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1"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2"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93"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94"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5"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6"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697"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8"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699"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00"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1"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2"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03"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4"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5"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06"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7"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08"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09"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0"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1"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12"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13"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4"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5"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16"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7"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18"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19"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0"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1"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22"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23"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4"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5"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26"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7"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28"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29"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0"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1"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732"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33"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4"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5"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36"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7"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38"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39"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0"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1"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42"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3"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4"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45"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6"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47"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48"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49"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0"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1"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52"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3"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4"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55"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6"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57"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58"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59"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0"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1"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62"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3"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4"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65"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6"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67"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768"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69"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0"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1"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72"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3"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4"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75"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6"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7"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78"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79"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0"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81"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2"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3"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84"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85"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6"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7"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88"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89"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0"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91"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2"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3"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94"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95"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6"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7"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798"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799"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0"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01"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2"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3"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04"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05"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6"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7"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08"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09"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0"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11"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2"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3"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14"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5"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6"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17"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8"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19"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20"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21"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2"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3"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24"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5"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6"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27"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8"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29"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30"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31"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2"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3"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34"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5"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6"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37"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8"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39"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40"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1"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2"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43"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4"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5"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46"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7"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48"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49"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50"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1"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2"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53"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4"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5"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56"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7"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58"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59"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0"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1"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62"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3"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4"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65"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6"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67"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68"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69"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0"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1"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72"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3"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4"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75"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6"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7"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878"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79"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0"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81"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2"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3"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84"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5"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6"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87"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88"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89"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0"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91"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2"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3"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94"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5"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6"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897"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898"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899"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0"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01"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2"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3"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04"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05"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6"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7"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08"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09"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0"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11"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2"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3"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7914"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15"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6"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7"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18"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19"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0"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21"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22"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3"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4"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25"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6"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7"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28"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29"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0"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31"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32"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3"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4"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35"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6"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37"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38"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39"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0"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1"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42"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3"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4"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45"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6"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7"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48"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49"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0"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51"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2"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3"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54"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5"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6"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57"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58"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59"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0"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61"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2"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3"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64"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5"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6"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7967"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8"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69"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70"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1"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2"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73"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4"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5"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76"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77"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8"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79"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80"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1"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2"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83"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4"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5"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86"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7"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88"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89"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0"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1"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92"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3"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4"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95"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96"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7"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7998"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7999"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0"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1"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02"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3"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4"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05"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6"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7"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08"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09"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0"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11"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2"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3"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14"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15"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6"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7"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18"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19"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0"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21"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2"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3"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24"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5"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6"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27"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8"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29"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30"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1"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2"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33"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34"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5"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6"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37"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8"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39"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40"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1"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2"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43"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4"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5"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46"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7"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48"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49"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0"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1"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52"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53"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4"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5"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56"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7"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58"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59"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0"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1"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62"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3"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4"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065"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6"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7"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8"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69"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0"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8071"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72"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3"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4"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75"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6"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7"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78"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79"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0"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81"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2"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3"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84"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5"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6"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087"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88"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89"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0"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91"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2"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3"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94"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5"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6"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097"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8"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099"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00"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1"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2"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03"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04"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5"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6"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07"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8"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09"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10"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1"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2"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13"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4"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5"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16"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7"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18"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19"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0"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1"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22"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23"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4"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5"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26"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7"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28"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29"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0"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1"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32"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3"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4"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35"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6"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7"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38"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39"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0"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41"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42"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3"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4"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45"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6"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7"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48"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49"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0"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51"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52"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3"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4"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55"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6"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7"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58"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59"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0"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161"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62"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3"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4"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65"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6"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7"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68"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69"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0"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71"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72"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3"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4"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75"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6"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7"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78"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79"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0"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81"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82"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3"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4"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85"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6"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7"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88"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89"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0"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191"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92"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3"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4"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95"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6"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7"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198"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199"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0"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01"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2"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3"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04"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5"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6"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07"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8"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09"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10"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11"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2"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3"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14"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5"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6"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17"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8"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19"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20"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1"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2"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23"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24"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5"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6"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27"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8"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29"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30"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1"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2"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33"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34"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5"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6"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37"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8"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39"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40"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1"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2"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43"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44"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5"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6"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47"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8"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49"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50"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1"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2"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53"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4"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5"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56"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7"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58"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59"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0"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1"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62"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63"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4"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5"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66"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7"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68"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69"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0"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1"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72"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73"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4"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5"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76"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7"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78"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79"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0"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1"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282"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3"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4"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85"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6"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7"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88"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89"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0"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91"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92"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3"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4"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95"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6"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7"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298"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299"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0"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01"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02"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3"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4"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05"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6"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7"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08"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09"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0"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11"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2"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3"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14"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5"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6"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17"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8"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19"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20"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21"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2"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3"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24"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5"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6"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27"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8"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29"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30"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31"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2"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3"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34"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5"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6"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37"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8"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39"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340"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41"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2"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3"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44"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5"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6"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47"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8"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49"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50"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1"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2"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53"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4"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5"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56"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57"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8"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59"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60"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1"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2"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63"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4"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5"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66"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67"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8"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69"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70"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1"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2"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73"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4"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5"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376"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77"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8"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79"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80"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1"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2"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83"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4"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5"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86"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7"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88"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89"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0"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1"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92"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93"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4"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5"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96"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7"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398"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399"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0"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1"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02"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03"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4"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5"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06"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7"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08"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09"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0"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1"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12"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13"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4"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5"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16"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7"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18"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19"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0"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1"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22"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3"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4"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25"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6"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27"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28"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29"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0"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1"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32"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3"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4"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35"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6"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37"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38"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39"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0"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1"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42"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3"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4"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45"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6"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7"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48"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49"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0"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51"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2"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3"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54"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5"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6"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57"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58"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59"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0"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61"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2"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3"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64"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5"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6"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467"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8"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69"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70"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1"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2"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73"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4"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5"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76"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77"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8"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79"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80"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1"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2"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83"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4"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5"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486"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7"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88"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89"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0"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1"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92"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3"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4"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95"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96"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7"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498"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499"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0"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1"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02"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3"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4"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05"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06"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7"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08"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09"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0"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1"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12"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13"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4"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5"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16"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7"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18"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19"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0"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1"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522"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23"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4"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5"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26"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7"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28"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29"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30"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1"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2"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33"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4"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5"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36"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7"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38"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39"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40"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1"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2"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43"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4"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5"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46"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47"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8"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49"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50"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1"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2"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53"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4"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5"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56"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7"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58"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59"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0"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1"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62"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3"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4"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65"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66"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7"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68"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69"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0"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1"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72"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3"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4"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575"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6"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7"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78"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79"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0"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81"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2"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3"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84"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85"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6"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7"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88"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89"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0"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91"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2"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3"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94"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5"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6"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597"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8"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599"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00"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1"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2"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03"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04"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5"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6"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07"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8"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09"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10"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1"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2"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13"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4"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5"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16"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7"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18"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19"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0"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1"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22"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23"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4"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5"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26"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7"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28"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29"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0"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1"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32"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3"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4"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35"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6"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7"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38"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39"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0"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41"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42"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3"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4"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45"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6"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7"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48"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49"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0"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51"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2"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3"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54"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5"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6"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57"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8"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59"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60"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61"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2"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3"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64"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5"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6"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67"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8"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69"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70"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1"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2"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673"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4"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5"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6"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7"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78"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8679"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80"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1"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2"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83"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4"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5"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86"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7"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88"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89"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0"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1"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92"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3"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4"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695"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96"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7"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698"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699"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0"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1"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02"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3"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4"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05"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6"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7"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08"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09"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0"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11"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12"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3"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4"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715"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6"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7"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18"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19"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0"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721"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2"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3"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24"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5"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6"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727"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8"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29"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30"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31"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2"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3"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34"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5"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6"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37"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8"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39"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40"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1"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2"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43"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4"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5"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46"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7"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48"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49"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50"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1"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2"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53"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4"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5"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56"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7"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58"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59"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60"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1"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2"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63"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4"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5"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66"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7"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68"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769"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70"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1"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2"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73"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4"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5"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76"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7"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78"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79"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80"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1"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2"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83"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4"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5"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86"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7"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88"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89"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90"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1"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2"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93"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4"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5"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96"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7"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798"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799"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00"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1"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2"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03"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4"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5"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06"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7"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08"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09"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0"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1"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12"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3"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4"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15"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6"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17"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18"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19"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0"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1"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22"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3"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4"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25"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6"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7"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28"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29"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0"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31"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32"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3"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4"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35"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6"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7"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38"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39"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0"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41"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42"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3"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4"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45"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6"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7"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48"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49"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0"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51"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52"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3"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4"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55"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6"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7"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58"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59"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0"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61"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2"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3"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64"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5"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6"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67"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8"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69"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70"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71"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2"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3"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74"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5"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6"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77"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8"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79"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80"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81"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2"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3"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84"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5"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6"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87"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8"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89"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890"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1"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2"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93"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4"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5"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96"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7"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898"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899"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00"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1"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2"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03"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4"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5"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06"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7"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08"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09"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10"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1"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2"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13"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4"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5"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16"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7"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18"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19"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0"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1"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22"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3"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4"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25"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6"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27"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28"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29"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0"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1"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32"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3"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4"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35"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6"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37"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38"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39"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0"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1"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42"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3"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4"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45"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6"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47"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8948"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49"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0"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1"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52"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3"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4"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55"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6"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7"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58"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59"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0"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61"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2"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3"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64"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65"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6"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7"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68"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69"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0"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71"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2"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3"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74"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75"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6"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7"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78"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79"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0"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81"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2"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3"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8984"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85"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6"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7"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88"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89"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0"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91"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2"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3"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94"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5"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6"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8997"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8"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8999"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00"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01"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2"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3"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04"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5"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6"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07"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8"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09"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10"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11"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2"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3"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14"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5"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6"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17"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8"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19"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20"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21"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2"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3"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24"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5"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6"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27"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8"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29"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30"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1"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2"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33"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4"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5"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36"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37"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8"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39"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40"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1"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2"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43"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4"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5"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46"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47"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8"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49"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50"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1"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2"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53"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4"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5"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56"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7"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58"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59"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0"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1"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62"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3"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4"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65"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66"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7"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68"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69"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0"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1"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72"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3"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4"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075"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6"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7"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78"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79"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0"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81"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2"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3"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84"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85"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6"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7"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88"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89"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0"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91"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2"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3"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094"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5"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6"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097"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8"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099"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00"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1"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2"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03"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04"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5"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6"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07"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8"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09"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10"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1"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2"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13"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14"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5"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6"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17"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8"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19"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20"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21"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2"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3"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24"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5"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6"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27"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8"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29"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130"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31"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2"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3"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34"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5"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6"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37"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38"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39"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0"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41"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2"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3"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44"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5"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6"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47"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48"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49"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0"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51"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2"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3"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54"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55"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6"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7"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58"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59"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0"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61"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2"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3"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64"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5"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6"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67"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8"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69"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70"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1"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2"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73"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74"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5"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6"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77"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8"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79"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80"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1"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2"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183"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4"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5"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86"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7"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88"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89"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0"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1"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92"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93"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4"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5"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96"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7"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198"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199"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0"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1"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02"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3"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4"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05"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6"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7"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08"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09"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0"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11"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12"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3"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4"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15"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6"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7"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18"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19"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0"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21"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2"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3"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24"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5"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6"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27"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8"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29"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30"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31"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2"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3"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34"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5"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6"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37"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8"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39"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40"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1"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2"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43"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4"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5"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46"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7"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48"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49"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50"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1"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2"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53"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4"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5"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56"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7"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58"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259"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0"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1"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62"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3"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4"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65"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6"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67"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68"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69"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0"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1"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72"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3"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4"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75"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6"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7"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78"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79"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0"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281"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2"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3"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4"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5"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6"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9287"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88"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89"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0"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91"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2"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3"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94"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5"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6"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297"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8"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299"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00"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1"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2"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03"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04"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5"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6"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07"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8"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09"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10"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1"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2"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13"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4"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5"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16"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7"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18"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19"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20"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1"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2"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323"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4"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5"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26"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7"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28"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329"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0"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1"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32"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3"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4"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335"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6"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37"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38"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39"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0"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1"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42"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3"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4"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45"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6"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7"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48"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49"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0"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51"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2"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3"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54"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5"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6"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57"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58"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59"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0"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61"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2"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3"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64"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5"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6"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67"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68"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69"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0"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71"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2"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3"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74"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5"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6"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377"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78"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79"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0"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81"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2"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3"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84"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5"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6"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87"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88"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89"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0"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91"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2"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3"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94"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5"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6"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97"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398"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399"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0"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01"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2"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3"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04"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5"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6"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07"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08"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09"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0"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11"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2"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3"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14"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5"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6"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17"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8"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19"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20"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1"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2"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23"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4"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5"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26"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27"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8"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29"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30"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1"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2"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33"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4"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5"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36"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7"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38"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39"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40"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1"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2"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43"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4"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5"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46"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7"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48"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49"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50"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1"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2"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53"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4"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5"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56"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7"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58"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59"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60"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1"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2"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63"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4"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5"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66"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7"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68"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469"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0"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1"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72"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3"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4"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75"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6"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77"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78"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79"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0"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1"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82"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3"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4"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85"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6"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87"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88"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89"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0"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1"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92"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3"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4"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95"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6"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7"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498"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499"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0"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01"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2"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3"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04"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5"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6"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07"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08"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09"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0"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11"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2"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3"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14"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5"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6"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17"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18"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19"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0"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21"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2"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3"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24"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5"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6"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27"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8"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29"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30"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1"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2"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33"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4"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5"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36"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37"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8"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39"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40"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1"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2"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43"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4"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5"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46"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47"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8"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49"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50"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1"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2"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53"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4"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5"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556"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57"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8"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59"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60"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1"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2"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63"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4"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5"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66"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7"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68"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69"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0"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1"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72"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73"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4"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5"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76"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7"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78"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79"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0"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1"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82"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83"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4"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5"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86"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7"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88"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89"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0"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1"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592"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93"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4"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5"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96"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7"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598"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599"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0"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1"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02"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3"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4"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05"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6"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07"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08"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09"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0"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1"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12"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3"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4"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15"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6"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17"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18"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19"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0"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1"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22"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3"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4"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25"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6"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27"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28"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29"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0"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1"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32"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3"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4"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35"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6"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7"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38"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39"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0"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41"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2"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3"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44"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45"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6"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7"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48"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49"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0"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51"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2"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3"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54"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55"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6"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7"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58"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59"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0"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61"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2"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3"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64"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5"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6"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67"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8"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69"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70"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1"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2"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73"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74"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5"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6"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77"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8"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79"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80"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1"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2"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683"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4"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5"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86"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7"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88"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89"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0"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1"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92"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93"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4"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5"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96"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7"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698"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699"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0"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1"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02"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3"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4"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05"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6"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7"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08"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09"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0"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11"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12"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3"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4"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15"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6"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7"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18"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19"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0"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21"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22"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3"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4"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25"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6"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27"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28"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29"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0"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1"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32"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3"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4"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35"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6"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37"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738"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39"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0"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1"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42"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3"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4"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45"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46"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7"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48"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49"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0"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1"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52"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3"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4"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55"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56"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7"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58"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59"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0"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1"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62"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63"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4"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5"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66"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7"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68"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69"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0"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1"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72"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3"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4"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75"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6"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7"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78"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79"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0"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81"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82"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3"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4"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85"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6"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7"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88"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89"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0"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791"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2"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3"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94"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5"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6"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797"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8"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799"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00"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01"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2"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3"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04"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5"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6"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07"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8"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09"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10"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1"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2"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13"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4"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5"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16"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7"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18"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19"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20"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1"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2"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23"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4"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5"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26"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7"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28"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29"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0"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1"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32"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3"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4"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35"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6"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37"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38"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39"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0"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1"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42"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3"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4"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45"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6"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7"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48"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49"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0"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51"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2"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3"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54"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5"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6"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57"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58"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59"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0"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61"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2"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3"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64"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5"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6"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867"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8"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69"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70"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1"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2"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73"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4"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5"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76"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77"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8"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79"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80"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1"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2"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83"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4"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5"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86"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7"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88"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889"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0"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1"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2"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3"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4"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9895"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96"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7"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898"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899"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0"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1"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02"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3"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4"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05"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6"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7"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08"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09"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0"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11"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12"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3"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4"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15"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6"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7"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18"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19"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0"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21"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2"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3"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24"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5"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6"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27"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28"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29"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0"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31"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2"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3"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34"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5"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6"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37"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8"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39"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40"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1"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2"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9943"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4"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5"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46"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47"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8"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49"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50"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1"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2"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53"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4"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5"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56"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7"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58"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59"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0"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1"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62"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3"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4"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65"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66"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7"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68"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69"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0"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1"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72"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3"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4"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75"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76"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7"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78"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79"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0"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1"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82"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3"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4"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9985"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86"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7"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88"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89"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0"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1"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92"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3"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4"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95"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96"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7"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9998"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9999"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0"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1"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02"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3"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4"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05"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06"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7"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08"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09"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0"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1"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12"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3"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4"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15"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16"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7"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18"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19"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0"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1"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22"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3"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4"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25"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6"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7"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28"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29"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0"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31"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2"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3"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34"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35"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6"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7"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38"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39"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0"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41"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2"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3"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44"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5"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6"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47"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48"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49"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0"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51"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2"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3"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54"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5"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6"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57"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58"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59"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0"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61"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2"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3"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64"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5"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6"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67"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68"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69"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0"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71"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2"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3"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74"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5"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6"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077"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8"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79"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80"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1"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2"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83"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4"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5"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86"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87"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8"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89"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90"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1"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2"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93"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4"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5"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96"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097"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8"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099"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00"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1"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2"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03"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4"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5"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06"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7"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08"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09"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0"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1"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12"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3"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4"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15"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16"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7"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18"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19"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0"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1"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22"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3"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4"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25"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26"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7"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28"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29"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0"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1"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32"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3"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4"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135"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6"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7"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38"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39"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0"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41"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2"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3"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44"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45"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6"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7"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48"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49"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0"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51"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2"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3"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54"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55"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6"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7"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58"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59"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0"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61"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2"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3"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164"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65"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6"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7"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68"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69"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0"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71"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2"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3"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74"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5"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6"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77"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8"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79"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80"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81"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2"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3"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84"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5"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6"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87"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8"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89"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90"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91"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2"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3"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94"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5"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6"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197"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8"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199"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200"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01"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2"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3"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04"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5"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6"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07"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8"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09"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10"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1"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2"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13"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4"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5"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16"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17"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8"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19"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20"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1"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2"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23"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4"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5"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26"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27"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8"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29"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30"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1"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2"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33"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4"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5"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36"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37"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8"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39"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40"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1"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2"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43"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4"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5"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46"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7"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48"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49"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0"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1"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52"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53"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4"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5"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56"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7"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58"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59"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0"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1"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62"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63"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4"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5"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66"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7"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68"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69"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0"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1"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72"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3"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4"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75"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6"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7"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78"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79"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0"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81"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82"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3"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4"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85"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6"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7"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88"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89"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0"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291"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2"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3"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94"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5"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6"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297"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8"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299"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00"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01"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2"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3"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04"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5"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6"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07"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8"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09"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10"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1"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2"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13"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4"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5"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16"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7"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18"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19"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20"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1"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2"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23"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4"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5"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26"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7"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28"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29"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30"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1"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2"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33"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4"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5"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36"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37"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8"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39"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40"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1"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2"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43"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4"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5"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346"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47"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8"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49"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50"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1"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2"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53"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54"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5"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6"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57"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8"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59"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60"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1"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2"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63"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64"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5"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6"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67"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8"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69"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70"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71"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2"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3"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74"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5"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6"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77"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8"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79"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380"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1"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2"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83"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4"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5"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86"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7"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88"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89"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90"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1"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2"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93"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4"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5"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96"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7"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398"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399"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0"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1"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02"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3"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4"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05"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6"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07"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08"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09"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0"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1"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12"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3"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4"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15"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6"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7"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18"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19"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0"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21"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2"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3"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24"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5"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6"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27"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28"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29"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0"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31"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2"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3"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34"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5"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6"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37"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8"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39"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40"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1"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2"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43"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4"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5"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46"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47"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8"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49"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50"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1"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2"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53"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4"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5"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456"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7"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58"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59"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0"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1"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62"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3"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4"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65"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66"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7"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68"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69"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0"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1"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72"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3"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4"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475"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6"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7"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78"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79"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0"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81"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2"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3"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84"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85"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6"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7"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88"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89"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0"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91"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2"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3"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94"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5"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6"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497"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8"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499"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0"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1" name="Text Box 1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2" name="Text Box 1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10503" name="Text Box 130"/>
        <xdr:cNvSpPr txBox="1">
          <a:spLocks noChangeArrowheads="1"/>
        </xdr:cNvSpPr>
      </xdr:nvSpPr>
      <xdr:spPr bwMode="auto">
        <a:xfrm>
          <a:off x="1504950" y="972502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04" name="Text Box 1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5" name="Text Box 1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6" name="Text Box 1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07" name="Text Box 1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8" name="Text Box 1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09" name="Text Box 1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10" name="Text Box 13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1" name="Text Box 1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2" name="Text Box 1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13" name="Text Box 14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4" name="Text Box 1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5" name="Text Box 1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16" name="Text Box 14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7" name="Text Box 1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18" name="Text Box 1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19" name="Text Box 14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20" name="Text Box 1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1" name="Text Box 1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2" name="Text Box 1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23" name="Text Box 1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4" name="Text Box 1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5" name="Text Box 1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26" name="Text Box 1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7" name="Text Box 1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28" name="Text Box 1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29" name="Text Box 1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0" name="Text Box 1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1" name="Text Box 1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32" name="Text Box 15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3" name="Text Box 1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4" name="Text Box 1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35" name="Text Box 16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36" name="Text Box 1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7" name="Text Box 1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38" name="Text Box 1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539" name="Text Box 16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0" name="Text Box 1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1" name="Text Box 1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42" name="Text Box 16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3" name="Text Box 1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4" name="Text Box 1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545" name="Text Box 17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6" name="Text Box 1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7" name="Text Box 1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48" name="Text Box 1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49" name="Text Box 1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0" name="Text Box 1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551" name="Text Box 1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2" name="Text Box 1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3" name="Text Box 1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54" name="Text Box 2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55" name="Text Box 20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6" name="Text Box 2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7" name="Text Box 2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58" name="Text Box 21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59" name="Text Box 2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0" name="Text Box 2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61" name="Text Box 2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2" name="Text Box 2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3" name="Text Box 2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64" name="Text Box 2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5" name="Text Box 2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6" name="Text Box 2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67" name="Text Box 22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8" name="Text Box 2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69" name="Text Box 2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70" name="Text Box 22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1" name="Text Box 2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2" name="Text Box 2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73" name="Text Box 22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74" name="Text Box 22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5" name="Text Box 2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6" name="Text Box 2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77" name="Text Box 23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8" name="Text Box 2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79" name="Text Box 2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80" name="Text Box 2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1" name="Text Box 2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2" name="Text Box 2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83" name="Text Box 2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84" name="Text Box 23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5" name="Text Box 2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6" name="Text Box 2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87" name="Text Box 24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8" name="Text Box 2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89" name="Text Box 2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90" name="Text Box 24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1" name="Text Box 2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2" name="Text Box 2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593" name="Text Box 24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94" name="Text Box 24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5" name="Text Box 2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6" name="Text Box 2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597" name="Text Box 2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8" name="Text Box 2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599" name="Text Box 2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00" name="Text Box 2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1" name="Text Box 2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2" name="Text Box 2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03" name="Text Box 2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04" name="Text Box 25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5" name="Text Box 2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6" name="Text Box 2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07" name="Text Box 2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8" name="Text Box 2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09" name="Text Box 2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10" name="Text Box 2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1" name="Text Box 2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2" name="Text Box 2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13" name="Text Box 2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14" name="Text Box 26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5" name="Text Box 2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6" name="Text Box 2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17" name="Text Box 27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8" name="Text Box 2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19" name="Text Box 2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20" name="Text Box 2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1" name="Text Box 2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2" name="Text Box 2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23" name="Text Box 2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24" name="Text Box 27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5" name="Text Box 2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6" name="Text Box 2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27" name="Text Box 28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8" name="Text Box 2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29" name="Text Box 2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30" name="Text Box 28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1" name="Text Box 2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2" name="Text Box 2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33" name="Text Box 2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4" name="Text Box 2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5" name="Text Box 2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36" name="Text Box 2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7" name="Text Box 2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38" name="Text Box 2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39" name="Text Box 2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0" name="Text Box 2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1" name="Text Box 2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42" name="Text Box 2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43" name="Text Box 2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4" name="Text Box 2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5" name="Text Box 2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46" name="Text Box 3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7" name="Text Box 3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48" name="Text Box 3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49" name="Text Box 3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0" name="Text Box 3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1" name="Text Box 3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52" name="Text Box 3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3" name="Text Box 3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4" name="Text Box 3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55" name="Text Box 3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56" name="Text Box 3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7" name="Text Box 3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58" name="Text Box 3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59" name="Text Box 3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0" name="Text Box 3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1" name="Text Box 3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62" name="Text Box 34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3" name="Text Box 3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4" name="Text Box 3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65" name="Text Box 3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66" name="Text Box 37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7" name="Text Box 3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68" name="Text Box 3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69" name="Text Box 37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0" name="Text Box 3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1" name="Text Box 3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72" name="Text Box 38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3" name="Text Box 3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4" name="Text Box 3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75" name="Text Box 41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76" name="Text Box 41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7" name="Text Box 4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78" name="Text Box 4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79" name="Text Box 41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0" name="Text Box 4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1" name="Text Box 4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82" name="Text Box 41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3" name="Text Box 4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4" name="Text Box 4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685" name="Text Box 44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6" name="Text Box 4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7" name="Text Box 4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88" name="Text Box 4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89" name="Text Box 4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0" name="Text Box 4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91" name="Text Box 45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2" name="Text Box 4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3" name="Text Box 4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94" name="Text Box 45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95" name="Text Box 4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6" name="Text Box 4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7" name="Text Box 4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698" name="Text Box 4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699" name="Text Box 4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0" name="Text Box 4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01" name="Text Box 46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2" name="Text Box 4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3" name="Text Box 4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04" name="Text Box 46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05" name="Text Box 4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6" name="Text Box 4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7" name="Text Box 4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08" name="Text Box 4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09" name="Text Box 4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0" name="Text Box 4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11" name="Text Box 47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2" name="Text Box 4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3" name="Text Box 4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14" name="Text Box 47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5" name="Text Box 4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6" name="Text Box 4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17" name="Text Box 47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8" name="Text Box 4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19" name="Text Box 4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20" name="Text Box 48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1" name="Text Box 4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2" name="Text Box 4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23" name="Text Box 48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24" name="Text Box 4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5" name="Text Box 4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6" name="Text Box 4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27" name="Text Box 48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8" name="Text Box 4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29" name="Text Box 4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30" name="Text Box 49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1" name="Text Box 4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2" name="Text Box 4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33" name="Text Box 49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34" name="Text Box 4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5" name="Text Box 4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6" name="Text Box 4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37" name="Text Box 499"/>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8" name="Text Box 5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39" name="Text Box 5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40" name="Text Box 50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1" name="Text Box 5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2" name="Text Box 5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743" name="Text Box 50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4" name="Text Box 5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5" name="Text Box 50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46" name="Text Box 50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7" name="Text Box 5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48" name="Text Box 51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49" name="Text Box 51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0" name="Text Box 5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1" name="Text Box 51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52" name="Text Box 51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53" name="Text Box 51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4" name="Text Box 51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5" name="Text Box 5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56" name="Text Box 51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7" name="Text Box 5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58" name="Text Box 5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59" name="Text Box 52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0" name="Text Box 5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1" name="Text Box 52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62" name="Text Box 5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63" name="Text Box 525"/>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4" name="Text Box 5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5" name="Text Box 5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66" name="Text Box 528"/>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7" name="Text Box 5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68" name="Text Box 5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69" name="Text Box 53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0" name="Text Box 5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1" name="Text Box 5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772" name="Text Box 53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73" name="Text Box 5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4" name="Text Box 5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5" name="Text Box 5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76" name="Text Box 53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7" name="Text Box 5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78" name="Text Box 5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79" name="Text Box 5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0" name="Text Box 5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1" name="Text Box 5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82" name="Text Box 5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3" name="Text Box 5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4" name="Text Box 5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85" name="Text Box 5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6" name="Text Box 5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87" name="Text Box 5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88" name="Text Box 5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89" name="Text Box 55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0" name="Text Box 5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1" name="Text Box 5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92" name="Text Box 55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3" name="Text Box 5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4" name="Text Box 5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95" name="Text Box 55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6" name="Text Box 5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797" name="Text Box 5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98" name="Text Box 56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799" name="Text Box 56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0" name="Text Box 5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1" name="Text Box 5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802" name="Text Box 56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3" name="Text Box 5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4" name="Text Box 5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805" name="Text Box 56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6" name="Text Box 5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07" name="Text Box 5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808" name="Text Box 57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09" name="Text Box 57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0" name="Text Box 5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1" name="Text Box 5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12" name="Text Box 57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3" name="Text Box 5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4" name="Text Box 5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15" name="Text Box 57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6" name="Text Box 5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7" name="Text Box 5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18" name="Text Box 58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19" name="Text Box 5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0" name="Text Box 5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21" name="Text Box 58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2" name="Text Box 5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3" name="Text Box 5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24" name="Text Box 58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25" name="Text Box 58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6" name="Text Box 5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7" name="Text Box 5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28" name="Text Box 59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29" name="Text Box 5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0" name="Text Box 5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31" name="Text Box 59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2" name="Text Box 5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3" name="Text Box 5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34" name="Text Box 59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35" name="Text Box 59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6" name="Text Box 5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7" name="Text Box 5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38" name="Text Box 6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39" name="Text Box 6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0" name="Text Box 6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41" name="Text Box 6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2" name="Text Box 6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3" name="Text Box 6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44" name="Text Box 6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45" name="Text Box 60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6" name="Text Box 6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7" name="Text Box 6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48" name="Text Box 6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49" name="Text Box 6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0" name="Text Box 6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51" name="Text Box 6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2" name="Text Box 6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3" name="Text Box 6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54" name="Text Box 6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5" name="Text Box 61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6" name="Text Box 6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57" name="Text Box 61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8" name="Text Box 62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59" name="Text Box 6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60" name="Text Box 62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61" name="Text Box 6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2" name="Text Box 6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3" name="Text Box 6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64" name="Text Box 6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5" name="Text Box 6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6" name="Text Box 6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67" name="Text Box 62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8" name="Text Box 6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69" name="Text Box 6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70" name="Text Box 63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71" name="Text Box 6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2" name="Text Box 6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3" name="Text Box 6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74" name="Text Box 63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5" name="Text Box 6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6" name="Text Box 6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77" name="Text Box 63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8" name="Text Box 6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79" name="Text Box 6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880" name="Text Box 642"/>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1" name="Text Box 6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2" name="Text Box 6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83" name="Text Box 64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4" name="Text Box 6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5" name="Text Box 6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86" name="Text Box 6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7" name="Text Box 6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88" name="Text Box 6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89" name="Text Box 6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90" name="Text Box 652"/>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1" name="Text Box 6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2" name="Text Box 6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93" name="Text Box 6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4" name="Text Box 6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5" name="Text Box 6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96" name="Text Box 6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7" name="Text Box 6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898" name="Text Box 6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899" name="Text Box 6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0" name="Text Box 6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1" name="Text Box 6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02" name="Text Box 66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3" name="Text Box 6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4" name="Text Box 6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05" name="Text Box 66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6" name="Text Box 6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07" name="Text Box 6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08" name="Text Box 67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09" name="Text Box 671"/>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0" name="Text Box 67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1" name="Text Box 6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12" name="Text Box 67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3" name="Text Box 67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4" name="Text Box 6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15" name="Text Box 67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6" name="Text Box 67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7" name="Text Box 67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18" name="Text Box 68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19" name="Text Box 6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0" name="Text Box 68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21" name="Text Box 68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2" name="Text Box 6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3" name="Text Box 68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24" name="Text Box 68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5" name="Text Box 6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6" name="Text Box 68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27" name="Text Box 68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28" name="Text Box 69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29" name="Text Box 69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0" name="Text Box 6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31" name="Text Box 693"/>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2" name="Text Box 69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3" name="Text Box 6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34" name="Text Box 69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5" name="Text Box 69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6" name="Text Box 69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37" name="Text Box 69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38" name="Text Box 70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39" name="Text Box 70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0" name="Text Box 7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41" name="Text Box 70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2" name="Text Box 70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3" name="Text Box 7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44" name="Text Box 70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45" name="Text Box 70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6" name="Text Box 7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7" name="Text Box 7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48" name="Text Box 710"/>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49" name="Text Box 7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0" name="Text Box 7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51" name="Text Box 713"/>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2" name="Text Box 7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3" name="Text Box 7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0954" name="Text Box 716"/>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55" name="Text Box 7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6" name="Text Box 7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7" name="Text Box 7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58" name="Text Box 7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59" name="Text Box 7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0" name="Text Box 7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61" name="Text Box 7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62" name="Text Box 724"/>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3" name="Text Box 7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4" name="Text Box 72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65" name="Text Box 72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6" name="Text Box 7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7" name="Text Box 72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68" name="Text Box 73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69" name="Text Box 7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70" name="Text Box 73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71" name="Text Box 73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72" name="Text Box 73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73" name="Text Box 73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74" name="Text Box 73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75" name="Text Box 73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76" name="Text Box 7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77" name="Text Box 73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78" name="Text Box 74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79" name="Text Box 74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0" name="Text Box 74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1" name="Text Box 7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82" name="Text Box 74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3" name="Text Box 74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4" name="Text Box 7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85" name="Text Box 74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6" name="Text Box 74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7" name="Text Box 7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0988" name="Text Box 750"/>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89" name="Text Box 75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0" name="Text Box 7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91" name="Text Box 75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2" name="Text Box 75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3" name="Text Box 75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94" name="Text Box 75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5" name="Text Box 7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6" name="Text Box 75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97" name="Text Box 75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0998" name="Text Box 76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0999" name="Text Box 76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0" name="Text Box 7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01" name="Text Box 76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2" name="Text Box 76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3" name="Text Box 7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04" name="Text Box 76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5" name="Text Box 76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6" name="Text Box 7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07" name="Text Box 769"/>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8" name="Text Box 7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09" name="Text Box 77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10" name="Text Box 77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1" name="Text Box 77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2" name="Text Box 77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13" name="Text Box 77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4" name="Text Box 77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5" name="Text Box 77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16" name="Text Box 77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17" name="Text Box 77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8" name="Text Box 78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19" name="Text Box 78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20" name="Text Box 78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1" name="Text Box 78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2" name="Text Box 78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23" name="Text Box 78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4" name="Text Box 78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5" name="Text Box 78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26" name="Text Box 78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7" name="Text Box 78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28" name="Text Box 79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29" name="Text Box 79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0" name="Text Box 79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1" name="Text Box 79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32" name="Text Box 79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3" name="Text Box 79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4" name="Text Box 79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35" name="Text Box 79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36" name="Text Box 798"/>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7" name="Text Box 79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38" name="Text Box 80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39" name="Text Box 801"/>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0" name="Text Box 80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1" name="Text Box 80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42" name="Text Box 804"/>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3" name="Text Box 80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4" name="Text Box 80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45" name="Text Box 807"/>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6" name="Text Box 80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7" name="Text Box 80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48" name="Text Box 81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49" name="Text Box 81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0" name="Text Box 81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51" name="Text Box 81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2" name="Text Box 81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3" name="Text Box 81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54" name="Text Box 81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55" name="Text Box 817"/>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6" name="Text Box 81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7" name="Text Box 81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58" name="Text Box 820"/>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59" name="Text Box 82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0" name="Text Box 82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61" name="Text Box 823"/>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2" name="Text Box 82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3" name="Text Box 82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064" name="Text Box 826"/>
        <xdr:cNvSpPr txBox="1">
          <a:spLocks noChangeArrowheads="1"/>
        </xdr:cNvSpPr>
      </xdr:nvSpPr>
      <xdr:spPr bwMode="auto">
        <a:xfrm>
          <a:off x="1504950" y="97250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5" name="Text Box 82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6" name="Text Box 82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67" name="Text Box 82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8" name="Text Box 83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69" name="Text Box 83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70" name="Text Box 83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1" name="Text Box 83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2" name="Text Box 83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73" name="Text Box 83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74" name="Text Box 836"/>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5" name="Text Box 83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6" name="Text Box 83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77" name="Text Box 839"/>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8" name="Text Box 84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79" name="Text Box 841"/>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80" name="Text Box 842"/>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1" name="Text Box 84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2" name="Text Box 844"/>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083" name="Text Box 845"/>
        <xdr:cNvSpPr txBox="1">
          <a:spLocks noChangeArrowheads="1"/>
        </xdr:cNvSpPr>
      </xdr:nvSpPr>
      <xdr:spPr bwMode="auto">
        <a:xfrm>
          <a:off x="1504950" y="97250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4" name="Text Box 84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5" name="Text Box 84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86" name="Text Box 84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7" name="Text Box 84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88" name="Text Box 85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89" name="Text Box 85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0" name="Text Box 85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1" name="Text Box 85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92" name="Text Box 85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93" name="Text Box 855"/>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4" name="Text Box 85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5" name="Text Box 857"/>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96" name="Text Box 858"/>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7" name="Text Box 85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098" name="Text Box 86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099" name="Text Box 861"/>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0" name="Text Box 862"/>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1" name="Text Box 863"/>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102" name="Text Box 864"/>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3" name="Text Box 865"/>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4" name="Text Box 866"/>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105" name="Text Box 867"/>
        <xdr:cNvSpPr txBox="1">
          <a:spLocks noChangeArrowheads="1"/>
        </xdr:cNvSpPr>
      </xdr:nvSpPr>
      <xdr:spPr bwMode="auto">
        <a:xfrm>
          <a:off x="1504950" y="97250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6" name="Text Box 868"/>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7" name="Text Box 869"/>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108" name="Text Box 870"/>
        <xdr:cNvSpPr txBox="1">
          <a:spLocks noChangeArrowheads="1"/>
        </xdr:cNvSpPr>
      </xdr:nvSpPr>
      <xdr:spPr bwMode="auto">
        <a:xfrm>
          <a:off x="1504950" y="97250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09" name="Text Box 10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0" name="Text Box 10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1" name="Text Box 10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2" name="Text Box 10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3" name="Text Box 10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4" name="Text Box 10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5" name="Text Box 10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6" name="Text Box 11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7" name="Text Box 11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8" name="Text Box 11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19" name="Text Box 11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0" name="Text Box 11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1" name="Text Box 11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2" name="Text Box 11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3" name="Text Box 11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4" name="Text Box 11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5" name="Text Box 11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6" name="Text Box 12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7" name="Text Box 12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8" name="Text Box 12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29" name="Text Box 12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0" name="Text Box 12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1" name="Text Box 12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2" name="Text Box 12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3" name="Text Box 12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4" name="Text Box 12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5" name="Text Box 12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6" name="Text Box 18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7" name="Text Box 18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8" name="Text Box 18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39" name="Text Box 18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0" name="Text Box 18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1" name="Text Box 18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2" name="Text Box 18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3" name="Text Box 18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4" name="Text Box 18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5" name="Text Box 19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6" name="Text Box 19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7" name="Text Box 19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8" name="Text Box 19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49" name="Text Box 19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0" name="Text Box 19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1" name="Text Box 19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2" name="Text Box 19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3" name="Text Box 19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4" name="Text Box 19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5" name="Text Box 20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6" name="Text Box 20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7" name="Text Box 20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8" name="Text Box 20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59" name="Text Box 20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0" name="Text Box 20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1" name="Text Box 20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2" name="Text Box 20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3" name="Text Box 30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4" name="Text Box 31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5" name="Text Box 31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6" name="Text Box 31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7" name="Text Box 31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8" name="Text Box 31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69" name="Text Box 31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0" name="Text Box 31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1" name="Text Box 31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2" name="Text Box 31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3" name="Text Box 31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4" name="Text Box 32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5" name="Text Box 32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6" name="Text Box 32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7" name="Text Box 32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8" name="Text Box 32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79" name="Text Box 32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0" name="Text Box 32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1" name="Text Box 32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2" name="Text Box 32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3" name="Text Box 32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4" name="Text Box 33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5" name="Text Box 33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6" name="Text Box 33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7" name="Text Box 33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8" name="Text Box 33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89" name="Text Box 33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0" name="Text Box 34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1" name="Text Box 34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2" name="Text Box 34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3" name="Text Box 34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4" name="Text Box 35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5" name="Text Box 35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6" name="Text Box 35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7" name="Text Box 35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8" name="Text Box 35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199" name="Text Box 35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0" name="Text Box 35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1" name="Text Box 35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2" name="Text Box 35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3" name="Text Box 35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4" name="Text Box 36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5" name="Text Box 36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6" name="Text Box 36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7" name="Text Box 36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8" name="Text Box 36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09" name="Text Box 36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0" name="Text Box 36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1" name="Text Box 36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2" name="Text Box 36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3" name="Text Box 36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4" name="Text Box 37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5" name="Text Box 37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6" name="Text Box 37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7" name="Text Box 38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8" name="Text Box 38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19" name="Text Box 38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0" name="Text Box 38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1" name="Text Box 38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2" name="Text Box 38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3" name="Text Box 38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4" name="Text Box 39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5" name="Text Box 39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6" name="Text Box 39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7" name="Text Box 39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8" name="Text Box 39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29" name="Text Box 39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0" name="Text Box 39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1" name="Text Box 39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2" name="Text Box 39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3" name="Text Box 39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4" name="Text Box 40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5" name="Text Box 40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6" name="Text Box 40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7" name="Text Box 40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8" name="Text Box 40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39" name="Text Box 40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0" name="Text Box 40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1" name="Text Box 40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2" name="Text Box 40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3" name="Text Box 40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4" name="Text Box 42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5" name="Text Box 42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6" name="Text Box 42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7" name="Text Box 42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8" name="Text Box 42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49" name="Text Box 42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0" name="Text Box 42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1" name="Text Box 42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2" name="Text Box 42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3" name="Text Box 42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4" name="Text Box 43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5" name="Text Box 43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6" name="Text Box 43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7" name="Text Box 43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8" name="Text Box 43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59" name="Text Box 43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0" name="Text Box 43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1" name="Text Box 437"/>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2" name="Text Box 438"/>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3" name="Text Box 439"/>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4" name="Text Box 440"/>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5" name="Text Box 441"/>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6" name="Text Box 442"/>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7" name="Text Box 443"/>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8" name="Text Box 444"/>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69" name="Text Box 445"/>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95250" cy="19050"/>
    <xdr:sp macro="" textlink="">
      <xdr:nvSpPr>
        <xdr:cNvPr id="11270" name="Text Box 446"/>
        <xdr:cNvSpPr txBox="1">
          <a:spLocks noChangeArrowheads="1"/>
        </xdr:cNvSpPr>
      </xdr:nvSpPr>
      <xdr:spPr bwMode="auto">
        <a:xfrm>
          <a:off x="7543800" y="1866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1" name="Text Box 10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2" name="Text Box 10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3" name="Text Box 10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4" name="Text Box 10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5" name="Text Box 10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6" name="Text Box 10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7" name="Text Box 10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8" name="Text Box 11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79" name="Text Box 11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0" name="Text Box 11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1" name="Text Box 11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2" name="Text Box 11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3" name="Text Box 11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4" name="Text Box 11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5" name="Text Box 11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6" name="Text Box 11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7" name="Text Box 11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8" name="Text Box 12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89" name="Text Box 12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0" name="Text Box 12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1" name="Text Box 12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2" name="Text Box 12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3" name="Text Box 12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4" name="Text Box 12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5" name="Text Box 12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6" name="Text Box 12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7" name="Text Box 12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8" name="Text Box 18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299" name="Text Box 18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0" name="Text Box 18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1" name="Text Box 18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2" name="Text Box 18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3" name="Text Box 18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4" name="Text Box 18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5" name="Text Box 18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6" name="Text Box 18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7" name="Text Box 19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8" name="Text Box 19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09" name="Text Box 19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0" name="Text Box 19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1" name="Text Box 19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2" name="Text Box 19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3" name="Text Box 19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4" name="Text Box 19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5" name="Text Box 19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6" name="Text Box 19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7" name="Text Box 20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8" name="Text Box 20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19" name="Text Box 20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0" name="Text Box 20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1" name="Text Box 20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2" name="Text Box 20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3" name="Text Box 20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4" name="Text Box 20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5" name="Text Box 30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6" name="Text Box 31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7" name="Text Box 31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8" name="Text Box 31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29" name="Text Box 31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0" name="Text Box 31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1" name="Text Box 31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2" name="Text Box 31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3" name="Text Box 31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4" name="Text Box 31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5" name="Text Box 31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6" name="Text Box 32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7" name="Text Box 32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8" name="Text Box 32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39" name="Text Box 32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0" name="Text Box 32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1" name="Text Box 32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2" name="Text Box 32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3" name="Text Box 32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4" name="Text Box 32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5" name="Text Box 32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6" name="Text Box 33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7" name="Text Box 33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8" name="Text Box 33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49" name="Text Box 33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0" name="Text Box 33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1" name="Text Box 33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2" name="Text Box 34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3" name="Text Box 34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4" name="Text Box 34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5" name="Text Box 34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6" name="Text Box 35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7" name="Text Box 35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8" name="Text Box 35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59" name="Text Box 35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0" name="Text Box 35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1" name="Text Box 35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2" name="Text Box 35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3" name="Text Box 35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4" name="Text Box 35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5" name="Text Box 35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6" name="Text Box 36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7" name="Text Box 36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8" name="Text Box 36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69" name="Text Box 36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0" name="Text Box 36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1" name="Text Box 36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2" name="Text Box 36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3" name="Text Box 36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4" name="Text Box 36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5" name="Text Box 36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6" name="Text Box 37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7" name="Text Box 37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8" name="Text Box 37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79" name="Text Box 38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0" name="Text Box 38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1" name="Text Box 38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2" name="Text Box 38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3" name="Text Box 38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4" name="Text Box 38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5" name="Text Box 38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6" name="Text Box 39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7" name="Text Box 39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8" name="Text Box 39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89" name="Text Box 39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0" name="Text Box 39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1" name="Text Box 39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2" name="Text Box 39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3" name="Text Box 39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4" name="Text Box 39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5" name="Text Box 39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6" name="Text Box 40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7" name="Text Box 40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8" name="Text Box 40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399" name="Text Box 40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0" name="Text Box 40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1" name="Text Box 40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2" name="Text Box 40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3" name="Text Box 40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4" name="Text Box 40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5" name="Text Box 40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6" name="Text Box 42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7" name="Text Box 42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8" name="Text Box 42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09" name="Text Box 42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0" name="Text Box 42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1" name="Text Box 42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2" name="Text Box 42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3" name="Text Box 42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4" name="Text Box 42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5" name="Text Box 42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6" name="Text Box 43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7" name="Text Box 43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8" name="Text Box 43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19" name="Text Box 43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0" name="Text Box 43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1" name="Text Box 43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2" name="Text Box 43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3" name="Text Box 437"/>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4" name="Text Box 438"/>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5" name="Text Box 439"/>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6" name="Text Box 440"/>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7" name="Text Box 441"/>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8" name="Text Box 442"/>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29" name="Text Box 443"/>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30" name="Text Box 444"/>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31" name="Text Box 445"/>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xdr:row>
      <xdr:rowOff>0</xdr:rowOff>
    </xdr:from>
    <xdr:ext cx="95250" cy="19050"/>
    <xdr:sp macro="" textlink="">
      <xdr:nvSpPr>
        <xdr:cNvPr id="11432" name="Text Box 446"/>
        <xdr:cNvSpPr txBox="1">
          <a:spLocks noChangeArrowheads="1"/>
        </xdr:cNvSpPr>
      </xdr:nvSpPr>
      <xdr:spPr bwMode="auto">
        <a:xfrm>
          <a:off x="6400800" y="37719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33"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34"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11435" name="Text Box 130"/>
        <xdr:cNvSpPr txBox="1">
          <a:spLocks noChangeArrowheads="1"/>
        </xdr:cNvSpPr>
      </xdr:nvSpPr>
      <xdr:spPr bwMode="auto">
        <a:xfrm>
          <a:off x="1504950" y="787717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36"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37"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38"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39"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0"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1"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42"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3"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4"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45"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6"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7"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48"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49"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0"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51"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52"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3"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4"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55"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6"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7"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58"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59"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0"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61"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2"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3"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64"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5"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6"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67"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68"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69"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0"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471"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2"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3"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74"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5"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6"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477"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8"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79"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80"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1"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2"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483"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4"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5"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86"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87"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8"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89"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90"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1"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2"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93"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4"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5"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496"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7"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498"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499"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0"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1"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02"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3"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4"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05"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06"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7"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08"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09"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0"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1"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12"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3"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4"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15"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516"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7"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18"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519"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0"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1"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522"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3"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4"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525"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26"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7"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28"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29"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0"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1"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32"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3"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4"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35"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36"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7"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38"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39"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0"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1"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42"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3"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4"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45"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46"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7"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48"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49"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0"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1"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52"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3"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4"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55"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56"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7"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58"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59"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0"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1"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62"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3"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4"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65"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6"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7"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68"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69"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0"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71"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2"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3"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74"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75"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6"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7"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78"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79"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0"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81"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2"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3"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584"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5"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6"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87"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88"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89"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0"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91"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2"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3"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94"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5"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6"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97"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598"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599"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0"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01"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2"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3"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04"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5"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6"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07"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08"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09"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0"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11"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2"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3"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14"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5"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6"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17"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8"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19"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20"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1"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2"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23"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4"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5"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26"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27"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8"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29"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30"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1"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2"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33"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4"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5"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36"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37"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8"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39"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40"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1"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2"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43"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4"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5"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646"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7"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48"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49"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0"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1"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52"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3"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4"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55"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56"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7"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58"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59"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0"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1"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62"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3"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4"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65"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66"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7"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68"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69"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0"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1"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72"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3"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4"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675"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6"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7"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78"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79"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0"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81"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2"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3"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84"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85"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6"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7"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88"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89"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0"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91"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2"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3"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94"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95"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6"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7"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698"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699"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0"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01"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2"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3"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04"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05"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6"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7"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08"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09"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0"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11"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2"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3"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14"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5"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6"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17"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8"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19"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20"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21"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2"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3"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24"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5"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6"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27"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8"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29"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30"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31"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2"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3"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34"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5"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6"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37"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8"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39"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740"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41"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2"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3"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44"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5"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6"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47"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8"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49"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50"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1"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2"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53"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4"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5"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56"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57"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8"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59"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60"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1"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2"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63"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4"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5"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66"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67"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8"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69"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70"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1"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2"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73"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4"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5"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776"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77"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8"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79"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80"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1"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2"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83"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4"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5"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86"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7"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88"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89"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0"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1"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92"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93"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4"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5"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96"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7"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798"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799"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0"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1"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02"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03"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4"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5"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06"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7"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08"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09"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0"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1"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12"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3"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4"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15"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6"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7"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18"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19"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0"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21"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22"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3"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4"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25"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6"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7"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28"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29"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0"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31"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2"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3"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34"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5"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6"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37"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8"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39"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40"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41"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2"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3"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44"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5"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6"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47"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8"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49"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50"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1"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2"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53"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4"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5"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56"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7"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58"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59"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60"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1"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2"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63"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4"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5"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66"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7"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68"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869"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70"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1"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2"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73"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4"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5"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76"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77"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8"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79"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80"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1"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2"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83"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4"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5"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1886"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87"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8"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89"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90"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1"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2"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93"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94"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5"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6"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897"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8"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899"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00"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1"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2"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03"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04"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5"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6"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07"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8"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09"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10"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11"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2"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3"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14"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5"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6"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17"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8"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19"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20"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1"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2"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23"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4"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5"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26"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7"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28"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29"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30"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1"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2"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33"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4"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5"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36"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7"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38"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39"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0"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1"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42"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3"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4"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45"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6"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47"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48"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49"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0"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1"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52"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3"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4"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55"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6"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7"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58"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59"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0"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61"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2"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3"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64"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5"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6"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67"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68"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69"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0"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71"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2"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3"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74"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5"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6"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77"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8"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79"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80"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1"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2"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83"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4"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5"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86"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87"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8"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89"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90"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1"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2"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93"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4"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5"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1996"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7"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1998"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1999"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0"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1"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02"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3"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4"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05"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06"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7"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08"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09"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0"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1"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12"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3"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4"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15"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6"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7"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18"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19"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0"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21"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2"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3"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24"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25"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6"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7"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28"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29"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0"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31"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2"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3"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34"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5"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6"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37"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8"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39"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0"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218410</xdr:colOff>
      <xdr:row>7</xdr:row>
      <xdr:rowOff>0</xdr:rowOff>
    </xdr:from>
    <xdr:ext cx="0" cy="162205"/>
    <xdr:sp macro="" textlink="">
      <xdr:nvSpPr>
        <xdr:cNvPr id="12041" name="Text Box 130"/>
        <xdr:cNvSpPr txBox="1">
          <a:spLocks noChangeArrowheads="1"/>
        </xdr:cNvSpPr>
      </xdr:nvSpPr>
      <xdr:spPr bwMode="auto">
        <a:xfrm>
          <a:off x="1228060" y="6194794"/>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2"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3"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12044" name="Text Box 130"/>
        <xdr:cNvSpPr txBox="1">
          <a:spLocks noChangeArrowheads="1"/>
        </xdr:cNvSpPr>
      </xdr:nvSpPr>
      <xdr:spPr bwMode="auto">
        <a:xfrm>
          <a:off x="1504950" y="787717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45"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6"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7"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48"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49"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0"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51"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2"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3"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54"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5"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6"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57"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8"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59"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60"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61"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2"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3"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64"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5"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6"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67"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8"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69"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70"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1"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2"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73"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4"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5"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76"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77"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8"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79"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80"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1"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2"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83"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4"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5"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86"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7"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88"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089"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0"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1"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092"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3"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4"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95"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96"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7"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098"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099"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0"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1"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02"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3"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4"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05"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6"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7"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08"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09"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0"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11"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2"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3"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14"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15"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6"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7"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18"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19"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0"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21"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2"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3"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24"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25"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6"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7"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28"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29"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0"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31"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2"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3"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134"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35"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6"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7"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38"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39"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0"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41"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2"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3"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44"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45"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6"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7"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48"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49"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0"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51"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2"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3"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54"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55"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6"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7"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58"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59"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0"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61"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2"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3"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64"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65"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6"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7"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68"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69"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0"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71"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2"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3"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74"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5"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6"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77"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8"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79"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80"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1"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2"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83"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84"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5"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6"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87"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8"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89"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90"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1"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2"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193"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4"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5"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96"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197"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8"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199"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00"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1"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2"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03"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4"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5"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06"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07"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8"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09"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10"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1"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2"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13"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4"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5"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16"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17"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8"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19"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20"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1"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2"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23"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4"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5"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26"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7"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28"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29"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0"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1"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32"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3"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4"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35"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36"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7"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38"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39"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0"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1"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42"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3"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4"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45"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46"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7"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48"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49"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0"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1"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52"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3"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4"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255"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6"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7"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58"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59"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0"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61"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2"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3"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64"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65"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6"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7"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68"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69"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0"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71"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2"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3"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74"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75"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6"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7"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78"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79"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0"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81"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2"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3"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284"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5"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6"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87"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8"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89"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90"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1"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2"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93"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94"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5"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6"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297"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8"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299"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00"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1"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2"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03"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04"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5"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6"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07"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8"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09"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10"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1"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2"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13"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14"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5"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6"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17"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8"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19"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20"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1"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2"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23"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4"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5"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26"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7"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28"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29"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30"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1"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2"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33"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4"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5"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36"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7"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38"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39"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40"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1"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2"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43"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4"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5"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46"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7"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48"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349"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50"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1"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2"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53"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4"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5"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56"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7"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58"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59"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0"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1"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62"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3"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4"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65"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66"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7"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68"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69"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0"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1"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72"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3"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4"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75"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76"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7"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78"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79"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0"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1"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82"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3"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4"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385"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86"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7"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88"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89"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0"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1"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92"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3"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4"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95"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6"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7"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398"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399"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0"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01"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02"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3"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4"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05"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6"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7"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08"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09"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0"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11"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12"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3"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4"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15"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6"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7"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18"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19"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0"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21"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2"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3"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24"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5"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6"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27"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8"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29"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30"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31"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2"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3"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34"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5"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6"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37"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8"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39"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40"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1"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2"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43"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4"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5"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46"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7"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48"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49"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50"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1"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2"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53"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4"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5"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56"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7"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58"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59"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0"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1"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62"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3"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4"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65"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6"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67"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68"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69"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0"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1"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72"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3"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4"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75"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6"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77"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478"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79"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0"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1"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82"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3"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4"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85"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86"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7"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88"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89"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0"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1"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92"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3"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4"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495"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96"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7"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498"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499"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0"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1"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02"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03"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4"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5"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06"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7"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08"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09"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0"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1"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12"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13"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4"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5"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16"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7"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18"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19"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20"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1"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2"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23"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4"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5"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26"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7"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28"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29"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0"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1"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32"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3"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4"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35"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6"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37"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38"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39"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0"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1"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42"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3"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4"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45"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6"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7"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48"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49"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0"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51"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2"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3"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54"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5"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6"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57"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58"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59"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0"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61"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2"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3"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64"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5"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6"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67"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8"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69"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70"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1"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2"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73"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4"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5"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76"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77"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8"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79"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80"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1"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2"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83"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4"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5"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586"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7"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88"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89"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0"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1"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92"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3"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4"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95"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96"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7"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598"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599"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0"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1"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02"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3"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4"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05"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6"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7"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08"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09"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0"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11"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2"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3"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14"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15"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6"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7"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18"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19"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0"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21"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2"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3"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24"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5"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6"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27"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8"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29"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30"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1"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2"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33"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34"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5"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6"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37"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8"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39"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40"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1"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2"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43"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4"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5"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46"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7"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8"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49"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0" name="Text Box 1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1" name="Text Box 1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162205"/>
    <xdr:sp macro="" textlink="">
      <xdr:nvSpPr>
        <xdr:cNvPr id="12652" name="Text Box 130"/>
        <xdr:cNvSpPr txBox="1">
          <a:spLocks noChangeArrowheads="1"/>
        </xdr:cNvSpPr>
      </xdr:nvSpPr>
      <xdr:spPr bwMode="auto">
        <a:xfrm>
          <a:off x="1504950" y="7877175"/>
          <a:ext cx="0" cy="16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53" name="Text Box 1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4" name="Text Box 1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5" name="Text Box 1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56" name="Text Box 1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7" name="Text Box 1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58" name="Text Box 1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59" name="Text Box 13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0" name="Text Box 1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1" name="Text Box 1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62" name="Text Box 14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3" name="Text Box 1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4" name="Text Box 1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65" name="Text Box 14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6" name="Text Box 1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67" name="Text Box 1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668" name="Text Box 14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69" name="Text Box 1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0" name="Text Box 1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1" name="Text Box 1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72" name="Text Box 1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3" name="Text Box 1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4" name="Text Box 1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75" name="Text Box 1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6" name="Text Box 1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7" name="Text Box 1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78" name="Text Box 1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79" name="Text Box 1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0" name="Text Box 1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81" name="Text Box 15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2" name="Text Box 1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3" name="Text Box 1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84" name="Text Box 16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85" name="Text Box 1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6" name="Text Box 1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7" name="Text Box 1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88" name="Text Box 16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89" name="Text Box 1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0" name="Text Box 1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91" name="Text Box 16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2" name="Text Box 1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3" name="Text Box 1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694" name="Text Box 17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5" name="Text Box 1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6" name="Text Box 1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697" name="Text Box 1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8" name="Text Box 1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699" name="Text Box 1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00" name="Text Box 1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1" name="Text Box 1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2" name="Text Box 1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03" name="Text Box 2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04" name="Text Box 20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5" name="Text Box 2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6" name="Text Box 2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07" name="Text Box 21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8" name="Text Box 2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09" name="Text Box 2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10" name="Text Box 2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1" name="Text Box 2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2" name="Text Box 2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13" name="Text Box 2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4" name="Text Box 2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5" name="Text Box 2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16" name="Text Box 22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7" name="Text Box 2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18" name="Text Box 2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19" name="Text Box 22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0" name="Text Box 2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1" name="Text Box 2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22" name="Text Box 22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23" name="Text Box 22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4" name="Text Box 2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5" name="Text Box 2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26" name="Text Box 23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7" name="Text Box 2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28" name="Text Box 2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29" name="Text Box 2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0" name="Text Box 2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1" name="Text Box 2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32" name="Text Box 2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33" name="Text Box 23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4" name="Text Box 2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5" name="Text Box 2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36" name="Text Box 24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7" name="Text Box 2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38" name="Text Box 2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39" name="Text Box 24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0" name="Text Box 2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1" name="Text Box 2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742" name="Text Box 24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43" name="Text Box 24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4" name="Text Box 2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5" name="Text Box 2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46" name="Text Box 2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7" name="Text Box 2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48" name="Text Box 2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49" name="Text Box 2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0" name="Text Box 2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1" name="Text Box 2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52" name="Text Box 2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53" name="Text Box 25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4" name="Text Box 2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5" name="Text Box 2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56" name="Text Box 2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7" name="Text Box 2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58" name="Text Box 2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59" name="Text Box 2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0" name="Text Box 2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1" name="Text Box 2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62" name="Text Box 2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63" name="Text Box 26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4" name="Text Box 2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5" name="Text Box 2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66" name="Text Box 27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7" name="Text Box 2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68" name="Text Box 2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69" name="Text Box 2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0" name="Text Box 2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1" name="Text Box 2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772" name="Text Box 2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73" name="Text Box 27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4" name="Text Box 2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5" name="Text Box 2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76" name="Text Box 28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7" name="Text Box 2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78" name="Text Box 2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79" name="Text Box 28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0" name="Text Box 2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1" name="Text Box 2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82" name="Text Box 2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3" name="Text Box 2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4" name="Text Box 2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85" name="Text Box 2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6" name="Text Box 2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7" name="Text Box 2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88" name="Text Box 2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89" name="Text Box 2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0" name="Text Box 2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91" name="Text Box 2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92" name="Text Box 2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3" name="Text Box 2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4" name="Text Box 2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95" name="Text Box 3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6" name="Text Box 3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7" name="Text Box 3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798" name="Text Box 3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799" name="Text Box 3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0" name="Text Box 3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01" name="Text Box 3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2" name="Text Box 3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3" name="Text Box 3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04" name="Text Box 3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05" name="Text Box 3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6" name="Text Box 3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7" name="Text Box 3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08" name="Text Box 3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09" name="Text Box 3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0" name="Text Box 3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11" name="Text Box 34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2" name="Text Box 3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3" name="Text Box 3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14" name="Text Box 3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15" name="Text Box 37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6" name="Text Box 3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7" name="Text Box 3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18" name="Text Box 37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19" name="Text Box 3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0" name="Text Box 3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21" name="Text Box 38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2" name="Text Box 3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3" name="Text Box 3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24" name="Text Box 41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25" name="Text Box 41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6" name="Text Box 4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7" name="Text Box 4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28" name="Text Box 41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29" name="Text Box 4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0" name="Text Box 4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31" name="Text Box 41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2" name="Text Box 4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3" name="Text Box 4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34" name="Text Box 44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5" name="Text Box 4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6" name="Text Box 4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37" name="Text Box 4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8" name="Text Box 4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39" name="Text Box 4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40" name="Text Box 45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1" name="Text Box 4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2" name="Text Box 4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43" name="Text Box 45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44" name="Text Box 4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5" name="Text Box 4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6" name="Text Box 4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47" name="Text Box 4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8" name="Text Box 4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49" name="Text Box 4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50" name="Text Box 46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1" name="Text Box 4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2" name="Text Box 4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53" name="Text Box 46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54" name="Text Box 4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5" name="Text Box 4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6" name="Text Box 4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57" name="Text Box 4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8" name="Text Box 4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59" name="Text Box 4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60" name="Text Box 47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1" name="Text Box 4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2" name="Text Box 4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863" name="Text Box 47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4" name="Text Box 4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5" name="Text Box 4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66" name="Text Box 47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7" name="Text Box 4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68" name="Text Box 4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69" name="Text Box 48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0" name="Text Box 4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1" name="Text Box 4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72" name="Text Box 48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73" name="Text Box 4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4" name="Text Box 4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5" name="Text Box 4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76" name="Text Box 48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7" name="Text Box 4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78" name="Text Box 4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79" name="Text Box 49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0" name="Text Box 4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1" name="Text Box 4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82" name="Text Box 49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83" name="Text Box 4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4" name="Text Box 4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5" name="Text Box 4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86" name="Text Box 499"/>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7" name="Text Box 5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88" name="Text Box 5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89" name="Text Box 50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0" name="Text Box 5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1" name="Text Box 5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892" name="Text Box 50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3" name="Text Box 5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4" name="Text Box 50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895" name="Text Box 50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6" name="Text Box 5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7" name="Text Box 51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898" name="Text Box 51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899" name="Text Box 5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0" name="Text Box 51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01" name="Text Box 51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02" name="Text Box 51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3" name="Text Box 51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4" name="Text Box 5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05" name="Text Box 51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6" name="Text Box 5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7" name="Text Box 5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08" name="Text Box 52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09" name="Text Box 5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0" name="Text Box 52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11" name="Text Box 5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12" name="Text Box 525"/>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3" name="Text Box 5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4" name="Text Box 5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15" name="Text Box 528"/>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6" name="Text Box 5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7" name="Text Box 5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18" name="Text Box 53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19" name="Text Box 5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0" name="Text Box 5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21" name="Text Box 53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22" name="Text Box 5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3" name="Text Box 5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4" name="Text Box 5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25" name="Text Box 53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6" name="Text Box 5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7" name="Text Box 5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28" name="Text Box 5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29" name="Text Box 5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0" name="Text Box 5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31" name="Text Box 5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2" name="Text Box 5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3" name="Text Box 5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34" name="Text Box 5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5" name="Text Box 5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6" name="Text Box 5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37" name="Text Box 5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38" name="Text Box 55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39" name="Text Box 5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0" name="Text Box 5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41" name="Text Box 55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2" name="Text Box 5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3" name="Text Box 5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44" name="Text Box 55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5" name="Text Box 5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6" name="Text Box 5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47" name="Text Box 56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48" name="Text Box 56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49" name="Text Box 5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0" name="Text Box 5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51" name="Text Box 56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2" name="Text Box 5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3" name="Text Box 5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54" name="Text Box 56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5" name="Text Box 5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6" name="Text Box 5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2957" name="Text Box 57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58" name="Text Box 57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59" name="Text Box 5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0" name="Text Box 5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61" name="Text Box 57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2" name="Text Box 5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3" name="Text Box 5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64" name="Text Box 57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5" name="Text Box 5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6" name="Text Box 5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67" name="Text Box 58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8" name="Text Box 5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69" name="Text Box 5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70" name="Text Box 58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1" name="Text Box 5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2" name="Text Box 5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73" name="Text Box 58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74" name="Text Box 58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5" name="Text Box 5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6" name="Text Box 5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77" name="Text Box 59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8" name="Text Box 5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79" name="Text Box 5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80" name="Text Box 59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1" name="Text Box 5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2" name="Text Box 5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83" name="Text Box 59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84" name="Text Box 59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5" name="Text Box 5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6" name="Text Box 5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87" name="Text Box 6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8" name="Text Box 6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89" name="Text Box 6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90" name="Text Box 6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1" name="Text Box 6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2" name="Text Box 6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2993" name="Text Box 6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94" name="Text Box 60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5" name="Text Box 6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6" name="Text Box 6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2997" name="Text Box 6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8" name="Text Box 6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2999" name="Text Box 6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00" name="Text Box 6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1" name="Text Box 6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2" name="Text Box 6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03" name="Text Box 6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4" name="Text Box 61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5" name="Text Box 6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06" name="Text Box 61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7" name="Text Box 62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08" name="Text Box 6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09" name="Text Box 62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10" name="Text Box 6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1" name="Text Box 6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2" name="Text Box 6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13" name="Text Box 6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4" name="Text Box 6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5" name="Text Box 6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16" name="Text Box 62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7" name="Text Box 6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18" name="Text Box 6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19" name="Text Box 63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20" name="Text Box 6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1" name="Text Box 6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2" name="Text Box 6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23" name="Text Box 63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4" name="Text Box 6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5" name="Text Box 6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26" name="Text Box 63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7" name="Text Box 6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28" name="Text Box 6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29" name="Text Box 642"/>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0" name="Text Box 6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1" name="Text Box 6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32" name="Text Box 64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3" name="Text Box 6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4" name="Text Box 6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35" name="Text Box 6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6" name="Text Box 6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37" name="Text Box 6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38" name="Text Box 6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39" name="Text Box 652"/>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0" name="Text Box 6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1" name="Text Box 6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42" name="Text Box 6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3" name="Text Box 6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4" name="Text Box 6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45" name="Text Box 6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6" name="Text Box 6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7" name="Text Box 6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48" name="Text Box 6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49" name="Text Box 6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0" name="Text Box 6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51" name="Text Box 66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2" name="Text Box 6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3" name="Text Box 6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54" name="Text Box 66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5" name="Text Box 6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6" name="Text Box 6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57" name="Text Box 67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58" name="Text Box 671"/>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59" name="Text Box 67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0" name="Text Box 6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61" name="Text Box 67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2" name="Text Box 67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3" name="Text Box 6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64" name="Text Box 67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5" name="Text Box 67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6" name="Text Box 67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067" name="Text Box 68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8" name="Text Box 6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69" name="Text Box 68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70" name="Text Box 68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1" name="Text Box 6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2" name="Text Box 68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73" name="Text Box 68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4" name="Text Box 6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5" name="Text Box 68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76" name="Text Box 68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77" name="Text Box 69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8" name="Text Box 69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79" name="Text Box 6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80" name="Text Box 693"/>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1" name="Text Box 69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2" name="Text Box 6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83" name="Text Box 69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4" name="Text Box 69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5" name="Text Box 69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086" name="Text Box 69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87" name="Text Box 70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8" name="Text Box 70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89" name="Text Box 7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90" name="Text Box 70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1" name="Text Box 70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2" name="Text Box 7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93" name="Text Box 70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94" name="Text Box 70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5" name="Text Box 7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6" name="Text Box 7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097" name="Text Box 710"/>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8" name="Text Box 7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099" name="Text Box 7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100" name="Text Box 713"/>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1" name="Text Box 7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2" name="Text Box 7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103" name="Text Box 716"/>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04" name="Text Box 7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5" name="Text Box 7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6" name="Text Box 7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07" name="Text Box 7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8" name="Text Box 7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09" name="Text Box 7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10" name="Text Box 7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11" name="Text Box 724"/>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2" name="Text Box 7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3" name="Text Box 72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14" name="Text Box 72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5" name="Text Box 7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6" name="Text Box 72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17" name="Text Box 73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8" name="Text Box 7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19" name="Text Box 73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20" name="Text Box 73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21" name="Text Box 73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2" name="Text Box 73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3" name="Text Box 73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24" name="Text Box 73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5" name="Text Box 7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6" name="Text Box 73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27" name="Text Box 74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28" name="Text Box 74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29" name="Text Box 74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0" name="Text Box 7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31" name="Text Box 74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2" name="Text Box 74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3" name="Text Box 7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34" name="Text Box 74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5" name="Text Box 74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6" name="Text Box 7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37" name="Text Box 750"/>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8" name="Text Box 75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39" name="Text Box 7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40" name="Text Box 75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1" name="Text Box 75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2" name="Text Box 75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43" name="Text Box 75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4" name="Text Box 7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5" name="Text Box 75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46" name="Text Box 75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47" name="Text Box 76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8" name="Text Box 76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49" name="Text Box 7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50" name="Text Box 76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1" name="Text Box 76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2" name="Text Box 7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53" name="Text Box 76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4" name="Text Box 76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5" name="Text Box 7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56" name="Text Box 769"/>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7" name="Text Box 7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58" name="Text Box 77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59" name="Text Box 77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0" name="Text Box 77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1" name="Text Box 77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62" name="Text Box 77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3" name="Text Box 77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4" name="Text Box 77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65" name="Text Box 77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66" name="Text Box 77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7" name="Text Box 78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68" name="Text Box 78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69" name="Text Box 78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0" name="Text Box 78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1" name="Text Box 78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72" name="Text Box 78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3" name="Text Box 78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4" name="Text Box 78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75" name="Text Box 78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6" name="Text Box 78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7" name="Text Box 79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78" name="Text Box 79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79" name="Text Box 79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0" name="Text Box 79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81" name="Text Box 79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2" name="Text Box 79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3" name="Text Box 79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84" name="Text Box 79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85" name="Text Box 798"/>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6" name="Text Box 79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7" name="Text Box 80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88" name="Text Box 801"/>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89" name="Text Box 80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0" name="Text Box 80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91" name="Text Box 804"/>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2" name="Text Box 80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3" name="Text Box 80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194" name="Text Box 807"/>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5" name="Text Box 80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6" name="Text Box 80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197" name="Text Box 81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8" name="Text Box 81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199" name="Text Box 81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00" name="Text Box 81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1" name="Text Box 81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2" name="Text Box 81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03" name="Text Box 81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04" name="Text Box 817"/>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5" name="Text Box 81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6" name="Text Box 81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07" name="Text Box 820"/>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8" name="Text Box 82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09" name="Text Box 82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10" name="Text Box 823"/>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1" name="Text Box 82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2" name="Text Box 82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4"/>
    <xdr:sp macro="" textlink="">
      <xdr:nvSpPr>
        <xdr:cNvPr id="13213" name="Text Box 826"/>
        <xdr:cNvSpPr txBox="1">
          <a:spLocks noChangeArrowheads="1"/>
        </xdr:cNvSpPr>
      </xdr:nvSpPr>
      <xdr:spPr bwMode="auto">
        <a:xfrm>
          <a:off x="1504950" y="78771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4" name="Text Box 82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5" name="Text Box 82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16" name="Text Box 82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7" name="Text Box 83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18" name="Text Box 83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19" name="Text Box 83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0" name="Text Box 83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1" name="Text Box 83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22" name="Text Box 83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23" name="Text Box 836"/>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4" name="Text Box 83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5" name="Text Box 83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26" name="Text Box 839"/>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7" name="Text Box 84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28" name="Text Box 841"/>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29" name="Text Box 842"/>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0" name="Text Box 84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1" name="Text Box 844"/>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5"/>
    <xdr:sp macro="" textlink="">
      <xdr:nvSpPr>
        <xdr:cNvPr id="13232" name="Text Box 845"/>
        <xdr:cNvSpPr txBox="1">
          <a:spLocks noChangeArrowheads="1"/>
        </xdr:cNvSpPr>
      </xdr:nvSpPr>
      <xdr:spPr bwMode="auto">
        <a:xfrm>
          <a:off x="1504950" y="78771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3" name="Text Box 84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4" name="Text Box 84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35" name="Text Box 84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6" name="Text Box 84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7" name="Text Box 85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38" name="Text Box 85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39" name="Text Box 85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0" name="Text Box 85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41" name="Text Box 85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42" name="Text Box 855"/>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3" name="Text Box 85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4" name="Text Box 857"/>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45" name="Text Box 858"/>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6" name="Text Box 85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7" name="Text Box 86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48" name="Text Box 861"/>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49" name="Text Box 862"/>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0" name="Text Box 863"/>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51" name="Text Box 864"/>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2" name="Text Box 865"/>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3" name="Text Box 866"/>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28576"/>
    <xdr:sp macro="" textlink="">
      <xdr:nvSpPr>
        <xdr:cNvPr id="13254" name="Text Box 867"/>
        <xdr:cNvSpPr txBox="1">
          <a:spLocks noChangeArrowheads="1"/>
        </xdr:cNvSpPr>
      </xdr:nvSpPr>
      <xdr:spPr bwMode="auto">
        <a:xfrm>
          <a:off x="1504950" y="78771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5" name="Text Box 868"/>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6" name="Text Box 869"/>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7</xdr:row>
      <xdr:rowOff>0</xdr:rowOff>
    </xdr:from>
    <xdr:ext cx="0" cy="38100"/>
    <xdr:sp macro="" textlink="">
      <xdr:nvSpPr>
        <xdr:cNvPr id="13257" name="Text Box 870"/>
        <xdr:cNvSpPr txBox="1">
          <a:spLocks noChangeArrowheads="1"/>
        </xdr:cNvSpPr>
      </xdr:nvSpPr>
      <xdr:spPr bwMode="auto">
        <a:xfrm>
          <a:off x="1504950" y="78771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58" name="Text Box 10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59" name="Text Box 10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0" name="Text Box 10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1" name="Text Box 10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2" name="Text Box 10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3" name="Text Box 10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4" name="Text Box 10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5" name="Text Box 11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6" name="Text Box 11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7" name="Text Box 11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8" name="Text Box 11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69" name="Text Box 11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0" name="Text Box 11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1" name="Text Box 11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2" name="Text Box 11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3" name="Text Box 11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4" name="Text Box 11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5" name="Text Box 12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6" name="Text Box 12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7" name="Text Box 12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8" name="Text Box 12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79" name="Text Box 12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0" name="Text Box 12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1" name="Text Box 12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2" name="Text Box 12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3" name="Text Box 12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4" name="Text Box 12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5" name="Text Box 18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6" name="Text Box 18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7" name="Text Box 18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8" name="Text Box 18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89" name="Text Box 18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0" name="Text Box 18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1" name="Text Box 18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2" name="Text Box 18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3" name="Text Box 18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4" name="Text Box 19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5" name="Text Box 19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6" name="Text Box 19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7" name="Text Box 19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8" name="Text Box 19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299" name="Text Box 19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0" name="Text Box 19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1" name="Text Box 19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2" name="Text Box 19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3" name="Text Box 19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4" name="Text Box 20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5" name="Text Box 20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6" name="Text Box 20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7" name="Text Box 20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8" name="Text Box 20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09" name="Text Box 20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0" name="Text Box 20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1" name="Text Box 20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2" name="Text Box 30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3" name="Text Box 31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4" name="Text Box 31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5" name="Text Box 31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6" name="Text Box 31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7" name="Text Box 31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8" name="Text Box 31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19" name="Text Box 31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0" name="Text Box 31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1" name="Text Box 31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2" name="Text Box 31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3" name="Text Box 32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4" name="Text Box 32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5" name="Text Box 32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6" name="Text Box 32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7" name="Text Box 32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8" name="Text Box 32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29" name="Text Box 32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0" name="Text Box 32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1" name="Text Box 32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2" name="Text Box 32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3" name="Text Box 33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4" name="Text Box 33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5" name="Text Box 33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6" name="Text Box 33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7" name="Text Box 33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8" name="Text Box 33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39" name="Text Box 34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0" name="Text Box 34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1" name="Text Box 34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2" name="Text Box 34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3" name="Text Box 35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4" name="Text Box 35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5" name="Text Box 35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6" name="Text Box 35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7" name="Text Box 35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8" name="Text Box 35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49" name="Text Box 35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0" name="Text Box 35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1" name="Text Box 35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2" name="Text Box 35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3" name="Text Box 36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4" name="Text Box 36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5" name="Text Box 36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6" name="Text Box 36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7" name="Text Box 36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8" name="Text Box 36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59" name="Text Box 36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0" name="Text Box 36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1" name="Text Box 36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2" name="Text Box 36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3" name="Text Box 37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4" name="Text Box 37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5" name="Text Box 37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6" name="Text Box 38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7" name="Text Box 38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8" name="Text Box 38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69" name="Text Box 38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0" name="Text Box 38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1" name="Text Box 38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2" name="Text Box 38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3" name="Text Box 39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4" name="Text Box 39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5" name="Text Box 39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6" name="Text Box 39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7" name="Text Box 39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8" name="Text Box 39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79" name="Text Box 39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0" name="Text Box 39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1" name="Text Box 39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2" name="Text Box 39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3" name="Text Box 40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4" name="Text Box 40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5" name="Text Box 40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6" name="Text Box 40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7" name="Text Box 40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8" name="Text Box 40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89" name="Text Box 40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0" name="Text Box 40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1" name="Text Box 40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2" name="Text Box 40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3" name="Text Box 42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4" name="Text Box 42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5" name="Text Box 42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6" name="Text Box 42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7" name="Text Box 42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8" name="Text Box 42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399" name="Text Box 42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0" name="Text Box 42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1" name="Text Box 42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2" name="Text Box 42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3" name="Text Box 43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4" name="Text Box 43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5" name="Text Box 43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6" name="Text Box 43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7" name="Text Box 43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8" name="Text Box 43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09" name="Text Box 43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0" name="Text Box 437"/>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1" name="Text Box 438"/>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2" name="Text Box 439"/>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3" name="Text Box 440"/>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4" name="Text Box 441"/>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5" name="Text Box 442"/>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6" name="Text Box 443"/>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7" name="Text Box 444"/>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8" name="Text Box 445"/>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95250" cy="19050"/>
    <xdr:sp macro="" textlink="">
      <xdr:nvSpPr>
        <xdr:cNvPr id="13419" name="Text Box 446"/>
        <xdr:cNvSpPr txBox="1">
          <a:spLocks noChangeArrowheads="1"/>
        </xdr:cNvSpPr>
      </xdr:nvSpPr>
      <xdr:spPr bwMode="auto">
        <a:xfrm>
          <a:off x="11582400" y="582930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olar.ourolux.com.br/gerador-solar-5-28kw-1x220v-ourolux.html" TargetMode="External"/><Relationship Id="rId2" Type="http://schemas.openxmlformats.org/officeDocument/2006/relationships/hyperlink" Target="https://www.mobimax.com.br/produto/kit-gerador-energia-solar-6-24kwp-telha-ceramica-71103?utm_source=&amp;utm_medium=&amp;utm_campaign=" TargetMode="External"/><Relationship Id="rId1" Type="http://schemas.openxmlformats.org/officeDocument/2006/relationships/hyperlink" Target="https://www.neosolar.com.br/loja/gerador-solar-5-36kwp-byd-fronius-telha-trapezoidal-mono-220v.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Normal="100" zoomScaleSheetLayoutView="100" workbookViewId="0">
      <pane ySplit="5" topLeftCell="A6" activePane="bottomLeft" state="frozen"/>
      <selection pane="bottomLeft" activeCell="F46" sqref="F46"/>
    </sheetView>
  </sheetViews>
  <sheetFormatPr defaultRowHeight="15" x14ac:dyDescent="0.25"/>
  <cols>
    <col min="1" max="1" width="12.42578125" customWidth="1"/>
    <col min="2" max="2" width="11.5703125" style="3" customWidth="1"/>
    <col min="3" max="3" width="75" customWidth="1"/>
    <col min="5" max="5" width="13.7109375" customWidth="1"/>
    <col min="6" max="6" width="15.42578125" bestFit="1" customWidth="1"/>
    <col min="7" max="7" width="15.42578125" customWidth="1"/>
    <col min="8" max="8" width="22.5703125" bestFit="1" customWidth="1"/>
  </cols>
  <sheetData>
    <row r="1" spans="1:10" ht="54" customHeight="1" x14ac:dyDescent="0.25">
      <c r="A1" s="420" t="s">
        <v>8</v>
      </c>
      <c r="B1" s="421"/>
      <c r="C1" s="421"/>
      <c r="D1" s="421"/>
      <c r="E1" s="421"/>
      <c r="F1" s="421"/>
      <c r="G1" s="422"/>
      <c r="H1" s="282"/>
      <c r="I1" s="31"/>
      <c r="J1" s="13"/>
    </row>
    <row r="2" spans="1:10" ht="13.5" customHeight="1" x14ac:dyDescent="0.25">
      <c r="A2" s="1" t="s">
        <v>9</v>
      </c>
      <c r="B2" s="274" t="s">
        <v>129</v>
      </c>
      <c r="C2" s="275"/>
      <c r="D2" s="425" t="s">
        <v>12</v>
      </c>
      <c r="E2" s="426"/>
      <c r="F2" s="416">
        <v>44562</v>
      </c>
      <c r="G2" s="417"/>
      <c r="H2" s="283"/>
      <c r="I2" s="31"/>
      <c r="J2" s="13"/>
    </row>
    <row r="3" spans="1:10" ht="13.5" customHeight="1" x14ac:dyDescent="0.25">
      <c r="A3" s="1" t="s">
        <v>10</v>
      </c>
      <c r="B3" s="274" t="s">
        <v>126</v>
      </c>
      <c r="C3" s="275"/>
      <c r="D3" s="425" t="s">
        <v>13</v>
      </c>
      <c r="E3" s="426"/>
      <c r="F3" s="418">
        <v>1.5727</v>
      </c>
      <c r="G3" s="419"/>
      <c r="H3" s="283"/>
      <c r="I3" s="31"/>
      <c r="J3" s="13"/>
    </row>
    <row r="4" spans="1:10" ht="14.25" customHeight="1" x14ac:dyDescent="0.25">
      <c r="A4" s="1" t="s">
        <v>11</v>
      </c>
      <c r="B4" s="274" t="s">
        <v>127</v>
      </c>
      <c r="C4" s="275"/>
      <c r="D4" s="427" t="s">
        <v>14</v>
      </c>
      <c r="E4" s="428"/>
      <c r="F4" s="423">
        <v>0.3453</v>
      </c>
      <c r="G4" s="424"/>
      <c r="H4" s="284"/>
      <c r="I4" s="31"/>
      <c r="J4" s="13"/>
    </row>
    <row r="5" spans="1:10" ht="15" customHeight="1" x14ac:dyDescent="0.25">
      <c r="A5" s="45" t="s">
        <v>0</v>
      </c>
      <c r="B5" s="46" t="s">
        <v>16</v>
      </c>
      <c r="C5" s="47" t="s">
        <v>19</v>
      </c>
      <c r="D5" s="48" t="s">
        <v>20</v>
      </c>
      <c r="E5" s="49" t="s">
        <v>21</v>
      </c>
      <c r="F5" s="49" t="s">
        <v>40</v>
      </c>
      <c r="G5" s="49" t="s">
        <v>379</v>
      </c>
      <c r="H5" s="45" t="s">
        <v>27</v>
      </c>
    </row>
    <row r="6" spans="1:10" x14ac:dyDescent="0.25">
      <c r="A6" s="45">
        <v>1</v>
      </c>
      <c r="B6" s="50"/>
      <c r="C6" s="51" t="s">
        <v>15</v>
      </c>
      <c r="D6" s="51"/>
      <c r="E6" s="52"/>
      <c r="F6" s="52"/>
      <c r="G6" s="52"/>
      <c r="H6" s="53"/>
    </row>
    <row r="7" spans="1:10" ht="30" x14ac:dyDescent="0.25">
      <c r="A7" s="4" t="s">
        <v>1</v>
      </c>
      <c r="B7" s="59" t="s">
        <v>51</v>
      </c>
      <c r="C7" s="2" t="s">
        <v>17</v>
      </c>
      <c r="D7" s="4" t="s">
        <v>30</v>
      </c>
      <c r="E7" s="4">
        <f>'Mémoria de Cálculo'!K6</f>
        <v>8</v>
      </c>
      <c r="F7" s="33">
        <v>269.37</v>
      </c>
      <c r="G7" s="33">
        <f>F7*1.3453</f>
        <v>362.38346100000001</v>
      </c>
      <c r="H7" s="33">
        <f>TRUNC(ROUND(E7*G7*1.3453,2),2)</f>
        <v>3900.12</v>
      </c>
    </row>
    <row r="8" spans="1:10" ht="50.25" customHeight="1" x14ac:dyDescent="0.25">
      <c r="A8" s="4" t="s">
        <v>2</v>
      </c>
      <c r="B8" s="59" t="s">
        <v>52</v>
      </c>
      <c r="C8" s="6" t="s">
        <v>28</v>
      </c>
      <c r="D8" s="4" t="s">
        <v>29</v>
      </c>
      <c r="E8" s="4">
        <f>'Mémoria de Cálculo'!K9</f>
        <v>6</v>
      </c>
      <c r="F8" s="33">
        <v>47.59</v>
      </c>
      <c r="G8" s="33">
        <f t="shared" ref="G8:G12" si="0">F8*1.3453</f>
        <v>64.022827000000007</v>
      </c>
      <c r="H8" s="33">
        <f t="shared" ref="H8:H12" si="1">TRUNC(ROUND(E8*G8*1.3453,2),2)</f>
        <v>516.78</v>
      </c>
    </row>
    <row r="9" spans="1:10" ht="45" x14ac:dyDescent="0.25">
      <c r="A9" s="4" t="s">
        <v>3</v>
      </c>
      <c r="B9" s="59" t="s">
        <v>53</v>
      </c>
      <c r="C9" s="7" t="s">
        <v>32</v>
      </c>
      <c r="D9" s="4" t="s">
        <v>29</v>
      </c>
      <c r="E9" s="4">
        <f>'Mémoria de Cálculo'!K11</f>
        <v>6</v>
      </c>
      <c r="F9" s="33">
        <v>650.77</v>
      </c>
      <c r="G9" s="33">
        <f t="shared" si="0"/>
        <v>875.48088099999995</v>
      </c>
      <c r="H9" s="33">
        <f t="shared" si="1"/>
        <v>7066.71</v>
      </c>
    </row>
    <row r="10" spans="1:10" ht="30" x14ac:dyDescent="0.25">
      <c r="A10" s="4" t="s">
        <v>4</v>
      </c>
      <c r="B10" s="59" t="s">
        <v>54</v>
      </c>
      <c r="C10" s="7" t="s">
        <v>33</v>
      </c>
      <c r="D10" s="4" t="s">
        <v>29</v>
      </c>
      <c r="E10" s="4">
        <f>'Mémoria de Cálculo'!K14</f>
        <v>6</v>
      </c>
      <c r="F10" s="33">
        <v>348.62</v>
      </c>
      <c r="G10" s="33">
        <f t="shared" si="0"/>
        <v>468.99848599999996</v>
      </c>
      <c r="H10" s="33">
        <f t="shared" si="1"/>
        <v>3785.66</v>
      </c>
    </row>
    <row r="11" spans="1:10" ht="60" x14ac:dyDescent="0.25">
      <c r="A11" s="4" t="s">
        <v>31</v>
      </c>
      <c r="B11" s="59" t="s">
        <v>55</v>
      </c>
      <c r="C11" s="7" t="s">
        <v>34</v>
      </c>
      <c r="D11" s="4" t="s">
        <v>35</v>
      </c>
      <c r="E11" s="4">
        <f>'Mémoria de Cálculo'!K17</f>
        <v>3</v>
      </c>
      <c r="F11" s="33">
        <v>1050</v>
      </c>
      <c r="G11" s="33">
        <f t="shared" si="0"/>
        <v>1412.5649999999998</v>
      </c>
      <c r="H11" s="33">
        <f t="shared" si="1"/>
        <v>5700.97</v>
      </c>
    </row>
    <row r="12" spans="1:10" ht="30" x14ac:dyDescent="0.25">
      <c r="A12" s="4" t="s">
        <v>57</v>
      </c>
      <c r="B12" s="59" t="s">
        <v>58</v>
      </c>
      <c r="C12" s="7" t="s">
        <v>56</v>
      </c>
      <c r="D12" s="4" t="s">
        <v>59</v>
      </c>
      <c r="E12" s="4">
        <v>1</v>
      </c>
      <c r="F12" s="33">
        <v>1400</v>
      </c>
      <c r="G12" s="33">
        <f t="shared" si="0"/>
        <v>1883.4199999999998</v>
      </c>
      <c r="H12" s="33">
        <f t="shared" si="1"/>
        <v>2533.7600000000002</v>
      </c>
    </row>
    <row r="13" spans="1:10" ht="17.25" x14ac:dyDescent="0.4">
      <c r="A13" s="4"/>
      <c r="B13" s="5"/>
      <c r="C13" s="36" t="s">
        <v>43</v>
      </c>
      <c r="D13" s="4"/>
      <c r="E13" s="4"/>
      <c r="F13" s="33"/>
      <c r="G13" s="33"/>
      <c r="H13" s="38">
        <f>SUM(H7:H12)</f>
        <v>23504</v>
      </c>
    </row>
    <row r="14" spans="1:10" x14ac:dyDescent="0.25">
      <c r="A14" s="4"/>
      <c r="B14" s="5"/>
      <c r="C14" s="7"/>
      <c r="D14" s="4"/>
      <c r="E14" s="4"/>
      <c r="F14" s="33"/>
      <c r="G14" s="33"/>
      <c r="H14" s="33"/>
    </row>
    <row r="15" spans="1:10" x14ac:dyDescent="0.25">
      <c r="A15" s="45">
        <v>2</v>
      </c>
      <c r="B15" s="50"/>
      <c r="C15" s="51" t="s">
        <v>36</v>
      </c>
      <c r="D15" s="51"/>
      <c r="E15" s="52"/>
      <c r="F15" s="53"/>
      <c r="G15" s="53"/>
      <c r="H15" s="54"/>
    </row>
    <row r="16" spans="1:10" ht="28.5" customHeight="1" x14ac:dyDescent="0.25">
      <c r="A16" s="8" t="s">
        <v>5</v>
      </c>
      <c r="B16" s="60" t="s">
        <v>131</v>
      </c>
      <c r="C16" t="s">
        <v>130</v>
      </c>
      <c r="D16" s="8" t="s">
        <v>47</v>
      </c>
      <c r="E16" s="22">
        <f>'Mémoria de Cálculo'!K24</f>
        <v>4.3199999999999994</v>
      </c>
      <c r="F16" s="34">
        <v>48.28</v>
      </c>
      <c r="G16" s="33">
        <f t="shared" ref="G16:G18" si="2">F16*1.3453</f>
        <v>64.951083999999994</v>
      </c>
      <c r="H16" s="33">
        <f t="shared" ref="H16:H18" si="3">TRUNC(ROUND(E16*G16*1.3453,2),2)</f>
        <v>377.48</v>
      </c>
    </row>
    <row r="17" spans="1:8" ht="30" x14ac:dyDescent="0.25">
      <c r="A17" s="11" t="s">
        <v>6</v>
      </c>
      <c r="B17" s="60" t="s">
        <v>133</v>
      </c>
      <c r="C17" s="12" t="s">
        <v>132</v>
      </c>
      <c r="D17" s="11" t="s">
        <v>47</v>
      </c>
      <c r="E17" s="22">
        <f>'Mémoria de Cálculo'!K27</f>
        <v>1.7999999999999998</v>
      </c>
      <c r="F17" s="34">
        <v>226.88</v>
      </c>
      <c r="G17" s="33">
        <f t="shared" si="2"/>
        <v>305.22166399999998</v>
      </c>
      <c r="H17" s="33">
        <f t="shared" si="3"/>
        <v>739.11</v>
      </c>
    </row>
    <row r="18" spans="1:8" ht="49.5" customHeight="1" x14ac:dyDescent="0.25">
      <c r="A18" s="11" t="s">
        <v>7</v>
      </c>
      <c r="B18" s="60" t="s">
        <v>60</v>
      </c>
      <c r="C18" s="39" t="s">
        <v>46</v>
      </c>
      <c r="D18" s="11" t="s">
        <v>47</v>
      </c>
      <c r="E18" s="22">
        <f>'Mémoria de Cálculo'!K30</f>
        <v>6.1199999999999992</v>
      </c>
      <c r="F18" s="34">
        <v>60.93</v>
      </c>
      <c r="G18" s="33">
        <f t="shared" si="2"/>
        <v>81.969128999999995</v>
      </c>
      <c r="H18" s="33">
        <f t="shared" si="3"/>
        <v>674.87</v>
      </c>
    </row>
    <row r="19" spans="1:8" ht="17.25" x14ac:dyDescent="0.4">
      <c r="A19" s="11"/>
      <c r="B19" s="18"/>
      <c r="C19" s="37" t="s">
        <v>44</v>
      </c>
      <c r="D19" s="11"/>
      <c r="E19" s="22"/>
      <c r="F19" s="34"/>
      <c r="G19" s="34"/>
      <c r="H19" s="38">
        <f>SUM(H16:H18)</f>
        <v>1791.46</v>
      </c>
    </row>
    <row r="20" spans="1:8" x14ac:dyDescent="0.25">
      <c r="A20" s="11"/>
      <c r="B20" s="18"/>
      <c r="C20" s="12"/>
      <c r="D20" s="11"/>
      <c r="E20" s="22"/>
      <c r="F20" s="34"/>
      <c r="G20" s="34"/>
      <c r="H20" s="33"/>
    </row>
    <row r="21" spans="1:8" x14ac:dyDescent="0.25">
      <c r="A21" s="45">
        <v>3</v>
      </c>
      <c r="B21" s="50"/>
      <c r="C21" s="51" t="s">
        <v>136</v>
      </c>
      <c r="D21" s="51"/>
      <c r="E21" s="52"/>
      <c r="F21" s="53"/>
      <c r="G21" s="53"/>
      <c r="H21" s="54"/>
    </row>
    <row r="22" spans="1:8" x14ac:dyDescent="0.25">
      <c r="A22" s="11" t="s">
        <v>37</v>
      </c>
      <c r="B22" s="29" t="s">
        <v>135</v>
      </c>
      <c r="C22" s="26" t="s">
        <v>134</v>
      </c>
      <c r="D22" s="19" t="s">
        <v>47</v>
      </c>
      <c r="E22" s="22">
        <f>'Mémoria de Cálculo'!K35</f>
        <v>8.3739000000000008</v>
      </c>
      <c r="F22" s="35">
        <v>46.09</v>
      </c>
      <c r="G22" s="33">
        <f t="shared" ref="G22:G25" si="4">F22*1.3453</f>
        <v>62.004877</v>
      </c>
      <c r="H22" s="33">
        <f t="shared" ref="H22:H25" si="5">TRUNC(ROUND(E22*G22*1.3453,2),2)</f>
        <v>698.51</v>
      </c>
    </row>
    <row r="23" spans="1:8" ht="45" x14ac:dyDescent="0.25">
      <c r="A23" s="11" t="s">
        <v>38</v>
      </c>
      <c r="B23" s="29" t="s">
        <v>221</v>
      </c>
      <c r="C23" s="26" t="s">
        <v>222</v>
      </c>
      <c r="D23" s="19" t="s">
        <v>47</v>
      </c>
      <c r="E23" s="22">
        <f>'Mémoria de Cálculo'!K43</f>
        <v>86.387200000000007</v>
      </c>
      <c r="F23" s="35">
        <v>147.96</v>
      </c>
      <c r="G23" s="33">
        <f t="shared" si="4"/>
        <v>199.050588</v>
      </c>
      <c r="H23" s="33">
        <f t="shared" si="5"/>
        <v>23133</v>
      </c>
    </row>
    <row r="24" spans="1:8" ht="47.25" customHeight="1" x14ac:dyDescent="0.25">
      <c r="A24" s="19" t="s">
        <v>39</v>
      </c>
      <c r="B24" s="30" t="s">
        <v>139</v>
      </c>
      <c r="C24" s="28" t="s">
        <v>140</v>
      </c>
      <c r="D24" s="19" t="s">
        <v>47</v>
      </c>
      <c r="E24" s="22">
        <f>'Mémoria de Cálculo'!K47</f>
        <v>21.596800000000002</v>
      </c>
      <c r="F24" s="35">
        <v>147.38</v>
      </c>
      <c r="G24" s="33">
        <f t="shared" si="4"/>
        <v>198.27031399999998</v>
      </c>
      <c r="H24" s="33">
        <f t="shared" si="5"/>
        <v>5760.58</v>
      </c>
    </row>
    <row r="25" spans="1:8" x14ac:dyDescent="0.25">
      <c r="A25" s="19" t="s">
        <v>213</v>
      </c>
      <c r="B25" s="29" t="s">
        <v>138</v>
      </c>
      <c r="C25" s="15" t="s">
        <v>137</v>
      </c>
      <c r="D25" s="19" t="s">
        <v>47</v>
      </c>
      <c r="E25" s="22">
        <f>'Mémoria de Cálculo'!K50</f>
        <v>6.3939000000000004</v>
      </c>
      <c r="F25" s="35">
        <v>49.63</v>
      </c>
      <c r="G25" s="33">
        <f t="shared" si="4"/>
        <v>66.767239000000004</v>
      </c>
      <c r="H25" s="33">
        <f t="shared" si="5"/>
        <v>574.30999999999995</v>
      </c>
    </row>
    <row r="26" spans="1:8" ht="17.25" x14ac:dyDescent="0.4">
      <c r="A26" s="4"/>
      <c r="B26" s="183"/>
      <c r="C26" s="184" t="s">
        <v>45</v>
      </c>
      <c r="D26" s="19"/>
      <c r="E26" s="22"/>
      <c r="F26" s="35"/>
      <c r="G26" s="35"/>
      <c r="H26" s="38">
        <f>SUM(H22:H25)</f>
        <v>30166.399999999998</v>
      </c>
    </row>
    <row r="27" spans="1:8" x14ac:dyDescent="0.25">
      <c r="A27" s="19"/>
      <c r="B27" s="25"/>
      <c r="C27" s="15"/>
      <c r="D27" s="19"/>
      <c r="E27" s="22"/>
      <c r="F27" s="35"/>
      <c r="G27" s="35"/>
      <c r="H27" s="33"/>
    </row>
    <row r="28" spans="1:8" x14ac:dyDescent="0.25">
      <c r="A28" s="45">
        <v>4</v>
      </c>
      <c r="B28" s="50"/>
      <c r="C28" s="51" t="s">
        <v>142</v>
      </c>
      <c r="D28" s="51"/>
      <c r="E28" s="52"/>
      <c r="F28" s="52"/>
      <c r="G28" s="52"/>
      <c r="H28" s="53"/>
    </row>
    <row r="29" spans="1:8" ht="45" x14ac:dyDescent="0.25">
      <c r="A29" s="4" t="s">
        <v>41</v>
      </c>
      <c r="B29" s="186" t="s">
        <v>143</v>
      </c>
      <c r="C29" s="7" t="s">
        <v>144</v>
      </c>
      <c r="D29" s="4" t="s">
        <v>29</v>
      </c>
      <c r="E29" s="10">
        <f>'Mémoria de Cálculo'!K58</f>
        <v>10</v>
      </c>
      <c r="F29" s="33">
        <v>152.63999999999999</v>
      </c>
      <c r="G29" s="33">
        <f t="shared" ref="G29" si="6">F29*1.3453</f>
        <v>205.34659199999996</v>
      </c>
      <c r="H29" s="33">
        <f t="shared" ref="H29" si="7">TRUNC(ROUND(E29*G29*1.3453,2),2)</f>
        <v>2762.53</v>
      </c>
    </row>
    <row r="30" spans="1:8" ht="17.25" x14ac:dyDescent="0.4">
      <c r="A30" s="4"/>
      <c r="B30" s="5"/>
      <c r="C30" s="40" t="s">
        <v>48</v>
      </c>
      <c r="D30" s="4"/>
      <c r="E30" s="4"/>
      <c r="F30" s="4"/>
      <c r="G30" s="4"/>
      <c r="H30" s="38">
        <f>H29</f>
        <v>2762.53</v>
      </c>
    </row>
    <row r="31" spans="1:8" x14ac:dyDescent="0.25">
      <c r="A31" s="45">
        <v>5</v>
      </c>
      <c r="B31" s="50"/>
      <c r="C31" s="51" t="s">
        <v>145</v>
      </c>
      <c r="D31" s="51"/>
      <c r="E31" s="52"/>
      <c r="F31" s="52"/>
      <c r="G31" s="52"/>
      <c r="H31" s="53"/>
    </row>
    <row r="32" spans="1:8" ht="60.75" customHeight="1" x14ac:dyDescent="0.25">
      <c r="A32" s="4" t="s">
        <v>42</v>
      </c>
      <c r="B32" s="5" t="s">
        <v>146</v>
      </c>
      <c r="C32" s="7" t="s">
        <v>147</v>
      </c>
      <c r="D32" s="4" t="s">
        <v>30</v>
      </c>
      <c r="E32" s="4">
        <f>'Mémoria de Cálculo'!K62</f>
        <v>38.58</v>
      </c>
      <c r="F32" s="175">
        <v>103.68</v>
      </c>
      <c r="G32" s="33">
        <f t="shared" ref="G32:G40" si="8">F32*1.3453</f>
        <v>139.480704</v>
      </c>
      <c r="H32" s="33">
        <f t="shared" ref="H32:H40" si="9">TRUNC(ROUND(E32*G32*1.3453,2),2)</f>
        <v>7239.28</v>
      </c>
    </row>
    <row r="33" spans="1:8" ht="60" x14ac:dyDescent="0.25">
      <c r="A33" s="4" t="s">
        <v>167</v>
      </c>
      <c r="B33" s="5" t="s">
        <v>148</v>
      </c>
      <c r="C33" s="7" t="s">
        <v>149</v>
      </c>
      <c r="D33" s="4" t="s">
        <v>30</v>
      </c>
      <c r="E33" s="4">
        <f>'Mémoria de Cálculo'!K68</f>
        <v>23.230000000000004</v>
      </c>
      <c r="F33" s="175">
        <v>67.02</v>
      </c>
      <c r="G33" s="33">
        <f t="shared" si="8"/>
        <v>90.162005999999991</v>
      </c>
      <c r="H33" s="33">
        <f t="shared" si="9"/>
        <v>2817.68</v>
      </c>
    </row>
    <row r="34" spans="1:8" ht="45" x14ac:dyDescent="0.25">
      <c r="A34" s="4" t="s">
        <v>168</v>
      </c>
      <c r="B34" s="5" t="s">
        <v>150</v>
      </c>
      <c r="C34" s="7" t="s">
        <v>151</v>
      </c>
      <c r="D34" s="4" t="s">
        <v>47</v>
      </c>
      <c r="E34" s="4">
        <f>'Mémoria de Cálculo'!K76</f>
        <v>7.09</v>
      </c>
      <c r="F34" s="175">
        <v>593.5</v>
      </c>
      <c r="G34" s="33">
        <f t="shared" si="8"/>
        <v>798.43554999999992</v>
      </c>
      <c r="H34" s="33">
        <f t="shared" si="9"/>
        <v>7615.62</v>
      </c>
    </row>
    <row r="35" spans="1:8" ht="15" customHeight="1" x14ac:dyDescent="0.25">
      <c r="A35" s="4" t="s">
        <v>169</v>
      </c>
      <c r="B35" s="5" t="s">
        <v>152</v>
      </c>
      <c r="C35" s="7" t="s">
        <v>153</v>
      </c>
      <c r="D35" s="4" t="s">
        <v>30</v>
      </c>
      <c r="E35" s="4">
        <f>'Mémoria de Cálculo'!K79</f>
        <v>76.44</v>
      </c>
      <c r="F35" s="175">
        <v>5.75</v>
      </c>
      <c r="G35" s="33">
        <f t="shared" si="8"/>
        <v>7.7354749999999992</v>
      </c>
      <c r="H35" s="33">
        <f t="shared" si="9"/>
        <v>795.48</v>
      </c>
    </row>
    <row r="36" spans="1:8" ht="45" x14ac:dyDescent="0.25">
      <c r="A36" s="4" t="s">
        <v>170</v>
      </c>
      <c r="B36" s="5" t="s">
        <v>154</v>
      </c>
      <c r="C36" s="7" t="s">
        <v>155</v>
      </c>
      <c r="D36" s="4" t="s">
        <v>30</v>
      </c>
      <c r="E36" s="4">
        <f>'Mémoria de Cálculo'!K86</f>
        <v>76.44</v>
      </c>
      <c r="F36" s="175">
        <v>54.02</v>
      </c>
      <c r="G36" s="33">
        <f t="shared" si="8"/>
        <v>72.673106000000004</v>
      </c>
      <c r="H36" s="33">
        <f t="shared" si="9"/>
        <v>7473.32</v>
      </c>
    </row>
    <row r="37" spans="1:8" ht="75" x14ac:dyDescent="0.25">
      <c r="A37" s="4" t="s">
        <v>171</v>
      </c>
      <c r="B37" s="59" t="s">
        <v>175</v>
      </c>
      <c r="C37" s="7" t="s">
        <v>157</v>
      </c>
      <c r="D37" s="4" t="s">
        <v>30</v>
      </c>
      <c r="E37" s="4">
        <f>'Mémoria de Cálculo'!K93</f>
        <v>14.91</v>
      </c>
      <c r="F37" s="175">
        <v>123.38</v>
      </c>
      <c r="G37" s="33">
        <f t="shared" si="8"/>
        <v>165.983114</v>
      </c>
      <c r="H37" s="33">
        <f t="shared" si="9"/>
        <v>3329.36</v>
      </c>
    </row>
    <row r="38" spans="1:8" ht="30" x14ac:dyDescent="0.25">
      <c r="A38" s="4" t="s">
        <v>172</v>
      </c>
      <c r="B38" s="5" t="s">
        <v>158</v>
      </c>
      <c r="C38" s="7" t="s">
        <v>159</v>
      </c>
      <c r="D38" s="4" t="s">
        <v>160</v>
      </c>
      <c r="E38" s="4">
        <f>'Mémoria de Cálculo'!K96</f>
        <v>83.2</v>
      </c>
      <c r="F38" s="175">
        <v>13.45</v>
      </c>
      <c r="G38" s="33">
        <f t="shared" si="8"/>
        <v>18.094284999999999</v>
      </c>
      <c r="H38" s="33">
        <f t="shared" si="9"/>
        <v>2025.27</v>
      </c>
    </row>
    <row r="39" spans="1:8" ht="30" x14ac:dyDescent="0.25">
      <c r="A39" s="4" t="s">
        <v>173</v>
      </c>
      <c r="B39" s="5" t="s">
        <v>161</v>
      </c>
      <c r="C39" s="7" t="s">
        <v>162</v>
      </c>
      <c r="D39" s="4" t="s">
        <v>160</v>
      </c>
      <c r="E39" s="4">
        <f>'Mémoria de Cálculo'!K99</f>
        <v>431.85</v>
      </c>
      <c r="F39" s="175">
        <v>11.65</v>
      </c>
      <c r="G39" s="33">
        <f t="shared" si="8"/>
        <v>15.672744999999999</v>
      </c>
      <c r="H39" s="33">
        <f t="shared" si="9"/>
        <v>9105.36</v>
      </c>
    </row>
    <row r="40" spans="1:8" x14ac:dyDescent="0.25">
      <c r="A40" s="4" t="s">
        <v>174</v>
      </c>
      <c r="B40" s="5" t="s">
        <v>163</v>
      </c>
      <c r="C40" s="7" t="s">
        <v>164</v>
      </c>
      <c r="D40" s="4" t="s">
        <v>30</v>
      </c>
      <c r="E40" s="4">
        <f>'Mémoria de Cálculo'!K108</f>
        <v>37.76</v>
      </c>
      <c r="F40" s="175">
        <v>42.06</v>
      </c>
      <c r="G40" s="33">
        <f t="shared" si="8"/>
        <v>56.583317999999998</v>
      </c>
      <c r="H40" s="33">
        <f t="shared" si="9"/>
        <v>2874.35</v>
      </c>
    </row>
    <row r="41" spans="1:8" ht="17.25" x14ac:dyDescent="0.4">
      <c r="A41" s="4"/>
      <c r="B41" s="5"/>
      <c r="C41" s="40" t="s">
        <v>49</v>
      </c>
      <c r="D41" s="4"/>
      <c r="E41" s="4"/>
      <c r="F41" s="4"/>
      <c r="G41" s="4"/>
      <c r="H41" s="38">
        <f>SUM(H32:H40)</f>
        <v>43275.719999999994</v>
      </c>
    </row>
    <row r="42" spans="1:8" x14ac:dyDescent="0.25">
      <c r="A42" s="45">
        <v>6</v>
      </c>
      <c r="B42" s="50"/>
      <c r="C42" s="51" t="s">
        <v>209</v>
      </c>
      <c r="D42" s="51"/>
      <c r="E42" s="52"/>
      <c r="F42" s="52"/>
      <c r="G42" s="52"/>
      <c r="H42" s="53"/>
    </row>
    <row r="43" spans="1:8" x14ac:dyDescent="0.25">
      <c r="A43" s="4" t="s">
        <v>210</v>
      </c>
      <c r="B43" s="5" t="s">
        <v>165</v>
      </c>
      <c r="C43" s="7" t="s">
        <v>166</v>
      </c>
      <c r="D43" s="4" t="s">
        <v>30</v>
      </c>
      <c r="E43" s="4">
        <f>'Mémoria de Cálculo'!K116</f>
        <v>7.5600000000000005</v>
      </c>
      <c r="F43" s="175">
        <f>617.91*1.3453</f>
        <v>831.27432299999987</v>
      </c>
      <c r="G43" s="33">
        <f t="shared" ref="G43:G48" si="10">F43*1.3453</f>
        <v>1118.3133467318999</v>
      </c>
      <c r="H43" s="33">
        <f t="shared" ref="H43:H48" si="11">TRUNC(ROUND(E43*G43*1.3453,2),2)</f>
        <v>11373.77</v>
      </c>
    </row>
    <row r="44" spans="1:8" ht="27.75" customHeight="1" x14ac:dyDescent="0.25">
      <c r="A44" s="4" t="s">
        <v>211</v>
      </c>
      <c r="B44" s="5" t="s">
        <v>364</v>
      </c>
      <c r="C44" s="273" t="s">
        <v>366</v>
      </c>
      <c r="D44" s="4" t="s">
        <v>30</v>
      </c>
      <c r="E44" s="4">
        <f>'Mémoria de Cálculo'!K121</f>
        <v>15.120000000000001</v>
      </c>
      <c r="F44" s="175">
        <f>19.14*1.3453</f>
        <v>25.749041999999999</v>
      </c>
      <c r="G44" s="33">
        <f t="shared" si="10"/>
        <v>34.640186202599999</v>
      </c>
      <c r="H44" s="33">
        <f t="shared" si="11"/>
        <v>704.61</v>
      </c>
    </row>
    <row r="45" spans="1:8" ht="45" x14ac:dyDescent="0.25">
      <c r="A45" s="4" t="s">
        <v>214</v>
      </c>
      <c r="B45" s="5" t="s">
        <v>205</v>
      </c>
      <c r="C45" s="7" t="s">
        <v>204</v>
      </c>
      <c r="D45" s="4" t="s">
        <v>30</v>
      </c>
      <c r="E45" s="4">
        <f>'Mémoria de Cálculo'!K125</f>
        <v>86.259999999999991</v>
      </c>
      <c r="F45" s="175">
        <v>24.35</v>
      </c>
      <c r="G45" s="33">
        <f t="shared" si="10"/>
        <v>32.758054999999999</v>
      </c>
      <c r="H45" s="33">
        <f t="shared" si="11"/>
        <v>3801.43</v>
      </c>
    </row>
    <row r="46" spans="1:8" ht="30" x14ac:dyDescent="0.25">
      <c r="A46" s="4" t="s">
        <v>215</v>
      </c>
      <c r="B46" s="5" t="s">
        <v>216</v>
      </c>
      <c r="C46" s="7" t="s">
        <v>217</v>
      </c>
      <c r="D46" s="4" t="s">
        <v>29</v>
      </c>
      <c r="E46" s="10">
        <f>'Mémoria de Cálculo'!K133</f>
        <v>10</v>
      </c>
      <c r="F46" s="175">
        <v>421.93</v>
      </c>
      <c r="G46" s="33">
        <f t="shared" si="10"/>
        <v>567.62242900000001</v>
      </c>
      <c r="H46" s="33">
        <f t="shared" si="11"/>
        <v>7636.22</v>
      </c>
    </row>
    <row r="47" spans="1:8" ht="30" x14ac:dyDescent="0.25">
      <c r="A47" s="4" t="s">
        <v>365</v>
      </c>
      <c r="B47" s="5" t="s">
        <v>218</v>
      </c>
      <c r="C47" s="7" t="s">
        <v>219</v>
      </c>
      <c r="D47" s="4" t="s">
        <v>29</v>
      </c>
      <c r="E47" s="10">
        <f>'Mémoria de Cálculo'!K136</f>
        <v>17</v>
      </c>
      <c r="F47" s="175">
        <v>325.88</v>
      </c>
      <c r="G47" s="33">
        <f t="shared" si="10"/>
        <v>438.406364</v>
      </c>
      <c r="H47" s="33">
        <f t="shared" si="11"/>
        <v>10026.4</v>
      </c>
    </row>
    <row r="48" spans="1:8" ht="45" x14ac:dyDescent="0.25">
      <c r="A48" s="4" t="s">
        <v>368</v>
      </c>
      <c r="B48" s="5" t="s">
        <v>367</v>
      </c>
      <c r="C48" s="7" t="s">
        <v>369</v>
      </c>
      <c r="D48" s="4" t="s">
        <v>61</v>
      </c>
      <c r="E48" s="10">
        <f>'Mémoria de Cálculo'!K140</f>
        <v>2</v>
      </c>
      <c r="F48" s="175">
        <v>476.84</v>
      </c>
      <c r="G48" s="33">
        <f t="shared" si="10"/>
        <v>641.49285199999997</v>
      </c>
      <c r="H48" s="33">
        <f t="shared" si="11"/>
        <v>1726</v>
      </c>
    </row>
    <row r="49" spans="1:8" ht="18" thickBot="1" x14ac:dyDescent="0.45">
      <c r="A49" s="4"/>
      <c r="B49" s="5"/>
      <c r="C49" s="40" t="s">
        <v>212</v>
      </c>
      <c r="D49" s="4"/>
      <c r="E49" s="4"/>
      <c r="F49" s="4"/>
      <c r="G49" s="4"/>
      <c r="H49" s="38">
        <f>SUM(H43:H48)</f>
        <v>35268.43</v>
      </c>
    </row>
    <row r="50" spans="1:8" ht="21.75" thickBot="1" x14ac:dyDescent="0.5">
      <c r="A50" s="41"/>
      <c r="B50" s="42"/>
      <c r="C50" s="41"/>
      <c r="D50" s="41"/>
      <c r="E50" s="41"/>
      <c r="F50" s="43" t="s">
        <v>50</v>
      </c>
      <c r="G50" s="415"/>
      <c r="H50" s="44">
        <f>SUM(H13,H19,H26,H30,H41,H49)</f>
        <v>136768.53999999998</v>
      </c>
    </row>
    <row r="51" spans="1:8" x14ac:dyDescent="0.25">
      <c r="A51" s="41"/>
      <c r="B51" s="42"/>
      <c r="C51" s="41"/>
      <c r="D51" s="41"/>
      <c r="E51" s="41"/>
      <c r="F51" s="41"/>
      <c r="G51" s="41"/>
      <c r="H51" s="41"/>
    </row>
    <row r="52" spans="1:8" x14ac:dyDescent="0.25">
      <c r="A52" s="41"/>
      <c r="B52" s="42"/>
      <c r="C52" s="41"/>
      <c r="D52" s="41"/>
      <c r="E52" s="41"/>
      <c r="F52" s="41"/>
      <c r="G52" s="41"/>
      <c r="H52" s="41"/>
    </row>
    <row r="53" spans="1:8" x14ac:dyDescent="0.25">
      <c r="A53" s="41"/>
      <c r="B53" s="42"/>
      <c r="C53" s="41"/>
      <c r="D53" s="41"/>
      <c r="E53" s="41"/>
      <c r="F53" s="41"/>
      <c r="G53" s="41"/>
      <c r="H53" s="41"/>
    </row>
  </sheetData>
  <mergeCells count="11">
    <mergeCell ref="B2:C2"/>
    <mergeCell ref="B3:C3"/>
    <mergeCell ref="B4:C4"/>
    <mergeCell ref="H1:H4"/>
    <mergeCell ref="F2:G2"/>
    <mergeCell ref="F3:G3"/>
    <mergeCell ref="F4:G4"/>
    <mergeCell ref="A1:G1"/>
    <mergeCell ref="D2:E2"/>
    <mergeCell ref="D3:E3"/>
    <mergeCell ref="D4:E4"/>
  </mergeCells>
  <pageMargins left="0.78740157480314965" right="0.59055118110236215" top="0.98425196850393704" bottom="0.98425196850393704" header="0" footer="0"/>
  <pageSetup paperSize="9"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view="pageBreakPreview" zoomScaleNormal="100" zoomScaleSheetLayoutView="100" workbookViewId="0">
      <pane ySplit="5" topLeftCell="A99" activePane="bottomLeft" state="frozen"/>
      <selection pane="bottomLeft" activeCell="G107" sqref="G107"/>
    </sheetView>
  </sheetViews>
  <sheetFormatPr defaultRowHeight="15" x14ac:dyDescent="0.25"/>
  <cols>
    <col min="1" max="1" width="11.5703125" bestFit="1" customWidth="1"/>
    <col min="2" max="2" width="11.5703125" style="65" customWidth="1"/>
    <col min="3" max="3" width="72.28515625" customWidth="1"/>
    <col min="5" max="5" width="10.85546875" customWidth="1"/>
    <col min="6" max="6" width="19.7109375" bestFit="1" customWidth="1"/>
    <col min="7" max="7" width="24.42578125" style="9" bestFit="1" customWidth="1"/>
    <col min="8" max="8" width="17.7109375" bestFit="1" customWidth="1"/>
    <col min="9" max="9" width="15.140625" bestFit="1" customWidth="1"/>
    <col min="10" max="10" width="18.7109375" bestFit="1" customWidth="1"/>
    <col min="11" max="11" width="18.140625" customWidth="1"/>
  </cols>
  <sheetData>
    <row r="1" spans="1:11" ht="72" customHeight="1" x14ac:dyDescent="0.25">
      <c r="A1" s="276" t="s">
        <v>18</v>
      </c>
      <c r="B1" s="277"/>
      <c r="C1" s="277"/>
      <c r="D1" s="277"/>
      <c r="E1" s="277"/>
      <c r="F1" s="277"/>
      <c r="G1" s="277"/>
      <c r="H1" s="277"/>
      <c r="I1" s="277"/>
      <c r="J1" s="278"/>
      <c r="K1" s="282"/>
    </row>
    <row r="2" spans="1:11" x14ac:dyDescent="0.25">
      <c r="A2" s="1" t="s">
        <v>9</v>
      </c>
      <c r="B2" s="279" t="s">
        <v>128</v>
      </c>
      <c r="C2" s="280"/>
      <c r="D2" s="280"/>
      <c r="E2" s="280"/>
      <c r="F2" s="280"/>
      <c r="G2" s="280"/>
      <c r="H2" s="280"/>
      <c r="I2" s="280"/>
      <c r="J2" s="281"/>
      <c r="K2" s="283"/>
    </row>
    <row r="3" spans="1:11" x14ac:dyDescent="0.25">
      <c r="A3" s="1" t="s">
        <v>10</v>
      </c>
      <c r="B3" s="279" t="s">
        <v>126</v>
      </c>
      <c r="C3" s="280"/>
      <c r="D3" s="280"/>
      <c r="E3" s="280"/>
      <c r="F3" s="280"/>
      <c r="G3" s="280"/>
      <c r="H3" s="280"/>
      <c r="I3" s="280"/>
      <c r="J3" s="281"/>
      <c r="K3" s="284"/>
    </row>
    <row r="4" spans="1:11" x14ac:dyDescent="0.25">
      <c r="A4" s="45" t="s">
        <v>0</v>
      </c>
      <c r="B4" s="61" t="s">
        <v>16</v>
      </c>
      <c r="C4" s="47" t="s">
        <v>19</v>
      </c>
      <c r="D4" s="48" t="s">
        <v>20</v>
      </c>
      <c r="E4" s="49" t="s">
        <v>21</v>
      </c>
      <c r="F4" s="55" t="s">
        <v>22</v>
      </c>
      <c r="G4" s="56" t="s">
        <v>23</v>
      </c>
      <c r="H4" s="55" t="s">
        <v>24</v>
      </c>
      <c r="I4" s="55" t="s">
        <v>25</v>
      </c>
      <c r="J4" s="55" t="s">
        <v>26</v>
      </c>
      <c r="K4" s="45" t="s">
        <v>27</v>
      </c>
    </row>
    <row r="5" spans="1:11" x14ac:dyDescent="0.25">
      <c r="A5" s="45">
        <v>1</v>
      </c>
      <c r="B5" s="62"/>
      <c r="C5" s="51" t="s">
        <v>15</v>
      </c>
      <c r="D5" s="51"/>
      <c r="E5" s="52"/>
      <c r="F5" s="57"/>
      <c r="G5" s="58"/>
      <c r="H5" s="57"/>
      <c r="I5" s="57"/>
      <c r="J5" s="57"/>
      <c r="K5" s="53"/>
    </row>
    <row r="6" spans="1:11" ht="30" x14ac:dyDescent="0.25">
      <c r="A6" s="4" t="s">
        <v>1</v>
      </c>
      <c r="B6" s="59" t="s">
        <v>51</v>
      </c>
      <c r="C6" s="2" t="s">
        <v>17</v>
      </c>
      <c r="D6" s="4" t="s">
        <v>30</v>
      </c>
      <c r="E6" s="4">
        <v>1</v>
      </c>
      <c r="F6" s="4"/>
      <c r="G6" s="10">
        <v>4</v>
      </c>
      <c r="H6" s="4">
        <v>2</v>
      </c>
      <c r="I6" s="4">
        <f>G6*H6</f>
        <v>8</v>
      </c>
      <c r="J6" s="4"/>
      <c r="K6" s="4">
        <f>I6</f>
        <v>8</v>
      </c>
    </row>
    <row r="7" spans="1:11" x14ac:dyDescent="0.25">
      <c r="A7" s="4"/>
      <c r="B7" s="59"/>
      <c r="C7" s="2"/>
      <c r="D7" s="4"/>
      <c r="E7" s="4"/>
      <c r="F7" s="4"/>
      <c r="G7" s="10"/>
      <c r="H7" s="4"/>
      <c r="I7" s="4"/>
      <c r="J7" s="4"/>
      <c r="K7" s="4"/>
    </row>
    <row r="8" spans="1:11" x14ac:dyDescent="0.25">
      <c r="A8" s="4"/>
      <c r="B8" s="59"/>
      <c r="C8" s="2"/>
      <c r="D8" s="4"/>
      <c r="E8" s="4"/>
      <c r="F8" s="4"/>
      <c r="G8" s="10"/>
      <c r="H8" s="4"/>
      <c r="I8" s="4"/>
      <c r="J8" s="4"/>
      <c r="K8" s="4"/>
    </row>
    <row r="9" spans="1:11" ht="50.25" customHeight="1" x14ac:dyDescent="0.25">
      <c r="A9" s="4" t="s">
        <v>2</v>
      </c>
      <c r="B9" s="59" t="s">
        <v>52</v>
      </c>
      <c r="C9" s="6" t="s">
        <v>28</v>
      </c>
      <c r="D9" s="4" t="s">
        <v>29</v>
      </c>
      <c r="E9" s="4">
        <v>6</v>
      </c>
      <c r="F9" s="4"/>
      <c r="G9" s="10"/>
      <c r="H9" s="4"/>
      <c r="I9" s="4"/>
      <c r="J9" s="4"/>
      <c r="K9" s="4">
        <f>E9</f>
        <v>6</v>
      </c>
    </row>
    <row r="10" spans="1:11" ht="18.75" customHeight="1" x14ac:dyDescent="0.25">
      <c r="A10" s="4"/>
      <c r="B10" s="59"/>
      <c r="C10" s="6"/>
      <c r="D10" s="4"/>
      <c r="E10" s="4"/>
      <c r="F10" s="4"/>
      <c r="G10" s="10"/>
      <c r="H10" s="4"/>
      <c r="I10" s="4"/>
      <c r="J10" s="4"/>
      <c r="K10" s="4"/>
    </row>
    <row r="11" spans="1:11" ht="45" x14ac:dyDescent="0.25">
      <c r="A11" s="4" t="s">
        <v>3</v>
      </c>
      <c r="B11" s="59" t="s">
        <v>53</v>
      </c>
      <c r="C11" s="7" t="s">
        <v>32</v>
      </c>
      <c r="D11" s="4" t="s">
        <v>29</v>
      </c>
      <c r="E11" s="4">
        <v>6</v>
      </c>
      <c r="F11" s="4"/>
      <c r="G11" s="10"/>
      <c r="H11" s="4"/>
      <c r="I11" s="4"/>
      <c r="J11" s="4"/>
      <c r="K11" s="4">
        <f>E11</f>
        <v>6</v>
      </c>
    </row>
    <row r="12" spans="1:11" x14ac:dyDescent="0.25">
      <c r="A12" s="4"/>
      <c r="B12" s="59"/>
      <c r="C12" s="7"/>
      <c r="D12" s="4"/>
      <c r="E12" s="4"/>
      <c r="F12" s="4"/>
      <c r="G12" s="10"/>
      <c r="H12" s="4"/>
      <c r="I12" s="4"/>
      <c r="J12" s="4"/>
      <c r="K12" s="4"/>
    </row>
    <row r="13" spans="1:11" x14ac:dyDescent="0.25">
      <c r="A13" s="4"/>
      <c r="B13" s="59"/>
      <c r="C13" s="7"/>
      <c r="D13" s="4"/>
      <c r="E13" s="4"/>
      <c r="F13" s="4"/>
      <c r="G13" s="10"/>
      <c r="H13" s="4"/>
      <c r="I13" s="4"/>
      <c r="J13" s="4"/>
      <c r="K13" s="4"/>
    </row>
    <row r="14" spans="1:11" ht="30" x14ac:dyDescent="0.25">
      <c r="A14" s="4" t="s">
        <v>4</v>
      </c>
      <c r="B14" s="59" t="s">
        <v>54</v>
      </c>
      <c r="C14" s="7" t="s">
        <v>33</v>
      </c>
      <c r="D14" s="4" t="s">
        <v>29</v>
      </c>
      <c r="E14" s="4">
        <v>6</v>
      </c>
      <c r="F14" s="4"/>
      <c r="G14" s="10"/>
      <c r="H14" s="4"/>
      <c r="I14" s="4"/>
      <c r="J14" s="4"/>
      <c r="K14" s="4">
        <f>E14</f>
        <v>6</v>
      </c>
    </row>
    <row r="15" spans="1:11" x14ac:dyDescent="0.25">
      <c r="A15" s="4"/>
      <c r="B15" s="59"/>
      <c r="C15" s="7"/>
      <c r="D15" s="4"/>
      <c r="E15" s="4"/>
      <c r="F15" s="4"/>
      <c r="G15" s="10"/>
      <c r="H15" s="4"/>
      <c r="I15" s="4"/>
      <c r="J15" s="4"/>
      <c r="K15" s="4"/>
    </row>
    <row r="16" spans="1:11" x14ac:dyDescent="0.25">
      <c r="A16" s="4"/>
      <c r="B16" s="59"/>
      <c r="C16" s="7"/>
      <c r="D16" s="4"/>
      <c r="E16" s="4"/>
      <c r="F16" s="4"/>
      <c r="G16" s="10"/>
      <c r="H16" s="4"/>
      <c r="I16" s="4"/>
      <c r="J16" s="4"/>
      <c r="K16" s="4"/>
    </row>
    <row r="17" spans="1:11" ht="60" x14ac:dyDescent="0.25">
      <c r="A17" s="4" t="s">
        <v>31</v>
      </c>
      <c r="B17" s="59" t="s">
        <v>55</v>
      </c>
      <c r="C17" s="7" t="s">
        <v>34</v>
      </c>
      <c r="D17" s="4" t="s">
        <v>35</v>
      </c>
      <c r="E17" s="4">
        <v>3</v>
      </c>
      <c r="F17" s="4"/>
      <c r="G17" s="10"/>
      <c r="H17" s="4"/>
      <c r="I17" s="4"/>
      <c r="J17" s="4"/>
      <c r="K17" s="4">
        <f>E17</f>
        <v>3</v>
      </c>
    </row>
    <row r="18" spans="1:11" x14ac:dyDescent="0.25">
      <c r="A18" s="4"/>
      <c r="B18" s="59"/>
      <c r="C18" s="7"/>
      <c r="D18" s="4"/>
      <c r="E18" s="4"/>
      <c r="F18" s="4"/>
      <c r="G18" s="10"/>
      <c r="H18" s="4"/>
      <c r="I18" s="4"/>
      <c r="J18" s="4"/>
      <c r="K18" s="4"/>
    </row>
    <row r="19" spans="1:11" x14ac:dyDescent="0.25">
      <c r="A19" s="4"/>
      <c r="B19" s="59"/>
      <c r="C19" s="7"/>
      <c r="D19" s="4"/>
      <c r="E19" s="4"/>
      <c r="F19" s="4"/>
      <c r="G19" s="10"/>
      <c r="H19" s="4"/>
      <c r="I19" s="4"/>
      <c r="J19" s="4"/>
      <c r="K19" s="4"/>
    </row>
    <row r="20" spans="1:11" ht="30" x14ac:dyDescent="0.25">
      <c r="A20" s="4" t="s">
        <v>57</v>
      </c>
      <c r="B20" s="59" t="s">
        <v>58</v>
      </c>
      <c r="C20" s="7" t="s">
        <v>56</v>
      </c>
      <c r="D20" s="4" t="s">
        <v>59</v>
      </c>
      <c r="E20" s="4">
        <v>1</v>
      </c>
      <c r="F20" s="4"/>
      <c r="G20" s="10"/>
      <c r="H20" s="4"/>
      <c r="I20" s="4"/>
      <c r="J20" s="4"/>
      <c r="K20" s="4">
        <f>E20</f>
        <v>1</v>
      </c>
    </row>
    <row r="21" spans="1:11" x14ac:dyDescent="0.25">
      <c r="A21" s="4"/>
      <c r="B21" s="59"/>
      <c r="C21" s="7"/>
      <c r="D21" s="4"/>
      <c r="E21" s="4"/>
      <c r="F21" s="4"/>
      <c r="G21" s="10"/>
      <c r="H21" s="4"/>
      <c r="I21" s="4"/>
      <c r="J21" s="4"/>
      <c r="K21" s="4"/>
    </row>
    <row r="22" spans="1:11" x14ac:dyDescent="0.25">
      <c r="A22" s="4"/>
      <c r="B22" s="59"/>
      <c r="C22" s="7"/>
      <c r="D22" s="4"/>
      <c r="E22" s="4"/>
      <c r="F22" s="4"/>
      <c r="G22" s="10"/>
      <c r="H22" s="4"/>
      <c r="I22" s="4"/>
      <c r="J22" s="4"/>
      <c r="K22" s="4"/>
    </row>
    <row r="23" spans="1:11" x14ac:dyDescent="0.25">
      <c r="A23" s="45">
        <v>2</v>
      </c>
      <c r="B23" s="62"/>
      <c r="C23" s="51" t="s">
        <v>36</v>
      </c>
      <c r="D23" s="51"/>
      <c r="E23" s="52"/>
      <c r="F23" s="57"/>
      <c r="G23" s="58"/>
      <c r="H23" s="57"/>
      <c r="I23" s="57"/>
      <c r="J23" s="57"/>
      <c r="K23" s="53"/>
    </row>
    <row r="24" spans="1:11" ht="30" x14ac:dyDescent="0.25">
      <c r="A24" s="8" t="s">
        <v>5</v>
      </c>
      <c r="B24" s="60" t="s">
        <v>131</v>
      </c>
      <c r="C24" t="s">
        <v>130</v>
      </c>
      <c r="D24" s="8" t="s">
        <v>47</v>
      </c>
      <c r="E24" s="19"/>
      <c r="F24" s="22"/>
      <c r="G24" s="22"/>
      <c r="H24" s="19"/>
      <c r="I24" s="19"/>
      <c r="J24" s="19"/>
      <c r="K24" s="16">
        <f>J26</f>
        <v>4.3199999999999994</v>
      </c>
    </row>
    <row r="25" spans="1:11" x14ac:dyDescent="0.25">
      <c r="A25" s="8"/>
      <c r="B25" s="63"/>
      <c r="D25" s="8"/>
      <c r="E25" s="20"/>
      <c r="F25" s="23"/>
      <c r="G25" s="23"/>
      <c r="H25" s="20"/>
      <c r="I25" s="20"/>
      <c r="J25" s="20"/>
      <c r="K25" s="16"/>
    </row>
    <row r="26" spans="1:11" x14ac:dyDescent="0.25">
      <c r="A26" s="8"/>
      <c r="B26" s="63"/>
      <c r="C26" t="s">
        <v>191</v>
      </c>
      <c r="D26" s="8"/>
      <c r="E26" s="20"/>
      <c r="F26" s="23">
        <v>0.15</v>
      </c>
      <c r="G26" s="23">
        <v>12</v>
      </c>
      <c r="H26" s="20">
        <v>2.4</v>
      </c>
      <c r="J26" s="20">
        <f>G26*H26*F26</f>
        <v>4.3199999999999994</v>
      </c>
      <c r="K26" s="16"/>
    </row>
    <row r="27" spans="1:11" ht="30" x14ac:dyDescent="0.25">
      <c r="A27" s="11" t="s">
        <v>6</v>
      </c>
      <c r="B27" s="60" t="s">
        <v>133</v>
      </c>
      <c r="C27" s="12" t="s">
        <v>132</v>
      </c>
      <c r="D27" s="11" t="s">
        <v>47</v>
      </c>
      <c r="E27" s="19"/>
      <c r="F27" s="22"/>
      <c r="G27" s="22"/>
      <c r="H27" s="19"/>
      <c r="I27" s="19"/>
      <c r="J27" s="19"/>
      <c r="K27" s="15">
        <f>J29</f>
        <v>1.7999999999999998</v>
      </c>
    </row>
    <row r="28" spans="1:11" x14ac:dyDescent="0.25">
      <c r="A28" s="8"/>
      <c r="B28" s="63"/>
      <c r="C28" s="16"/>
      <c r="D28" s="8"/>
      <c r="E28" s="20"/>
      <c r="F28" s="23"/>
      <c r="G28" s="23"/>
      <c r="H28" s="20"/>
      <c r="I28" s="20"/>
      <c r="J28" s="20"/>
      <c r="K28" s="16"/>
    </row>
    <row r="29" spans="1:11" x14ac:dyDescent="0.25">
      <c r="A29" s="14"/>
      <c r="B29" s="64"/>
      <c r="C29" s="17" t="s">
        <v>192</v>
      </c>
      <c r="D29" s="14"/>
      <c r="E29" s="21"/>
      <c r="F29" s="24">
        <v>0.15</v>
      </c>
      <c r="G29" s="24">
        <v>12</v>
      </c>
      <c r="H29" s="21">
        <v>0.3</v>
      </c>
      <c r="J29" s="21">
        <f>F29*G29</f>
        <v>1.7999999999999998</v>
      </c>
      <c r="K29" s="17"/>
    </row>
    <row r="30" spans="1:11" ht="45" x14ac:dyDescent="0.25">
      <c r="A30" s="14" t="s">
        <v>7</v>
      </c>
      <c r="B30" s="60" t="s">
        <v>60</v>
      </c>
      <c r="C30" s="185" t="s">
        <v>46</v>
      </c>
      <c r="D30" s="14" t="s">
        <v>47</v>
      </c>
      <c r="E30" s="21"/>
      <c r="F30" s="24"/>
      <c r="G30" s="24"/>
      <c r="H30" s="21"/>
      <c r="I30" s="21"/>
      <c r="J30" s="21"/>
      <c r="K30" s="17">
        <f>SUM(J31:J32)</f>
        <v>6.1199999999999992</v>
      </c>
    </row>
    <row r="31" spans="1:11" x14ac:dyDescent="0.25">
      <c r="A31" s="14"/>
      <c r="B31" s="60"/>
      <c r="C31" s="185"/>
      <c r="D31" s="14"/>
      <c r="E31" s="21"/>
      <c r="F31" s="24"/>
      <c r="G31" s="24"/>
      <c r="H31" s="21"/>
      <c r="I31" s="21"/>
      <c r="J31" s="21">
        <f>J26</f>
        <v>4.3199999999999994</v>
      </c>
      <c r="K31" s="17"/>
    </row>
    <row r="32" spans="1:11" x14ac:dyDescent="0.25">
      <c r="A32" s="14"/>
      <c r="B32" s="60"/>
      <c r="C32" t="s">
        <v>130</v>
      </c>
      <c r="D32" s="14"/>
      <c r="E32" s="21"/>
      <c r="F32" s="24"/>
      <c r="G32" s="24"/>
      <c r="H32" s="21"/>
      <c r="I32" s="21"/>
      <c r="J32" s="21">
        <f>J29</f>
        <v>1.7999999999999998</v>
      </c>
      <c r="K32" s="17"/>
    </row>
    <row r="33" spans="1:11" x14ac:dyDescent="0.25">
      <c r="A33" s="14"/>
      <c r="B33" s="60"/>
      <c r="C33" s="12" t="s">
        <v>132</v>
      </c>
      <c r="D33" s="14"/>
      <c r="E33" s="21"/>
      <c r="F33" s="24"/>
      <c r="G33" s="24"/>
      <c r="H33" s="21"/>
      <c r="I33" s="21"/>
      <c r="J33" s="21"/>
      <c r="K33" s="17"/>
    </row>
    <row r="34" spans="1:11" x14ac:dyDescent="0.25">
      <c r="A34" s="45">
        <v>3</v>
      </c>
      <c r="B34" s="62"/>
      <c r="C34" s="51" t="s">
        <v>136</v>
      </c>
      <c r="D34" s="51"/>
      <c r="E34" s="52"/>
      <c r="F34" s="57"/>
      <c r="G34" s="58"/>
      <c r="H34" s="57"/>
      <c r="I34" s="57"/>
      <c r="J34" s="57"/>
      <c r="K34" s="53"/>
    </row>
    <row r="35" spans="1:11" ht="30" x14ac:dyDescent="0.25">
      <c r="A35" s="11" t="s">
        <v>37</v>
      </c>
      <c r="B35" s="29" t="s">
        <v>141</v>
      </c>
      <c r="C35" s="26" t="s">
        <v>134</v>
      </c>
      <c r="D35" s="19" t="s">
        <v>47</v>
      </c>
      <c r="E35" s="19"/>
      <c r="F35" s="27"/>
      <c r="G35" s="22"/>
      <c r="H35" s="19"/>
      <c r="I35" s="15"/>
      <c r="J35" s="19"/>
      <c r="K35" s="19">
        <f>SUM(J37:J41)</f>
        <v>8.3739000000000008</v>
      </c>
    </row>
    <row r="36" spans="1:11" x14ac:dyDescent="0.25">
      <c r="A36" s="11"/>
      <c r="B36" s="29"/>
      <c r="C36" s="26"/>
      <c r="D36" s="19"/>
      <c r="E36" s="19"/>
      <c r="F36" s="27"/>
      <c r="G36" s="22"/>
      <c r="H36" s="19"/>
      <c r="I36" s="15"/>
      <c r="J36" s="19"/>
      <c r="K36" s="19"/>
    </row>
    <row r="37" spans="1:11" x14ac:dyDescent="0.25">
      <c r="A37" s="187"/>
      <c r="B37" s="59"/>
      <c r="C37" s="7" t="s">
        <v>193</v>
      </c>
      <c r="D37" s="4"/>
      <c r="E37" s="4">
        <v>10</v>
      </c>
      <c r="F37" s="10">
        <v>0.8</v>
      </c>
      <c r="G37" s="10">
        <v>0.8</v>
      </c>
      <c r="H37" s="4">
        <v>1.2</v>
      </c>
      <c r="I37" s="4"/>
      <c r="J37" s="4">
        <f>F37*G37*H37*E37</f>
        <v>7.6800000000000015</v>
      </c>
      <c r="K37" s="4"/>
    </row>
    <row r="38" spans="1:11" x14ac:dyDescent="0.25">
      <c r="A38" s="187"/>
      <c r="B38" s="59"/>
      <c r="C38" s="7" t="s">
        <v>199</v>
      </c>
      <c r="D38" s="4"/>
      <c r="E38" s="4"/>
      <c r="F38" s="10">
        <v>0.15</v>
      </c>
      <c r="G38" s="10">
        <v>7</v>
      </c>
      <c r="H38" s="4">
        <v>0.3</v>
      </c>
      <c r="I38" s="4"/>
      <c r="J38" s="4">
        <f>F38*G38*H38</f>
        <v>0.315</v>
      </c>
      <c r="K38" s="4"/>
    </row>
    <row r="39" spans="1:11" x14ac:dyDescent="0.25">
      <c r="A39" s="187"/>
      <c r="B39" s="59"/>
      <c r="C39" s="7" t="s">
        <v>200</v>
      </c>
      <c r="D39" s="4"/>
      <c r="E39" s="4"/>
      <c r="F39" s="10">
        <v>0.15</v>
      </c>
      <c r="G39" s="10">
        <v>2.82</v>
      </c>
      <c r="H39" s="4">
        <v>0.3</v>
      </c>
      <c r="I39" s="4"/>
      <c r="J39" s="4">
        <f t="shared" ref="J39:J41" si="0">F39*G39*H39</f>
        <v>0.12689999999999999</v>
      </c>
      <c r="K39" s="4"/>
    </row>
    <row r="40" spans="1:11" x14ac:dyDescent="0.25">
      <c r="A40" s="187"/>
      <c r="B40" s="59"/>
      <c r="C40" s="7" t="s">
        <v>201</v>
      </c>
      <c r="D40" s="4"/>
      <c r="E40" s="4"/>
      <c r="F40" s="10">
        <v>0.15</v>
      </c>
      <c r="G40" s="10">
        <v>2.82</v>
      </c>
      <c r="H40" s="4">
        <v>0.3</v>
      </c>
      <c r="I40" s="4"/>
      <c r="J40" s="4">
        <f t="shared" si="0"/>
        <v>0.12689999999999999</v>
      </c>
      <c r="K40" s="4"/>
    </row>
    <row r="41" spans="1:11" x14ac:dyDescent="0.25">
      <c r="A41" s="187"/>
      <c r="B41" s="59"/>
      <c r="C41" s="7" t="s">
        <v>202</v>
      </c>
      <c r="D41" s="4"/>
      <c r="E41" s="4"/>
      <c r="F41" s="10">
        <v>0.15</v>
      </c>
      <c r="G41" s="10">
        <v>2.78</v>
      </c>
      <c r="H41" s="4">
        <v>0.3</v>
      </c>
      <c r="I41" s="4"/>
      <c r="J41" s="4">
        <f t="shared" si="0"/>
        <v>0.12509999999999999</v>
      </c>
      <c r="K41" s="4"/>
    </row>
    <row r="42" spans="1:11" x14ac:dyDescent="0.25">
      <c r="A42" s="187"/>
      <c r="B42" s="59"/>
      <c r="C42" s="7"/>
      <c r="D42" s="4"/>
      <c r="E42" s="4"/>
      <c r="F42" s="10"/>
      <c r="G42" s="10"/>
      <c r="H42" s="4"/>
      <c r="I42" s="4"/>
      <c r="J42" s="4"/>
      <c r="K42" s="4"/>
    </row>
    <row r="43" spans="1:11" ht="45" x14ac:dyDescent="0.25">
      <c r="A43" s="19" t="s">
        <v>39</v>
      </c>
      <c r="B43" s="30" t="s">
        <v>139</v>
      </c>
      <c r="C43" s="28" t="s">
        <v>140</v>
      </c>
      <c r="D43" s="4" t="s">
        <v>47</v>
      </c>
      <c r="E43" s="4"/>
      <c r="F43" s="10"/>
      <c r="G43" s="10"/>
      <c r="H43" s="4"/>
      <c r="I43" s="4"/>
      <c r="J43" s="4"/>
      <c r="K43" s="4">
        <f>J45</f>
        <v>86.387200000000007</v>
      </c>
    </row>
    <row r="44" spans="1:11" x14ac:dyDescent="0.25">
      <c r="A44" s="187"/>
      <c r="B44" s="59"/>
      <c r="C44" s="7"/>
      <c r="D44" s="4"/>
      <c r="E44" s="4"/>
      <c r="F44" s="10"/>
      <c r="G44" s="10"/>
      <c r="H44" s="4"/>
      <c r="I44" s="4"/>
      <c r="J44" s="4"/>
      <c r="K44" s="4"/>
    </row>
    <row r="45" spans="1:11" x14ac:dyDescent="0.25">
      <c r="A45" s="187"/>
      <c r="B45" s="189"/>
      <c r="C45" s="4" t="s">
        <v>194</v>
      </c>
      <c r="D45" s="4"/>
      <c r="E45" s="10"/>
      <c r="F45" s="10"/>
      <c r="G45" s="4"/>
      <c r="H45" s="4">
        <v>0.8</v>
      </c>
      <c r="I45">
        <f>((3.88+7)/2)*19.85</f>
        <v>107.98399999999999</v>
      </c>
      <c r="J45">
        <f>H45*I45</f>
        <v>86.387200000000007</v>
      </c>
      <c r="K45" s="4"/>
    </row>
    <row r="46" spans="1:11" x14ac:dyDescent="0.25">
      <c r="A46" s="187"/>
      <c r="B46" s="59"/>
      <c r="C46" s="7"/>
      <c r="D46" s="4"/>
      <c r="E46" s="4"/>
      <c r="F46" s="10"/>
      <c r="G46" s="10"/>
      <c r="H46" s="4"/>
      <c r="I46" s="4"/>
      <c r="J46" s="4"/>
      <c r="K46" s="4"/>
    </row>
    <row r="47" spans="1:11" ht="45" x14ac:dyDescent="0.25">
      <c r="A47" s="4" t="s">
        <v>39</v>
      </c>
      <c r="B47" s="188" t="s">
        <v>139</v>
      </c>
      <c r="C47" s="189" t="s">
        <v>140</v>
      </c>
      <c r="D47" s="4" t="s">
        <v>47</v>
      </c>
      <c r="E47" s="4"/>
      <c r="F47" s="10"/>
      <c r="G47" s="10"/>
      <c r="H47" s="4"/>
      <c r="I47" s="4"/>
      <c r="J47" s="4"/>
      <c r="K47" s="4">
        <f>J49</f>
        <v>21.596800000000002</v>
      </c>
    </row>
    <row r="48" spans="1:11" x14ac:dyDescent="0.25">
      <c r="A48" s="4"/>
      <c r="B48" s="188"/>
      <c r="C48" s="189"/>
      <c r="D48" s="4"/>
      <c r="E48" s="4"/>
      <c r="F48" s="10"/>
      <c r="G48" s="10"/>
      <c r="H48" s="4"/>
      <c r="I48" s="4"/>
      <c r="J48" s="4"/>
      <c r="K48" s="4"/>
    </row>
    <row r="49" spans="1:11" x14ac:dyDescent="0.25">
      <c r="A49" s="4"/>
      <c r="B49" s="188"/>
      <c r="C49" s="189" t="s">
        <v>194</v>
      </c>
      <c r="D49" s="4"/>
      <c r="E49" s="4"/>
      <c r="F49" s="10"/>
      <c r="G49" s="10"/>
      <c r="H49" s="4">
        <v>0.2</v>
      </c>
      <c r="I49" s="4">
        <f>((3.88+7)/2)*19.85</f>
        <v>107.98399999999999</v>
      </c>
      <c r="J49">
        <f>H49*I49</f>
        <v>21.596800000000002</v>
      </c>
      <c r="K49" s="4"/>
    </row>
    <row r="50" spans="1:11" x14ac:dyDescent="0.25">
      <c r="A50" s="4" t="s">
        <v>213</v>
      </c>
      <c r="B50" s="59" t="s">
        <v>138</v>
      </c>
      <c r="C50" s="4" t="s">
        <v>137</v>
      </c>
      <c r="D50" s="4"/>
      <c r="E50" s="4"/>
      <c r="F50" s="4"/>
      <c r="G50" s="10"/>
      <c r="H50" s="4"/>
      <c r="I50" s="4"/>
      <c r="J50" s="4"/>
      <c r="K50" s="4">
        <f>J53-(J54+J55)</f>
        <v>6.3939000000000004</v>
      </c>
    </row>
    <row r="51" spans="1:11" x14ac:dyDescent="0.25">
      <c r="A51" s="4"/>
      <c r="B51" s="59"/>
      <c r="C51" s="4"/>
      <c r="D51" s="4"/>
      <c r="E51" s="4"/>
      <c r="F51" s="4"/>
      <c r="G51" s="10"/>
      <c r="H51" s="4"/>
      <c r="I51" s="4"/>
      <c r="K51" s="4" t="s">
        <v>203</v>
      </c>
    </row>
    <row r="52" spans="1:11" x14ac:dyDescent="0.25">
      <c r="A52" s="4"/>
      <c r="B52" s="59"/>
      <c r="C52" s="4" t="s">
        <v>195</v>
      </c>
      <c r="D52" s="4"/>
      <c r="E52" s="4"/>
      <c r="F52" s="4"/>
      <c r="G52" s="10"/>
      <c r="H52" s="4"/>
      <c r="I52" s="4"/>
      <c r="K52" s="4"/>
    </row>
    <row r="53" spans="1:11" x14ac:dyDescent="0.25">
      <c r="A53" s="4"/>
      <c r="B53" s="59"/>
      <c r="C53" s="4" t="s">
        <v>196</v>
      </c>
      <c r="D53" s="4"/>
      <c r="E53" s="4"/>
      <c r="F53" s="4"/>
      <c r="G53" s="10"/>
      <c r="H53" s="4"/>
      <c r="I53" s="4"/>
      <c r="J53" s="4">
        <f>K35</f>
        <v>8.3739000000000008</v>
      </c>
      <c r="K53" s="4"/>
    </row>
    <row r="54" spans="1:11" x14ac:dyDescent="0.25">
      <c r="A54" s="4"/>
      <c r="B54" s="59"/>
      <c r="C54" s="4" t="s">
        <v>197</v>
      </c>
      <c r="D54" s="4"/>
      <c r="E54" s="4">
        <v>10</v>
      </c>
      <c r="F54" s="4">
        <v>0.8</v>
      </c>
      <c r="G54" s="10">
        <v>0.8</v>
      </c>
      <c r="H54" s="4">
        <v>0.25</v>
      </c>
      <c r="I54" s="4"/>
      <c r="J54" s="4">
        <f>E54*F54*G54*H54</f>
        <v>1.6</v>
      </c>
      <c r="K54" s="4"/>
    </row>
    <row r="55" spans="1:11" x14ac:dyDescent="0.25">
      <c r="A55" s="4"/>
      <c r="B55" s="59"/>
      <c r="C55" s="4" t="s">
        <v>198</v>
      </c>
      <c r="D55" s="4"/>
      <c r="E55" s="4">
        <v>10</v>
      </c>
      <c r="F55" s="4">
        <v>0.2</v>
      </c>
      <c r="G55" s="10">
        <v>0.2</v>
      </c>
      <c r="H55" s="4">
        <v>0.95</v>
      </c>
      <c r="I55" s="4"/>
      <c r="J55" s="4">
        <f>E55*F55*G55*H55</f>
        <v>0.38</v>
      </c>
      <c r="K55" s="4"/>
    </row>
    <row r="56" spans="1:11" x14ac:dyDescent="0.25">
      <c r="A56" s="4"/>
      <c r="B56" s="59"/>
      <c r="C56" s="4"/>
      <c r="D56" s="4"/>
      <c r="E56" s="4"/>
      <c r="F56" s="4"/>
      <c r="G56" s="10"/>
      <c r="H56" s="4"/>
      <c r="I56" s="4"/>
      <c r="J56" s="4"/>
      <c r="K56" s="10">
        <f>SUM(G50:G56)</f>
        <v>1</v>
      </c>
    </row>
    <row r="57" spans="1:11" x14ac:dyDescent="0.25">
      <c r="A57" s="45">
        <v>4</v>
      </c>
      <c r="B57" s="62"/>
      <c r="C57" s="51" t="s">
        <v>142</v>
      </c>
      <c r="D57" s="51"/>
      <c r="E57" s="52"/>
      <c r="F57" s="57"/>
      <c r="G57" s="58"/>
      <c r="H57" s="57"/>
      <c r="I57" s="57"/>
      <c r="J57" s="57"/>
      <c r="K57" s="53"/>
    </row>
    <row r="58" spans="1:11" ht="45" x14ac:dyDescent="0.25">
      <c r="A58" s="4" t="s">
        <v>41</v>
      </c>
      <c r="B58" s="186" t="s">
        <v>143</v>
      </c>
      <c r="C58" s="7" t="s">
        <v>144</v>
      </c>
      <c r="D58" s="4" t="s">
        <v>29</v>
      </c>
      <c r="E58" s="4"/>
      <c r="F58" s="4"/>
      <c r="G58" s="10"/>
      <c r="H58" s="4"/>
      <c r="I58" s="4"/>
      <c r="J58" s="4"/>
      <c r="K58" s="10">
        <f>G59</f>
        <v>10</v>
      </c>
    </row>
    <row r="59" spans="1:11" x14ac:dyDescent="0.25">
      <c r="A59" s="4"/>
      <c r="B59" s="186"/>
      <c r="C59" s="7"/>
      <c r="D59" s="4"/>
      <c r="E59" s="4"/>
      <c r="F59" s="4"/>
      <c r="G59" s="10">
        <v>10</v>
      </c>
      <c r="H59" s="4"/>
      <c r="I59" s="4"/>
      <c r="J59" s="4"/>
      <c r="K59" s="4"/>
    </row>
    <row r="60" spans="1:11" x14ac:dyDescent="0.25">
      <c r="A60" s="4"/>
      <c r="B60" s="186"/>
      <c r="C60" s="7"/>
      <c r="D60" s="4"/>
      <c r="E60" s="4"/>
      <c r="F60" s="4"/>
      <c r="G60" s="10"/>
      <c r="H60" s="4"/>
      <c r="I60" s="4"/>
      <c r="J60" s="4"/>
      <c r="K60" s="4"/>
    </row>
    <row r="61" spans="1:11" x14ac:dyDescent="0.25">
      <c r="A61" s="45">
        <v>5</v>
      </c>
      <c r="B61" s="62"/>
      <c r="C61" s="51" t="s">
        <v>145</v>
      </c>
      <c r="D61" s="51"/>
      <c r="E61" s="52"/>
      <c r="F61" s="57"/>
      <c r="G61" s="58"/>
      <c r="H61" s="57"/>
      <c r="I61" s="57"/>
      <c r="J61" s="57"/>
      <c r="K61" s="53"/>
    </row>
    <row r="62" spans="1:11" ht="60" x14ac:dyDescent="0.25">
      <c r="A62" s="4" t="s">
        <v>42</v>
      </c>
      <c r="B62" s="5" t="s">
        <v>146</v>
      </c>
      <c r="C62" s="7" t="s">
        <v>147</v>
      </c>
      <c r="D62" s="4"/>
      <c r="E62" s="4">
        <v>0</v>
      </c>
      <c r="F62" s="4"/>
      <c r="G62" s="10"/>
      <c r="H62" s="4"/>
      <c r="I62" s="4"/>
      <c r="J62" s="4"/>
      <c r="K62" s="4">
        <f>SUM(I64:I67)</f>
        <v>38.58</v>
      </c>
    </row>
    <row r="63" spans="1:11" x14ac:dyDescent="0.25">
      <c r="A63" s="4"/>
      <c r="B63" s="5"/>
      <c r="C63" s="7"/>
      <c r="D63" s="4"/>
      <c r="E63" s="4"/>
      <c r="F63" s="4"/>
      <c r="G63" s="10"/>
      <c r="H63" s="4"/>
      <c r="I63" s="4"/>
      <c r="J63" s="4"/>
      <c r="K63" s="4"/>
    </row>
    <row r="64" spans="1:11" x14ac:dyDescent="0.25">
      <c r="A64" s="4"/>
      <c r="B64" s="5"/>
      <c r="C64" s="7" t="s">
        <v>180</v>
      </c>
      <c r="D64" s="4"/>
      <c r="E64" s="4"/>
      <c r="F64" s="4"/>
      <c r="G64" s="10">
        <f>4.16+4.32+1.88+4.2+4.42</f>
        <v>18.979999999999997</v>
      </c>
      <c r="H64" s="10">
        <v>1</v>
      </c>
      <c r="I64" s="4">
        <f>G64*H64</f>
        <v>18.979999999999997</v>
      </c>
      <c r="J64" s="4"/>
      <c r="K64" s="4"/>
    </row>
    <row r="65" spans="1:11" x14ac:dyDescent="0.25">
      <c r="A65" s="4"/>
      <c r="B65" s="5"/>
      <c r="C65" s="7" t="s">
        <v>181</v>
      </c>
      <c r="D65" s="4"/>
      <c r="E65" s="4"/>
      <c r="F65" s="4"/>
      <c r="G65" s="10">
        <v>7</v>
      </c>
      <c r="H65" s="4">
        <v>1</v>
      </c>
      <c r="I65" s="4">
        <f t="shared" ref="I65:I67" si="1">G65*H65</f>
        <v>7</v>
      </c>
      <c r="J65" s="4"/>
      <c r="K65" s="4"/>
    </row>
    <row r="66" spans="1:11" x14ac:dyDescent="0.25">
      <c r="A66" s="4"/>
      <c r="B66" s="5"/>
      <c r="C66" s="7" t="s">
        <v>182</v>
      </c>
      <c r="D66" s="4"/>
      <c r="E66" s="4"/>
      <c r="F66" s="4"/>
      <c r="G66" s="10">
        <v>2.78</v>
      </c>
      <c r="H66" s="4">
        <v>1</v>
      </c>
      <c r="I66" s="4">
        <f t="shared" si="1"/>
        <v>2.78</v>
      </c>
      <c r="J66" s="4"/>
      <c r="K66" s="4"/>
    </row>
    <row r="67" spans="1:11" x14ac:dyDescent="0.25">
      <c r="A67" s="4"/>
      <c r="B67" s="5"/>
      <c r="C67" s="7" t="s">
        <v>371</v>
      </c>
      <c r="D67" s="4"/>
      <c r="E67" s="4"/>
      <c r="F67" s="4"/>
      <c r="G67" s="10">
        <v>9.82</v>
      </c>
      <c r="H67" s="4">
        <v>1</v>
      </c>
      <c r="I67" s="4">
        <f t="shared" si="1"/>
        <v>9.82</v>
      </c>
      <c r="J67" s="4"/>
      <c r="K67" s="4"/>
    </row>
    <row r="68" spans="1:11" ht="60" x14ac:dyDescent="0.25">
      <c r="A68" s="4" t="s">
        <v>167</v>
      </c>
      <c r="B68" s="5" t="s">
        <v>148</v>
      </c>
      <c r="C68" s="7" t="s">
        <v>149</v>
      </c>
      <c r="D68" s="4"/>
      <c r="E68" s="4"/>
      <c r="F68" s="4"/>
      <c r="G68" s="10"/>
      <c r="H68" s="4"/>
      <c r="I68" s="4"/>
      <c r="J68" s="4"/>
      <c r="K68" s="4">
        <f>SUM(I70:I74)</f>
        <v>23.230000000000004</v>
      </c>
    </row>
    <row r="69" spans="1:11" x14ac:dyDescent="0.25">
      <c r="A69" s="4"/>
      <c r="B69" s="5"/>
      <c r="C69" s="7"/>
      <c r="D69" s="4"/>
      <c r="E69" s="4"/>
      <c r="F69" s="4"/>
      <c r="G69" s="10"/>
      <c r="H69" s="4"/>
      <c r="I69" s="4"/>
      <c r="J69" s="4"/>
      <c r="K69" s="4"/>
    </row>
    <row r="70" spans="1:11" x14ac:dyDescent="0.25">
      <c r="A70" s="4"/>
      <c r="B70" s="5"/>
      <c r="C70" s="7" t="s">
        <v>176</v>
      </c>
      <c r="D70" s="4"/>
      <c r="E70" s="4"/>
      <c r="F70" s="4"/>
      <c r="G70" s="10"/>
      <c r="H70" s="4"/>
      <c r="I70" s="4">
        <v>6.36</v>
      </c>
      <c r="J70" s="4"/>
      <c r="K70" s="4"/>
    </row>
    <row r="71" spans="1:11" x14ac:dyDescent="0.25">
      <c r="A71" s="4"/>
      <c r="B71" s="5"/>
      <c r="C71" s="7" t="s">
        <v>177</v>
      </c>
      <c r="D71" s="4"/>
      <c r="E71" s="4"/>
      <c r="F71" s="4"/>
      <c r="G71" s="10"/>
      <c r="H71" s="4"/>
      <c r="I71" s="4">
        <v>6.6</v>
      </c>
      <c r="J71" s="4"/>
      <c r="K71" s="4"/>
    </row>
    <row r="72" spans="1:11" x14ac:dyDescent="0.25">
      <c r="A72" s="4"/>
      <c r="B72" s="5"/>
      <c r="C72" s="7" t="s">
        <v>178</v>
      </c>
      <c r="D72" s="4"/>
      <c r="E72" s="4"/>
      <c r="F72" s="4"/>
      <c r="G72" s="10"/>
      <c r="H72" s="4"/>
      <c r="I72" s="4">
        <v>6.42</v>
      </c>
      <c r="J72" s="4"/>
      <c r="K72" s="4"/>
    </row>
    <row r="73" spans="1:11" x14ac:dyDescent="0.25">
      <c r="A73" s="4"/>
      <c r="B73" s="5"/>
      <c r="C73" s="7" t="s">
        <v>179</v>
      </c>
      <c r="D73" s="4"/>
      <c r="E73" s="4"/>
      <c r="F73" s="4"/>
      <c r="G73" s="10"/>
      <c r="H73" s="4"/>
      <c r="I73" s="4">
        <v>2.16</v>
      </c>
      <c r="J73" s="4"/>
      <c r="K73" s="4"/>
    </row>
    <row r="74" spans="1:11" x14ac:dyDescent="0.25">
      <c r="A74" s="4"/>
      <c r="B74" s="5"/>
      <c r="C74" s="7"/>
      <c r="D74" s="4"/>
      <c r="E74" s="4"/>
      <c r="F74" s="4"/>
      <c r="G74" s="10"/>
      <c r="H74" s="4"/>
      <c r="I74" s="4">
        <v>1.69</v>
      </c>
      <c r="J74" s="4"/>
      <c r="K74" s="4"/>
    </row>
    <row r="75" spans="1:11" x14ac:dyDescent="0.25">
      <c r="A75" s="4"/>
      <c r="B75" s="5"/>
      <c r="C75" s="7"/>
      <c r="D75" s="4"/>
      <c r="E75" s="4"/>
      <c r="F75" s="4"/>
      <c r="G75" s="10"/>
      <c r="H75" s="4"/>
      <c r="I75" s="4"/>
      <c r="J75" s="4"/>
      <c r="K75" s="4"/>
    </row>
    <row r="76" spans="1:11" ht="45" x14ac:dyDescent="0.25">
      <c r="A76" s="4" t="s">
        <v>168</v>
      </c>
      <c r="B76" s="5" t="s">
        <v>150</v>
      </c>
      <c r="C76" s="7" t="s">
        <v>151</v>
      </c>
      <c r="D76" s="4"/>
      <c r="E76" s="4"/>
      <c r="F76" s="4"/>
      <c r="G76" s="10"/>
      <c r="H76" s="4"/>
      <c r="I76" s="4"/>
      <c r="J76" s="4"/>
      <c r="K76" s="4">
        <f>2.38+1.02+0.48+0.87+0.34+0.15+0.1+0.3+J78</f>
        <v>7.09</v>
      </c>
    </row>
    <row r="77" spans="1:11" x14ac:dyDescent="0.25">
      <c r="A77" s="4"/>
      <c r="B77" s="5"/>
      <c r="C77" s="7" t="s">
        <v>183</v>
      </c>
      <c r="D77" s="4"/>
      <c r="E77" s="4"/>
      <c r="F77" s="4"/>
      <c r="G77" s="10"/>
      <c r="H77" s="4"/>
      <c r="I77" s="4"/>
      <c r="J77" s="4">
        <f>2.38+1.02+0.48+0.87+0.34+0.15+0.1+0.3</f>
        <v>5.64</v>
      </c>
    </row>
    <row r="78" spans="1:11" x14ac:dyDescent="0.25">
      <c r="A78" s="4"/>
      <c r="B78" s="5"/>
      <c r="C78" s="7" t="s">
        <v>372</v>
      </c>
      <c r="D78" s="4"/>
      <c r="E78" s="4"/>
      <c r="F78" s="4"/>
      <c r="G78" s="10"/>
      <c r="H78" s="4"/>
      <c r="I78" s="4"/>
      <c r="J78" s="4">
        <v>1.45</v>
      </c>
      <c r="K78" s="4"/>
    </row>
    <row r="79" spans="1:11" ht="30" x14ac:dyDescent="0.25">
      <c r="A79" s="4" t="s">
        <v>169</v>
      </c>
      <c r="B79" s="5" t="s">
        <v>152</v>
      </c>
      <c r="C79" s="7" t="s">
        <v>153</v>
      </c>
      <c r="D79" s="4"/>
      <c r="E79" s="4"/>
      <c r="F79" s="4"/>
      <c r="G79" s="10"/>
      <c r="H79" s="4"/>
      <c r="I79" s="4"/>
      <c r="J79" s="4"/>
      <c r="K79" s="4">
        <f>SUM(I81:I84)</f>
        <v>76.44</v>
      </c>
    </row>
    <row r="80" spans="1:11" x14ac:dyDescent="0.25">
      <c r="A80" s="4"/>
      <c r="B80" s="5"/>
      <c r="C80" s="7"/>
      <c r="D80" s="4"/>
      <c r="E80" s="4"/>
      <c r="F80" s="4"/>
      <c r="G80" s="10"/>
      <c r="H80" s="4"/>
      <c r="I80" s="4"/>
      <c r="J80" s="4"/>
      <c r="K80" s="4"/>
    </row>
    <row r="81" spans="1:11" x14ac:dyDescent="0.25">
      <c r="A81" s="4"/>
      <c r="B81" s="5"/>
      <c r="C81" s="7" t="s">
        <v>176</v>
      </c>
      <c r="D81" s="4"/>
      <c r="E81" s="4"/>
      <c r="F81" s="4"/>
      <c r="G81" s="10"/>
      <c r="H81" s="4"/>
      <c r="I81" s="4">
        <v>15.28</v>
      </c>
      <c r="J81" s="4"/>
      <c r="K81" s="4"/>
    </row>
    <row r="82" spans="1:11" x14ac:dyDescent="0.25">
      <c r="A82" s="4"/>
      <c r="B82" s="5"/>
      <c r="C82" s="7" t="s">
        <v>177</v>
      </c>
      <c r="D82" s="4"/>
      <c r="E82" s="4"/>
      <c r="F82" s="4"/>
      <c r="G82" s="10"/>
      <c r="H82" s="4"/>
      <c r="I82" s="4">
        <v>42</v>
      </c>
      <c r="J82" s="4"/>
      <c r="K82" s="4"/>
    </row>
    <row r="83" spans="1:11" x14ac:dyDescent="0.25">
      <c r="A83" s="4"/>
      <c r="B83" s="5"/>
      <c r="C83" s="7" t="s">
        <v>178</v>
      </c>
      <c r="D83" s="4"/>
      <c r="E83" s="4"/>
      <c r="F83" s="4"/>
      <c r="G83" s="10"/>
      <c r="H83" s="4"/>
      <c r="I83" s="4">
        <v>13.6</v>
      </c>
      <c r="J83" s="4"/>
      <c r="K83" s="4"/>
    </row>
    <row r="84" spans="1:11" x14ac:dyDescent="0.25">
      <c r="A84" s="4"/>
      <c r="B84" s="5"/>
      <c r="C84" s="7" t="s">
        <v>179</v>
      </c>
      <c r="D84" s="4"/>
      <c r="E84" s="4"/>
      <c r="F84" s="4"/>
      <c r="G84" s="10"/>
      <c r="H84" s="4"/>
      <c r="I84" s="4">
        <v>5.56</v>
      </c>
      <c r="J84" s="4"/>
      <c r="K84" s="4"/>
    </row>
    <row r="85" spans="1:11" x14ac:dyDescent="0.25">
      <c r="A85" s="4"/>
      <c r="B85" s="5"/>
      <c r="C85" s="7" t="s">
        <v>373</v>
      </c>
      <c r="D85" s="4"/>
      <c r="E85" s="4"/>
      <c r="F85" s="4"/>
      <c r="G85" s="10">
        <v>10</v>
      </c>
      <c r="H85" s="4">
        <v>1</v>
      </c>
      <c r="I85" s="4">
        <f>G85*H85</f>
        <v>10</v>
      </c>
      <c r="J85" s="4"/>
      <c r="K85" s="4"/>
    </row>
    <row r="86" spans="1:11" ht="45" x14ac:dyDescent="0.25">
      <c r="A86" s="4" t="s">
        <v>170</v>
      </c>
      <c r="B86" s="5" t="s">
        <v>154</v>
      </c>
      <c r="C86" s="7" t="s">
        <v>155</v>
      </c>
      <c r="D86" s="4"/>
      <c r="E86" s="4"/>
      <c r="F86" s="4"/>
      <c r="G86" s="10"/>
      <c r="H86" s="4"/>
      <c r="I86" s="4"/>
      <c r="J86" s="4"/>
      <c r="K86" s="4">
        <f>SUM(I88:I91)</f>
        <v>76.44</v>
      </c>
    </row>
    <row r="87" spans="1:11" x14ac:dyDescent="0.25">
      <c r="A87" s="4"/>
      <c r="B87" s="5"/>
      <c r="C87" s="7"/>
      <c r="D87" s="4"/>
      <c r="E87" s="4"/>
      <c r="F87" s="4"/>
      <c r="G87" s="10"/>
      <c r="H87" s="4"/>
      <c r="I87" s="4"/>
      <c r="J87" s="4"/>
      <c r="K87" s="4"/>
    </row>
    <row r="88" spans="1:11" x14ac:dyDescent="0.25">
      <c r="A88" s="4"/>
      <c r="B88" s="5"/>
      <c r="C88" s="7" t="s">
        <v>176</v>
      </c>
      <c r="D88" s="4"/>
      <c r="E88" s="4"/>
      <c r="F88" s="4"/>
      <c r="G88" s="10"/>
      <c r="H88" s="4"/>
      <c r="I88" s="4">
        <v>15.28</v>
      </c>
      <c r="J88" s="4"/>
      <c r="K88" s="4"/>
    </row>
    <row r="89" spans="1:11" x14ac:dyDescent="0.25">
      <c r="A89" s="4"/>
      <c r="B89" s="5"/>
      <c r="C89" s="7" t="s">
        <v>177</v>
      </c>
      <c r="D89" s="4"/>
      <c r="E89" s="4"/>
      <c r="F89" s="4"/>
      <c r="G89" s="10"/>
      <c r="H89" s="4"/>
      <c r="I89" s="4">
        <v>42</v>
      </c>
      <c r="J89" s="4"/>
      <c r="K89" s="4"/>
    </row>
    <row r="90" spans="1:11" x14ac:dyDescent="0.25">
      <c r="A90" s="4"/>
      <c r="B90" s="5"/>
      <c r="C90" s="7" t="s">
        <v>178</v>
      </c>
      <c r="D90" s="4"/>
      <c r="E90" s="4"/>
      <c r="F90" s="4"/>
      <c r="G90" s="10"/>
      <c r="H90" s="4"/>
      <c r="I90" s="4">
        <v>13.6</v>
      </c>
      <c r="J90" s="4"/>
      <c r="K90" s="4"/>
    </row>
    <row r="91" spans="1:11" x14ac:dyDescent="0.25">
      <c r="A91" s="4"/>
      <c r="B91" s="5"/>
      <c r="C91" s="7" t="s">
        <v>179</v>
      </c>
      <c r="D91" s="4"/>
      <c r="E91" s="4"/>
      <c r="F91" s="4"/>
      <c r="G91" s="10"/>
      <c r="H91" s="4"/>
      <c r="I91" s="4">
        <v>5.56</v>
      </c>
      <c r="J91" s="4"/>
      <c r="K91" s="4"/>
    </row>
    <row r="92" spans="1:11" x14ac:dyDescent="0.25">
      <c r="A92" s="4"/>
      <c r="B92" s="5"/>
      <c r="C92" s="7"/>
      <c r="D92" s="4"/>
      <c r="E92" s="4"/>
      <c r="F92" s="4"/>
      <c r="G92" s="10">
        <v>10</v>
      </c>
      <c r="H92" s="4">
        <v>1</v>
      </c>
      <c r="I92" s="4">
        <f>G92*H92</f>
        <v>10</v>
      </c>
      <c r="J92" s="4"/>
      <c r="K92" s="4"/>
    </row>
    <row r="93" spans="1:11" ht="75" x14ac:dyDescent="0.25">
      <c r="A93" s="4" t="s">
        <v>171</v>
      </c>
      <c r="B93" s="5" t="s">
        <v>156</v>
      </c>
      <c r="C93" s="7" t="s">
        <v>157</v>
      </c>
      <c r="D93" s="4"/>
      <c r="E93" s="4"/>
      <c r="F93" s="4"/>
      <c r="G93" s="10"/>
      <c r="H93" s="4"/>
      <c r="I93" s="4"/>
      <c r="J93" s="4"/>
      <c r="K93" s="4">
        <f>((2.78+1.48)/2)*7</f>
        <v>14.91</v>
      </c>
    </row>
    <row r="94" spans="1:11" x14ac:dyDescent="0.25">
      <c r="A94" s="4"/>
      <c r="B94" s="5"/>
      <c r="C94" s="7"/>
      <c r="D94" s="4"/>
      <c r="E94" s="4"/>
      <c r="F94" s="4"/>
      <c r="G94" s="10"/>
      <c r="H94" s="4"/>
      <c r="I94" s="4"/>
      <c r="J94" s="4"/>
      <c r="K94" s="4"/>
    </row>
    <row r="95" spans="1:11" x14ac:dyDescent="0.25">
      <c r="A95" s="4"/>
      <c r="B95" s="5"/>
      <c r="C95" s="7" t="s">
        <v>184</v>
      </c>
      <c r="D95" s="4"/>
      <c r="E95" s="4"/>
      <c r="F95" s="4"/>
      <c r="G95" s="10"/>
      <c r="H95" s="4"/>
      <c r="I95" s="4">
        <f>((2.78+1.48)/2)*7</f>
        <v>14.91</v>
      </c>
      <c r="J95" s="4"/>
      <c r="K95" s="4"/>
    </row>
    <row r="96" spans="1:11" ht="30" x14ac:dyDescent="0.25">
      <c r="A96" s="4" t="s">
        <v>172</v>
      </c>
      <c r="B96" s="5" t="s">
        <v>158</v>
      </c>
      <c r="C96" s="7" t="s">
        <v>159</v>
      </c>
      <c r="D96" s="4"/>
      <c r="E96" s="4"/>
      <c r="F96" s="4"/>
      <c r="G96" s="10"/>
      <c r="H96" s="4"/>
      <c r="I96" s="4"/>
      <c r="J96" s="4"/>
      <c r="K96" s="4">
        <f>E98</f>
        <v>83.2</v>
      </c>
    </row>
    <row r="97" spans="1:11" x14ac:dyDescent="0.25">
      <c r="A97" s="4"/>
      <c r="B97" s="5"/>
      <c r="C97" s="7" t="s">
        <v>185</v>
      </c>
      <c r="D97" s="4"/>
      <c r="E97" s="4"/>
      <c r="F97" s="4"/>
      <c r="G97" s="10"/>
      <c r="H97" s="4"/>
      <c r="I97" s="4"/>
      <c r="J97" s="4"/>
      <c r="K97" s="4"/>
    </row>
    <row r="98" spans="1:11" x14ac:dyDescent="0.25">
      <c r="A98" s="4"/>
      <c r="B98" s="5"/>
      <c r="C98" s="7" t="s">
        <v>376</v>
      </c>
      <c r="D98" s="4"/>
      <c r="E98" s="4">
        <v>83.2</v>
      </c>
      <c r="F98" s="4"/>
      <c r="G98" s="10"/>
      <c r="H98" s="4"/>
      <c r="I98" s="4"/>
      <c r="J98" s="4"/>
      <c r="K98" s="4"/>
    </row>
    <row r="99" spans="1:11" ht="30" x14ac:dyDescent="0.25">
      <c r="A99" s="4" t="s">
        <v>173</v>
      </c>
      <c r="B99" s="5" t="s">
        <v>161</v>
      </c>
      <c r="C99" s="7" t="s">
        <v>162</v>
      </c>
      <c r="D99" s="4"/>
      <c r="E99" s="4"/>
      <c r="F99" s="4"/>
      <c r="G99" s="10"/>
      <c r="H99" s="4"/>
      <c r="I99" s="4"/>
      <c r="J99" s="4"/>
      <c r="K99" s="4">
        <f>SUM(E100:E107)</f>
        <v>431.85</v>
      </c>
    </row>
    <row r="100" spans="1:11" x14ac:dyDescent="0.25">
      <c r="A100" s="4"/>
      <c r="B100" s="5"/>
      <c r="C100" s="7"/>
      <c r="D100" s="4"/>
      <c r="E100" s="4"/>
      <c r="F100" s="4"/>
      <c r="G100" s="10"/>
      <c r="H100" s="4"/>
      <c r="I100" s="4"/>
      <c r="J100" s="4"/>
      <c r="K100" s="4"/>
    </row>
    <row r="101" spans="1:11" x14ac:dyDescent="0.25">
      <c r="A101" s="4"/>
      <c r="B101" s="5"/>
      <c r="C101" s="7" t="s">
        <v>186</v>
      </c>
      <c r="D101" s="4"/>
      <c r="E101" s="4"/>
      <c r="F101" s="4"/>
      <c r="G101" s="10"/>
      <c r="H101" s="4"/>
      <c r="I101" s="4"/>
      <c r="J101" s="4"/>
      <c r="K101" s="4"/>
    </row>
    <row r="102" spans="1:11" x14ac:dyDescent="0.25">
      <c r="A102" s="4"/>
      <c r="B102" s="5"/>
      <c r="C102" s="7" t="s">
        <v>377</v>
      </c>
      <c r="D102" s="4"/>
      <c r="E102" s="4">
        <v>62.78</v>
      </c>
      <c r="F102" s="4"/>
      <c r="G102" s="10"/>
      <c r="H102" s="4"/>
      <c r="I102" s="4"/>
      <c r="J102" s="4"/>
      <c r="K102" s="4"/>
    </row>
    <row r="103" spans="1:11" x14ac:dyDescent="0.25">
      <c r="A103" s="4"/>
      <c r="B103" s="5"/>
      <c r="C103" s="7" t="s">
        <v>187</v>
      </c>
      <c r="D103" s="4"/>
      <c r="F103" s="4"/>
      <c r="G103" s="10"/>
      <c r="H103" s="4"/>
      <c r="I103" s="4"/>
      <c r="J103" s="4"/>
      <c r="K103" s="4"/>
    </row>
    <row r="104" spans="1:11" x14ac:dyDescent="0.25">
      <c r="A104" s="4"/>
      <c r="B104" s="5"/>
      <c r="C104" s="7" t="s">
        <v>375</v>
      </c>
      <c r="D104" s="4"/>
      <c r="E104" s="4">
        <v>66.36</v>
      </c>
      <c r="F104" s="4"/>
      <c r="G104" s="10"/>
      <c r="H104" s="4"/>
      <c r="I104" s="4"/>
      <c r="J104" s="4"/>
      <c r="K104" s="4"/>
    </row>
    <row r="105" spans="1:11" x14ac:dyDescent="0.25">
      <c r="A105" s="4"/>
      <c r="B105" s="5"/>
      <c r="C105" s="7" t="s">
        <v>188</v>
      </c>
      <c r="D105" s="4"/>
      <c r="E105" s="4"/>
      <c r="F105" s="4"/>
      <c r="G105" s="10"/>
      <c r="H105" s="4"/>
      <c r="I105" s="4"/>
      <c r="J105" s="4"/>
      <c r="K105" s="4"/>
    </row>
    <row r="106" spans="1:11" x14ac:dyDescent="0.25">
      <c r="A106" s="4"/>
      <c r="B106" s="5"/>
      <c r="C106" s="7" t="s">
        <v>374</v>
      </c>
      <c r="D106" s="4"/>
      <c r="E106" s="4">
        <v>182.46</v>
      </c>
      <c r="F106" s="4"/>
      <c r="G106" s="10"/>
      <c r="H106" s="4"/>
      <c r="I106" s="4"/>
      <c r="J106" s="4"/>
      <c r="K106" s="4"/>
    </row>
    <row r="107" spans="1:11" x14ac:dyDescent="0.25">
      <c r="A107" s="4"/>
      <c r="B107" s="5"/>
      <c r="C107" s="7" t="s">
        <v>378</v>
      </c>
      <c r="D107" s="4"/>
      <c r="E107" s="4">
        <v>120.25</v>
      </c>
      <c r="F107" s="4"/>
      <c r="G107" s="10"/>
      <c r="H107" s="4"/>
      <c r="I107" s="4"/>
      <c r="J107" s="4"/>
      <c r="K107" s="4"/>
    </row>
    <row r="108" spans="1:11" x14ac:dyDescent="0.25">
      <c r="A108" s="4" t="s">
        <v>174</v>
      </c>
      <c r="B108" s="5" t="s">
        <v>163</v>
      </c>
      <c r="C108" s="7" t="s">
        <v>164</v>
      </c>
      <c r="D108" s="4"/>
      <c r="E108" s="4"/>
      <c r="F108" s="4"/>
      <c r="G108" s="10"/>
      <c r="H108" s="4"/>
      <c r="I108" s="4"/>
      <c r="J108" s="4"/>
      <c r="K108" s="4">
        <f>SUM(I110:I114)</f>
        <v>37.76</v>
      </c>
    </row>
    <row r="109" spans="1:11" x14ac:dyDescent="0.25">
      <c r="A109" s="4"/>
      <c r="B109" s="5"/>
      <c r="C109" s="7"/>
      <c r="D109" s="4"/>
      <c r="E109" s="4"/>
      <c r="F109" s="4"/>
      <c r="G109" s="10"/>
      <c r="H109" s="4"/>
      <c r="I109" s="4"/>
      <c r="J109" s="4"/>
      <c r="K109" s="4"/>
    </row>
    <row r="110" spans="1:11" x14ac:dyDescent="0.25">
      <c r="A110" s="4"/>
      <c r="B110" s="5"/>
      <c r="C110" s="7" t="s">
        <v>180</v>
      </c>
      <c r="D110" s="4"/>
      <c r="E110" s="4"/>
      <c r="F110" s="4"/>
      <c r="G110" s="10">
        <f>4.16+4.32+1.88+4.2+4.42</f>
        <v>18.979999999999997</v>
      </c>
      <c r="H110" s="10">
        <v>1</v>
      </c>
      <c r="I110" s="4">
        <f>G110*H110</f>
        <v>18.979999999999997</v>
      </c>
      <c r="J110" s="4"/>
      <c r="K110" s="4"/>
    </row>
    <row r="111" spans="1:11" x14ac:dyDescent="0.25">
      <c r="A111" s="4"/>
      <c r="B111" s="5"/>
      <c r="C111" s="7" t="s">
        <v>181</v>
      </c>
      <c r="D111" s="4"/>
      <c r="E111" s="4"/>
      <c r="F111" s="4"/>
      <c r="G111" s="10">
        <v>7</v>
      </c>
      <c r="H111" s="4">
        <v>1</v>
      </c>
      <c r="I111" s="4">
        <f t="shared" ref="I111:I112" si="2">G111*H111</f>
        <v>7</v>
      </c>
      <c r="J111" s="4"/>
      <c r="K111" s="4"/>
    </row>
    <row r="112" spans="1:11" x14ac:dyDescent="0.25">
      <c r="A112" s="4"/>
      <c r="B112" s="5"/>
      <c r="C112" s="7" t="s">
        <v>182</v>
      </c>
      <c r="D112" s="4"/>
      <c r="E112" s="4"/>
      <c r="F112" s="4"/>
      <c r="G112" s="10">
        <v>2.78</v>
      </c>
      <c r="H112" s="4">
        <v>1</v>
      </c>
      <c r="I112" s="4">
        <f t="shared" si="2"/>
        <v>2.78</v>
      </c>
      <c r="J112" s="4"/>
      <c r="K112" s="4"/>
    </row>
    <row r="113" spans="1:11" x14ac:dyDescent="0.25">
      <c r="A113" s="4"/>
      <c r="B113" s="5"/>
      <c r="C113" s="7" t="s">
        <v>380</v>
      </c>
      <c r="D113" s="4"/>
      <c r="E113" s="4"/>
      <c r="F113" s="4">
        <v>0.15</v>
      </c>
      <c r="G113" s="10">
        <v>20</v>
      </c>
      <c r="H113" s="4">
        <v>0.3</v>
      </c>
      <c r="I113" s="4">
        <f>(F113+H113)*G113</f>
        <v>9</v>
      </c>
      <c r="J113" s="4"/>
      <c r="K113" s="4"/>
    </row>
    <row r="114" spans="1:11" x14ac:dyDescent="0.25">
      <c r="A114" s="4"/>
      <c r="B114" s="5"/>
      <c r="C114" s="7"/>
      <c r="D114" s="4"/>
      <c r="E114" s="4"/>
      <c r="F114" s="4"/>
      <c r="G114" s="10"/>
      <c r="H114" s="4"/>
      <c r="I114" s="4"/>
      <c r="J114" s="4"/>
      <c r="K114" s="4"/>
    </row>
    <row r="115" spans="1:11" x14ac:dyDescent="0.25">
      <c r="A115" s="45">
        <v>6</v>
      </c>
      <c r="B115" s="62"/>
      <c r="C115" s="51" t="s">
        <v>209</v>
      </c>
      <c r="D115" s="51"/>
      <c r="E115" s="52"/>
      <c r="F115" s="57"/>
      <c r="G115" s="58"/>
      <c r="H115" s="57"/>
      <c r="I115" s="57"/>
      <c r="J115" s="57"/>
      <c r="K115" s="53"/>
    </row>
    <row r="116" spans="1:11" x14ac:dyDescent="0.25">
      <c r="A116" s="4" t="s">
        <v>210</v>
      </c>
      <c r="B116" s="59" t="s">
        <v>165</v>
      </c>
      <c r="C116" s="4" t="s">
        <v>166</v>
      </c>
      <c r="D116" s="4"/>
      <c r="E116" s="4"/>
      <c r="F116" s="4"/>
      <c r="G116" s="10"/>
      <c r="H116" s="4"/>
      <c r="I116" s="4"/>
      <c r="J116" s="4"/>
      <c r="K116" s="4">
        <f>SUM(I118:I119)</f>
        <v>7.5600000000000005</v>
      </c>
    </row>
    <row r="117" spans="1:11" x14ac:dyDescent="0.25">
      <c r="A117" s="4"/>
      <c r="B117" s="59"/>
      <c r="C117" s="4"/>
      <c r="D117" s="4"/>
      <c r="E117" s="4"/>
      <c r="F117" s="4"/>
      <c r="G117" s="10"/>
      <c r="H117" s="4"/>
      <c r="I117" s="4"/>
      <c r="J117" s="4"/>
      <c r="K117" s="4"/>
    </row>
    <row r="118" spans="1:11" x14ac:dyDescent="0.25">
      <c r="A118" s="4"/>
      <c r="B118" s="59"/>
      <c r="C118" s="4" t="s">
        <v>189</v>
      </c>
      <c r="D118" s="4"/>
      <c r="E118" s="4"/>
      <c r="F118" s="4">
        <v>1.8</v>
      </c>
      <c r="G118" s="10"/>
      <c r="H118" s="4">
        <v>2.1</v>
      </c>
      <c r="I118" s="4">
        <f>F118*H118</f>
        <v>3.7800000000000002</v>
      </c>
      <c r="J118" s="4"/>
      <c r="K118" s="4"/>
    </row>
    <row r="119" spans="1:11" x14ac:dyDescent="0.25">
      <c r="A119" s="4"/>
      <c r="B119" s="59"/>
      <c r="C119" s="4" t="s">
        <v>190</v>
      </c>
      <c r="D119" s="4"/>
      <c r="E119" s="4"/>
      <c r="F119" s="4">
        <v>1.8</v>
      </c>
      <c r="G119" s="10"/>
      <c r="H119" s="4">
        <v>2.1</v>
      </c>
      <c r="I119" s="4">
        <f>F119*H119</f>
        <v>3.7800000000000002</v>
      </c>
      <c r="J119" s="4"/>
      <c r="K119" s="4"/>
    </row>
    <row r="120" spans="1:11" x14ac:dyDescent="0.25">
      <c r="A120" s="4"/>
      <c r="B120" s="59"/>
      <c r="C120" s="4"/>
      <c r="D120" s="4"/>
      <c r="E120" s="4"/>
      <c r="F120" s="4"/>
      <c r="G120" s="10"/>
      <c r="H120" s="4"/>
      <c r="I120" s="4"/>
      <c r="J120" s="4"/>
      <c r="K120" s="4"/>
    </row>
    <row r="121" spans="1:11" x14ac:dyDescent="0.25">
      <c r="A121" s="4" t="s">
        <v>211</v>
      </c>
      <c r="B121" s="59" t="s">
        <v>165</v>
      </c>
      <c r="C121" s="4" t="s">
        <v>166</v>
      </c>
      <c r="D121" s="4"/>
      <c r="E121" s="4"/>
      <c r="F121" s="4"/>
      <c r="G121" s="10"/>
      <c r="H121" s="4"/>
      <c r="I121" s="4"/>
      <c r="J121" s="4"/>
      <c r="K121" s="4">
        <f>SUM(I122:I123)</f>
        <v>15.120000000000001</v>
      </c>
    </row>
    <row r="122" spans="1:11" x14ac:dyDescent="0.25">
      <c r="A122" s="4"/>
      <c r="B122" s="59"/>
      <c r="C122" s="4"/>
      <c r="D122" s="4"/>
      <c r="E122" s="4">
        <v>2</v>
      </c>
      <c r="F122" s="4">
        <v>1.8</v>
      </c>
      <c r="G122" s="10"/>
      <c r="H122" s="4">
        <v>2.1</v>
      </c>
      <c r="I122" s="4">
        <f>F122*H122*E122</f>
        <v>7.5600000000000005</v>
      </c>
      <c r="J122" s="4"/>
      <c r="K122" s="4"/>
    </row>
    <row r="123" spans="1:11" x14ac:dyDescent="0.25">
      <c r="A123" s="4"/>
      <c r="B123" s="59"/>
      <c r="C123" s="4"/>
      <c r="D123" s="4"/>
      <c r="E123" s="4">
        <v>2</v>
      </c>
      <c r="F123" s="4">
        <v>1.8</v>
      </c>
      <c r="G123" s="10"/>
      <c r="H123" s="4">
        <v>2.1</v>
      </c>
      <c r="I123" s="4">
        <f>F123*H123*E123</f>
        <v>7.5600000000000005</v>
      </c>
      <c r="J123" s="4"/>
      <c r="K123" s="4"/>
    </row>
    <row r="124" spans="1:11" x14ac:dyDescent="0.25">
      <c r="A124" s="4"/>
      <c r="B124" s="59"/>
      <c r="C124" s="4"/>
      <c r="D124" s="4"/>
      <c r="E124" s="4"/>
      <c r="F124" s="4"/>
      <c r="G124" s="10"/>
      <c r="H124" s="4"/>
      <c r="I124" s="4"/>
      <c r="J124" s="4"/>
      <c r="K124" s="4"/>
    </row>
    <row r="125" spans="1:11" ht="45" x14ac:dyDescent="0.25">
      <c r="A125" s="4" t="s">
        <v>214</v>
      </c>
      <c r="B125" s="5" t="s">
        <v>205</v>
      </c>
      <c r="C125" s="7" t="s">
        <v>204</v>
      </c>
      <c r="D125" s="4" t="s">
        <v>206</v>
      </c>
      <c r="E125" s="4"/>
      <c r="F125" s="4"/>
      <c r="G125" s="10"/>
      <c r="H125" s="4"/>
      <c r="I125" s="4"/>
      <c r="J125" s="4"/>
      <c r="K125" s="4">
        <f>SUM(I127:I131)</f>
        <v>86.259999999999991</v>
      </c>
    </row>
    <row r="126" spans="1:11" x14ac:dyDescent="0.25">
      <c r="A126" s="4"/>
      <c r="B126" s="59"/>
      <c r="C126" s="4"/>
      <c r="D126" s="4"/>
      <c r="E126" s="4"/>
      <c r="F126" s="4"/>
      <c r="G126" s="10"/>
      <c r="H126" s="4"/>
      <c r="I126" s="4"/>
      <c r="J126" s="4"/>
      <c r="K126" s="4"/>
    </row>
    <row r="127" spans="1:11" x14ac:dyDescent="0.25">
      <c r="A127" s="4"/>
      <c r="B127" s="59"/>
      <c r="C127" s="7" t="s">
        <v>176</v>
      </c>
      <c r="D127" s="4"/>
      <c r="E127" s="4"/>
      <c r="F127" s="4"/>
      <c r="G127" s="10"/>
      <c r="H127" s="4"/>
      <c r="I127" s="4">
        <v>15.28</v>
      </c>
      <c r="J127" s="4"/>
      <c r="K127" s="4"/>
    </row>
    <row r="128" spans="1:11" x14ac:dyDescent="0.25">
      <c r="A128" s="4"/>
      <c r="B128" s="59"/>
      <c r="C128" s="7" t="s">
        <v>177</v>
      </c>
      <c r="D128" s="4"/>
      <c r="E128" s="4"/>
      <c r="F128" s="4"/>
      <c r="G128" s="10"/>
      <c r="H128" s="4"/>
      <c r="I128" s="4">
        <v>42</v>
      </c>
      <c r="J128" s="4"/>
      <c r="K128" s="4"/>
    </row>
    <row r="129" spans="1:11" x14ac:dyDescent="0.25">
      <c r="A129" s="4"/>
      <c r="B129" s="59"/>
      <c r="C129" s="7" t="s">
        <v>178</v>
      </c>
      <c r="D129" s="4"/>
      <c r="E129" s="4"/>
      <c r="F129" s="4"/>
      <c r="G129" s="10"/>
      <c r="H129" s="4"/>
      <c r="I129" s="4">
        <v>13.6</v>
      </c>
      <c r="J129" s="4"/>
      <c r="K129" s="4"/>
    </row>
    <row r="130" spans="1:11" x14ac:dyDescent="0.25">
      <c r="A130" s="4"/>
      <c r="B130" s="59"/>
      <c r="C130" s="7" t="s">
        <v>179</v>
      </c>
      <c r="D130" s="4"/>
      <c r="E130" s="4"/>
      <c r="F130" s="4"/>
      <c r="G130" s="10"/>
      <c r="H130" s="4"/>
      <c r="I130" s="4">
        <v>5.56</v>
      </c>
      <c r="J130" s="4"/>
      <c r="K130" s="4"/>
    </row>
    <row r="131" spans="1:11" x14ac:dyDescent="0.25">
      <c r="A131" s="4"/>
      <c r="B131" s="59"/>
      <c r="C131" s="7" t="s">
        <v>373</v>
      </c>
      <c r="D131" s="4"/>
      <c r="E131" s="4"/>
      <c r="F131" s="4"/>
      <c r="G131" s="10">
        <v>9.82</v>
      </c>
      <c r="H131" s="4">
        <v>1</v>
      </c>
      <c r="I131" s="4">
        <f>G131*H131</f>
        <v>9.82</v>
      </c>
      <c r="J131" s="4"/>
      <c r="K131" s="4"/>
    </row>
    <row r="132" spans="1:11" ht="30" x14ac:dyDescent="0.25">
      <c r="A132" s="4" t="s">
        <v>215</v>
      </c>
      <c r="B132" s="5" t="s">
        <v>216</v>
      </c>
      <c r="C132" s="7" t="s">
        <v>217</v>
      </c>
      <c r="D132" s="4" t="s">
        <v>29</v>
      </c>
      <c r="E132" s="4"/>
      <c r="F132" s="4"/>
      <c r="G132" s="10"/>
      <c r="H132" s="4"/>
      <c r="I132" s="4"/>
      <c r="J132" s="4"/>
      <c r="K132" s="4"/>
    </row>
    <row r="133" spans="1:11" x14ac:dyDescent="0.25">
      <c r="A133" s="4"/>
      <c r="B133" s="59"/>
      <c r="C133" s="4"/>
      <c r="D133" s="4"/>
      <c r="E133" s="4"/>
      <c r="F133" s="4"/>
      <c r="G133" s="10">
        <v>10</v>
      </c>
      <c r="H133" s="4"/>
      <c r="I133" s="4"/>
      <c r="J133" s="4"/>
      <c r="K133" s="10">
        <f>G133</f>
        <v>10</v>
      </c>
    </row>
    <row r="134" spans="1:11" x14ac:dyDescent="0.25">
      <c r="A134" s="4"/>
      <c r="B134" s="59"/>
      <c r="C134" s="4"/>
      <c r="D134" s="4"/>
      <c r="E134" s="4"/>
      <c r="F134" s="4"/>
      <c r="G134" s="10"/>
      <c r="H134" s="4"/>
      <c r="I134" s="4"/>
      <c r="J134" s="4"/>
      <c r="K134" s="4"/>
    </row>
    <row r="135" spans="1:11" x14ac:dyDescent="0.25">
      <c r="A135" s="4"/>
      <c r="B135" s="59"/>
      <c r="C135" s="4"/>
      <c r="D135" s="4"/>
      <c r="E135" s="4"/>
      <c r="F135" s="4"/>
      <c r="G135" s="10"/>
      <c r="H135" s="4"/>
      <c r="I135" s="4"/>
      <c r="J135" s="4"/>
      <c r="K135" s="4"/>
    </row>
    <row r="136" spans="1:11" ht="30" x14ac:dyDescent="0.25">
      <c r="A136" s="4" t="s">
        <v>365</v>
      </c>
      <c r="B136" s="5" t="s">
        <v>218</v>
      </c>
      <c r="C136" s="7" t="s">
        <v>219</v>
      </c>
      <c r="D136" s="4" t="s">
        <v>29</v>
      </c>
      <c r="E136" s="4"/>
      <c r="F136" s="4"/>
      <c r="G136" s="10"/>
      <c r="H136" s="4"/>
      <c r="I136" s="4"/>
      <c r="J136" s="4"/>
      <c r="K136" s="10">
        <f>SUM(G137:G138)</f>
        <v>17</v>
      </c>
    </row>
    <row r="137" spans="1:11" x14ac:dyDescent="0.25">
      <c r="A137" s="4"/>
      <c r="B137" s="59"/>
      <c r="C137" s="4"/>
      <c r="D137" s="4"/>
      <c r="E137" s="4"/>
      <c r="F137" s="4"/>
      <c r="G137" s="10">
        <v>10</v>
      </c>
      <c r="H137" s="4"/>
      <c r="I137" s="4"/>
      <c r="J137" s="4"/>
      <c r="K137" s="4"/>
    </row>
    <row r="138" spans="1:11" x14ac:dyDescent="0.25">
      <c r="A138" s="4"/>
      <c r="B138" s="59"/>
      <c r="C138" s="4"/>
      <c r="D138" s="4"/>
      <c r="E138" s="4"/>
      <c r="F138" s="4"/>
      <c r="G138" s="10">
        <v>7</v>
      </c>
      <c r="H138" s="4"/>
      <c r="I138" s="4"/>
      <c r="J138" s="4"/>
      <c r="K138" s="4"/>
    </row>
    <row r="139" spans="1:11" x14ac:dyDescent="0.25">
      <c r="A139" s="4"/>
      <c r="B139" s="59"/>
      <c r="C139" s="4"/>
      <c r="D139" s="4"/>
      <c r="E139" s="4"/>
      <c r="F139" s="4"/>
      <c r="G139" s="10"/>
      <c r="H139" s="4"/>
      <c r="I139" s="4"/>
      <c r="J139" s="4"/>
      <c r="K139" s="4"/>
    </row>
    <row r="140" spans="1:11" ht="45" x14ac:dyDescent="0.25">
      <c r="A140" s="4" t="s">
        <v>365</v>
      </c>
      <c r="B140" s="5" t="s">
        <v>367</v>
      </c>
      <c r="C140" s="7" t="s">
        <v>369</v>
      </c>
      <c r="D140" s="4" t="s">
        <v>61</v>
      </c>
      <c r="E140" s="4"/>
      <c r="F140" s="4"/>
      <c r="G140" s="10"/>
      <c r="H140" s="4"/>
      <c r="I140" s="4"/>
      <c r="J140" s="4"/>
      <c r="K140" s="10">
        <f>E141</f>
        <v>2</v>
      </c>
    </row>
    <row r="141" spans="1:11" x14ac:dyDescent="0.25">
      <c r="A141" s="4"/>
      <c r="B141" s="59"/>
      <c r="C141" s="4" t="s">
        <v>370</v>
      </c>
      <c r="D141" s="4"/>
      <c r="E141" s="4">
        <v>2</v>
      </c>
      <c r="F141" s="4"/>
      <c r="G141" s="10"/>
      <c r="H141" s="4"/>
      <c r="I141" s="4"/>
      <c r="J141" s="4"/>
      <c r="K141" s="4"/>
    </row>
    <row r="142" spans="1:11" x14ac:dyDescent="0.25">
      <c r="A142" s="4"/>
      <c r="B142" s="59"/>
      <c r="C142" s="4"/>
      <c r="D142" s="4"/>
      <c r="E142" s="4"/>
      <c r="F142" s="4"/>
      <c r="G142" s="10"/>
      <c r="H142" s="4"/>
      <c r="I142" s="4"/>
      <c r="J142" s="4"/>
      <c r="K142" s="4"/>
    </row>
    <row r="143" spans="1:11" x14ac:dyDescent="0.25">
      <c r="A143" s="4"/>
      <c r="B143" s="59"/>
      <c r="C143" s="4"/>
      <c r="D143" s="4"/>
      <c r="E143" s="4"/>
      <c r="F143" s="4"/>
      <c r="G143" s="10"/>
      <c r="H143" s="4"/>
      <c r="I143" s="4"/>
      <c r="J143" s="4"/>
      <c r="K143" s="4"/>
    </row>
  </sheetData>
  <mergeCells count="4">
    <mergeCell ref="A1:J1"/>
    <mergeCell ref="B2:J2"/>
    <mergeCell ref="B3:J3"/>
    <mergeCell ref="K1:K3"/>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view="pageBreakPreview" zoomScale="85" zoomScaleNormal="100" zoomScaleSheetLayoutView="85" workbookViewId="0">
      <selection activeCell="C21" sqref="C21:G21"/>
    </sheetView>
  </sheetViews>
  <sheetFormatPr defaultRowHeight="15" x14ac:dyDescent="0.25"/>
  <cols>
    <col min="1" max="1" width="9.140625" style="115"/>
    <col min="2" max="2" width="13" style="115" customWidth="1"/>
    <col min="3" max="3" width="20.42578125" style="115" customWidth="1"/>
    <col min="4" max="4" width="16" style="115" customWidth="1"/>
    <col min="5" max="5" width="38.85546875" style="115" customWidth="1"/>
    <col min="6" max="6" width="8.7109375" style="115" customWidth="1"/>
    <col min="7" max="7" width="9.42578125" style="115" customWidth="1"/>
    <col min="8" max="8" width="11.7109375" style="115" customWidth="1"/>
    <col min="9" max="9" width="12.7109375" style="115" customWidth="1"/>
    <col min="10" max="10" width="11.42578125" style="115" customWidth="1"/>
    <col min="11" max="11" width="14" style="115" customWidth="1"/>
    <col min="12" max="12" width="11.42578125" style="115" customWidth="1"/>
    <col min="13" max="13" width="12.85546875" style="115" customWidth="1"/>
    <col min="14" max="14" width="17.140625" style="115" customWidth="1"/>
    <col min="15" max="15" width="9.140625" style="115"/>
    <col min="16" max="16" width="11.7109375" style="115" customWidth="1"/>
    <col min="17" max="16384" width="9.140625" style="115"/>
  </cols>
  <sheetData>
    <row r="1" spans="1:16" x14ac:dyDescent="0.25">
      <c r="A1" s="111" t="s">
        <v>8</v>
      </c>
      <c r="B1" s="112"/>
      <c r="C1" s="112"/>
      <c r="D1" s="112"/>
      <c r="E1" s="112"/>
      <c r="F1" s="112"/>
      <c r="G1" s="112"/>
      <c r="H1" s="112"/>
      <c r="I1" s="112"/>
      <c r="J1" s="112"/>
      <c r="K1" s="113"/>
      <c r="L1" s="114"/>
      <c r="M1" s="114"/>
      <c r="N1" s="114"/>
      <c r="O1" s="114"/>
      <c r="P1" s="114"/>
    </row>
    <row r="2" spans="1:16" x14ac:dyDescent="0.25">
      <c r="A2" s="116" t="s">
        <v>125</v>
      </c>
      <c r="B2" s="117"/>
      <c r="C2" s="118"/>
      <c r="D2" s="119"/>
      <c r="E2" s="120"/>
      <c r="F2" s="120"/>
      <c r="G2" s="120"/>
      <c r="H2" s="121"/>
      <c r="I2" s="121"/>
      <c r="J2" s="121"/>
      <c r="K2" s="122"/>
      <c r="L2" s="114"/>
      <c r="M2" s="114"/>
      <c r="N2" s="114"/>
      <c r="O2" s="114"/>
      <c r="P2" s="114"/>
    </row>
    <row r="3" spans="1:16" x14ac:dyDescent="0.25">
      <c r="A3" s="116" t="s">
        <v>63</v>
      </c>
      <c r="B3" s="117"/>
      <c r="C3" s="118"/>
      <c r="D3" s="119"/>
      <c r="E3" s="120"/>
      <c r="F3" s="120"/>
      <c r="G3" s="120"/>
      <c r="H3" s="121"/>
      <c r="I3" s="121"/>
      <c r="J3" s="121"/>
      <c r="K3" s="122"/>
      <c r="L3" s="114"/>
      <c r="M3" s="114"/>
      <c r="N3" s="114"/>
      <c r="O3" s="114"/>
      <c r="P3" s="114"/>
    </row>
    <row r="4" spans="1:16" x14ac:dyDescent="0.25">
      <c r="A4" s="123" t="s">
        <v>79</v>
      </c>
      <c r="B4" s="124"/>
      <c r="C4" s="125"/>
      <c r="D4" s="126"/>
      <c r="E4" s="127"/>
      <c r="F4" s="127"/>
      <c r="G4" s="127"/>
      <c r="H4" s="128"/>
      <c r="I4" s="128"/>
      <c r="J4" s="128"/>
      <c r="K4" s="129"/>
      <c r="L4" s="114"/>
      <c r="M4" s="114"/>
      <c r="N4" s="114"/>
      <c r="O4" s="114"/>
      <c r="P4" s="114"/>
    </row>
    <row r="5" spans="1:16" s="114" customFormat="1" ht="15" customHeight="1" x14ac:dyDescent="0.25">
      <c r="A5" s="288" t="s">
        <v>97</v>
      </c>
      <c r="B5" s="289"/>
      <c r="C5" s="289"/>
      <c r="D5" s="289"/>
      <c r="E5" s="289"/>
      <c r="F5" s="289"/>
      <c r="G5" s="289"/>
      <c r="H5" s="289"/>
      <c r="I5" s="289"/>
      <c r="J5" s="290"/>
      <c r="K5" s="130" t="s">
        <v>98</v>
      </c>
    </row>
    <row r="6" spans="1:16" s="114" customFormat="1" ht="15" customHeight="1" x14ac:dyDescent="0.25">
      <c r="A6" s="291"/>
      <c r="B6" s="292"/>
      <c r="C6" s="292"/>
      <c r="D6" s="292"/>
      <c r="E6" s="292"/>
      <c r="F6" s="292"/>
      <c r="G6" s="292"/>
      <c r="H6" s="292"/>
      <c r="I6" s="292"/>
      <c r="J6" s="293"/>
      <c r="K6" s="131">
        <v>43862</v>
      </c>
    </row>
    <row r="7" spans="1:16" s="114" customFormat="1" ht="15" customHeight="1" x14ac:dyDescent="0.25">
      <c r="A7" s="294"/>
      <c r="B7" s="295"/>
      <c r="C7" s="295"/>
      <c r="D7" s="295"/>
      <c r="E7" s="295"/>
      <c r="F7" s="295"/>
      <c r="G7" s="295"/>
      <c r="H7" s="295"/>
      <c r="I7" s="295"/>
      <c r="J7" s="296"/>
      <c r="K7" s="132" t="s">
        <v>114</v>
      </c>
    </row>
    <row r="8" spans="1:16" s="114" customFormat="1" x14ac:dyDescent="0.25">
      <c r="A8" s="133" t="s">
        <v>99</v>
      </c>
      <c r="B8" s="297" t="s">
        <v>119</v>
      </c>
      <c r="C8" s="297"/>
      <c r="D8" s="297"/>
      <c r="E8" s="297"/>
      <c r="F8" s="297"/>
      <c r="G8" s="297"/>
      <c r="H8" s="297"/>
      <c r="I8" s="297"/>
      <c r="J8" s="297"/>
      <c r="K8" s="298"/>
      <c r="L8" s="134"/>
    </row>
    <row r="9" spans="1:16" s="114" customFormat="1" x14ac:dyDescent="0.25">
      <c r="A9" s="135" t="s">
        <v>100</v>
      </c>
      <c r="B9" s="299" t="s">
        <v>61</v>
      </c>
      <c r="C9" s="299"/>
      <c r="D9" s="299"/>
      <c r="E9" s="299"/>
      <c r="F9" s="299"/>
      <c r="G9" s="299"/>
      <c r="H9" s="299"/>
      <c r="I9" s="299"/>
      <c r="J9" s="299"/>
      <c r="K9" s="300"/>
    </row>
    <row r="10" spans="1:16" s="114" customFormat="1" x14ac:dyDescent="0.25">
      <c r="A10" s="301"/>
      <c r="B10" s="302"/>
      <c r="C10" s="302"/>
      <c r="D10" s="302"/>
      <c r="E10" s="302"/>
      <c r="F10" s="302"/>
      <c r="G10" s="302"/>
      <c r="H10" s="302"/>
      <c r="I10" s="302"/>
      <c r="J10" s="302"/>
      <c r="K10" s="303"/>
    </row>
    <row r="11" spans="1:16" s="114" customFormat="1" x14ac:dyDescent="0.25">
      <c r="A11" s="136"/>
      <c r="B11" s="137"/>
      <c r="C11" s="137"/>
      <c r="D11" s="137"/>
      <c r="E11" s="137"/>
      <c r="F11" s="137"/>
      <c r="G11" s="137"/>
      <c r="H11" s="137"/>
      <c r="I11" s="137"/>
      <c r="J11" s="137"/>
      <c r="K11" s="138"/>
    </row>
    <row r="12" spans="1:16" s="114" customFormat="1" x14ac:dyDescent="0.25">
      <c r="A12" s="304" t="s">
        <v>101</v>
      </c>
      <c r="B12" s="305"/>
      <c r="C12" s="305"/>
      <c r="D12" s="305"/>
      <c r="E12" s="305"/>
      <c r="F12" s="305"/>
      <c r="G12" s="305"/>
      <c r="H12" s="305"/>
      <c r="I12" s="305"/>
      <c r="J12" s="305"/>
      <c r="K12" s="306"/>
    </row>
    <row r="13" spans="1:16" s="114" customFormat="1" x14ac:dyDescent="0.25">
      <c r="A13" s="139" t="s">
        <v>16</v>
      </c>
      <c r="B13" s="140" t="s">
        <v>102</v>
      </c>
      <c r="C13" s="285" t="s">
        <v>19</v>
      </c>
      <c r="D13" s="286"/>
      <c r="E13" s="286"/>
      <c r="F13" s="286"/>
      <c r="G13" s="287"/>
      <c r="H13" s="140" t="s">
        <v>103</v>
      </c>
      <c r="I13" s="141" t="s">
        <v>104</v>
      </c>
      <c r="J13" s="142" t="s">
        <v>40</v>
      </c>
      <c r="K13" s="143" t="s">
        <v>105</v>
      </c>
    </row>
    <row r="14" spans="1:16" ht="15" customHeight="1" x14ac:dyDescent="0.25">
      <c r="A14" s="144">
        <v>10115</v>
      </c>
      <c r="B14" s="171" t="s">
        <v>118</v>
      </c>
      <c r="C14" s="307" t="s">
        <v>115</v>
      </c>
      <c r="D14" s="308"/>
      <c r="E14" s="308"/>
      <c r="F14" s="308"/>
      <c r="G14" s="309"/>
      <c r="H14" s="145" t="s">
        <v>117</v>
      </c>
      <c r="I14" s="146">
        <v>10</v>
      </c>
      <c r="J14" s="147">
        <v>17.29</v>
      </c>
      <c r="K14" s="147">
        <f>J14*I14</f>
        <v>172.89999999999998</v>
      </c>
      <c r="M14" s="148"/>
    </row>
    <row r="15" spans="1:16" ht="15" customHeight="1" x14ac:dyDescent="0.25">
      <c r="A15" s="144">
        <v>10101</v>
      </c>
      <c r="B15" s="171" t="s">
        <v>118</v>
      </c>
      <c r="C15" s="307" t="s">
        <v>116</v>
      </c>
      <c r="D15" s="308"/>
      <c r="E15" s="308"/>
      <c r="F15" s="308"/>
      <c r="G15" s="309"/>
      <c r="H15" s="145" t="s">
        <v>117</v>
      </c>
      <c r="I15" s="149">
        <v>12</v>
      </c>
      <c r="J15" s="147">
        <v>14.59</v>
      </c>
      <c r="K15" s="147">
        <f>J15*I15</f>
        <v>175.07999999999998</v>
      </c>
    </row>
    <row r="16" spans="1:16" s="114" customFormat="1" x14ac:dyDescent="0.25">
      <c r="A16" s="310" t="s">
        <v>106</v>
      </c>
      <c r="B16" s="311"/>
      <c r="C16" s="311"/>
      <c r="D16" s="311"/>
      <c r="E16" s="311"/>
      <c r="F16" s="311"/>
      <c r="G16" s="311"/>
      <c r="H16" s="311"/>
      <c r="I16" s="311"/>
      <c r="J16" s="311"/>
      <c r="K16" s="152">
        <f>SUM(K14:K15)</f>
        <v>347.97999999999996</v>
      </c>
      <c r="L16" s="153"/>
      <c r="M16" s="153"/>
      <c r="N16" s="153"/>
      <c r="O16" s="153"/>
    </row>
    <row r="17" spans="1:15" s="114" customFormat="1" x14ac:dyDescent="0.25">
      <c r="A17" s="154"/>
      <c r="B17" s="155"/>
      <c r="C17" s="155"/>
      <c r="D17" s="155"/>
      <c r="E17" s="155"/>
      <c r="F17" s="155"/>
      <c r="G17" s="155"/>
      <c r="H17" s="155"/>
      <c r="I17" s="155"/>
      <c r="J17" s="155"/>
      <c r="K17" s="156"/>
      <c r="L17" s="153"/>
      <c r="M17" s="153"/>
      <c r="N17" s="153"/>
      <c r="O17" s="153"/>
    </row>
    <row r="18" spans="1:15" s="114" customFormat="1" x14ac:dyDescent="0.25">
      <c r="A18" s="304" t="s">
        <v>107</v>
      </c>
      <c r="B18" s="305"/>
      <c r="C18" s="305"/>
      <c r="D18" s="305"/>
      <c r="E18" s="305"/>
      <c r="F18" s="305"/>
      <c r="G18" s="305"/>
      <c r="H18" s="305"/>
      <c r="I18" s="305"/>
      <c r="J18" s="305"/>
      <c r="K18" s="306"/>
      <c r="L18" s="153"/>
      <c r="M18" s="153"/>
      <c r="N18" s="153"/>
      <c r="O18" s="153"/>
    </row>
    <row r="19" spans="1:15" s="114" customFormat="1" x14ac:dyDescent="0.25">
      <c r="A19" s="139" t="s">
        <v>16</v>
      </c>
      <c r="B19" s="140" t="s">
        <v>102</v>
      </c>
      <c r="C19" s="312" t="s">
        <v>19</v>
      </c>
      <c r="D19" s="312"/>
      <c r="E19" s="312"/>
      <c r="F19" s="312"/>
      <c r="G19" s="312"/>
      <c r="H19" s="157" t="s">
        <v>103</v>
      </c>
      <c r="I19" s="141" t="s">
        <v>104</v>
      </c>
      <c r="J19" s="158" t="s">
        <v>40</v>
      </c>
      <c r="K19" s="143" t="s">
        <v>105</v>
      </c>
    </row>
    <row r="20" spans="1:15" s="114" customFormat="1" x14ac:dyDescent="0.25">
      <c r="A20" s="159"/>
      <c r="B20" s="160" t="s">
        <v>108</v>
      </c>
      <c r="C20" s="320" t="str">
        <f>COTAÇÃO!B7</f>
        <v xml:space="preserve">Gerador Solar 5,36kWp - Telha Trapezoidal -  - Mono 220V </v>
      </c>
      <c r="D20" s="321"/>
      <c r="E20" s="321"/>
      <c r="F20" s="321"/>
      <c r="G20" s="321"/>
      <c r="H20" s="159" t="s">
        <v>61</v>
      </c>
      <c r="I20" s="160">
        <v>1</v>
      </c>
      <c r="J20" s="161">
        <f>COTAÇÃO!O7</f>
        <v>18946.976666666666</v>
      </c>
      <c r="K20" s="162">
        <f>I20*J20</f>
        <v>18946.976666666666</v>
      </c>
    </row>
    <row r="21" spans="1:15" s="114" customFormat="1" x14ac:dyDescent="0.25">
      <c r="A21" s="150"/>
      <c r="B21" s="151"/>
      <c r="C21" s="285"/>
      <c r="D21" s="286"/>
      <c r="E21" s="286"/>
      <c r="F21" s="286"/>
      <c r="G21" s="286"/>
      <c r="H21" s="140"/>
      <c r="I21" s="141"/>
      <c r="J21" s="163"/>
      <c r="K21" s="147">
        <f>J21*I21</f>
        <v>0</v>
      </c>
    </row>
    <row r="22" spans="1:15" s="114" customFormat="1" x14ac:dyDescent="0.25">
      <c r="A22" s="150"/>
      <c r="B22" s="164"/>
      <c r="C22" s="157"/>
      <c r="D22" s="157"/>
      <c r="E22" s="157"/>
      <c r="F22" s="157"/>
      <c r="G22" s="157"/>
      <c r="H22" s="157"/>
      <c r="I22" s="165"/>
      <c r="J22" s="166"/>
      <c r="K22" s="147"/>
    </row>
    <row r="23" spans="1:15" s="114" customFormat="1" x14ac:dyDescent="0.25">
      <c r="A23" s="310" t="s">
        <v>109</v>
      </c>
      <c r="B23" s="311"/>
      <c r="C23" s="311"/>
      <c r="D23" s="311"/>
      <c r="E23" s="311"/>
      <c r="F23" s="311"/>
      <c r="G23" s="311"/>
      <c r="H23" s="311"/>
      <c r="I23" s="311"/>
      <c r="J23" s="322"/>
      <c r="K23" s="167">
        <f>SUM(K20:K21)</f>
        <v>18946.976666666666</v>
      </c>
      <c r="L23" s="153"/>
      <c r="M23" s="153"/>
      <c r="N23" s="153"/>
      <c r="O23" s="153"/>
    </row>
    <row r="24" spans="1:15" s="114" customFormat="1" x14ac:dyDescent="0.25">
      <c r="A24" s="301"/>
      <c r="B24" s="302"/>
      <c r="C24" s="302"/>
      <c r="D24" s="302"/>
      <c r="E24" s="302"/>
      <c r="F24" s="302"/>
      <c r="G24" s="302"/>
      <c r="H24" s="302"/>
      <c r="I24" s="302"/>
      <c r="J24" s="302"/>
      <c r="K24" s="303"/>
    </row>
    <row r="25" spans="1:15" s="114" customFormat="1" x14ac:dyDescent="0.25">
      <c r="A25" s="304" t="s">
        <v>110</v>
      </c>
      <c r="B25" s="305"/>
      <c r="C25" s="305"/>
      <c r="D25" s="305"/>
      <c r="E25" s="305"/>
      <c r="F25" s="305"/>
      <c r="G25" s="305"/>
      <c r="H25" s="305"/>
      <c r="I25" s="305"/>
      <c r="J25" s="305"/>
      <c r="K25" s="306"/>
    </row>
    <row r="26" spans="1:15" s="114" customFormat="1" x14ac:dyDescent="0.25">
      <c r="A26" s="323" t="s">
        <v>111</v>
      </c>
      <c r="B26" s="324"/>
      <c r="C26" s="324"/>
      <c r="D26" s="324"/>
      <c r="E26" s="324"/>
      <c r="F26" s="324"/>
      <c r="G26" s="324"/>
      <c r="H26" s="324"/>
      <c r="I26" s="324"/>
      <c r="J26" s="325"/>
      <c r="K26" s="168">
        <f>K16</f>
        <v>347.97999999999996</v>
      </c>
    </row>
    <row r="27" spans="1:15" s="114" customFormat="1" x14ac:dyDescent="0.25">
      <c r="A27" s="313" t="s">
        <v>112</v>
      </c>
      <c r="B27" s="314"/>
      <c r="C27" s="314"/>
      <c r="D27" s="314"/>
      <c r="E27" s="314"/>
      <c r="F27" s="314"/>
      <c r="G27" s="314"/>
      <c r="H27" s="314"/>
      <c r="I27" s="314"/>
      <c r="J27" s="315"/>
      <c r="K27" s="169">
        <f>K23</f>
        <v>18946.976666666666</v>
      </c>
    </row>
    <row r="28" spans="1:15" s="114" customFormat="1" x14ac:dyDescent="0.25">
      <c r="A28" s="313" t="s">
        <v>122</v>
      </c>
      <c r="B28" s="314"/>
      <c r="C28" s="314"/>
      <c r="D28" s="314"/>
      <c r="E28" s="314"/>
      <c r="F28" s="314"/>
      <c r="G28" s="314"/>
      <c r="H28" s="314"/>
      <c r="I28" s="314"/>
      <c r="J28" s="315"/>
      <c r="K28" s="169">
        <f>K26+K27</f>
        <v>19294.956666666665</v>
      </c>
    </row>
    <row r="29" spans="1:15" s="114" customFormat="1" x14ac:dyDescent="0.25">
      <c r="A29" s="172"/>
      <c r="B29" s="173"/>
      <c r="C29" s="173"/>
      <c r="D29" s="173"/>
      <c r="E29" s="173"/>
      <c r="F29" s="173"/>
      <c r="G29" s="173"/>
      <c r="H29" s="173"/>
      <c r="I29" s="173"/>
      <c r="J29" s="174" t="s">
        <v>120</v>
      </c>
      <c r="K29" s="169">
        <f>K28*0.1557</f>
        <v>3004.224753</v>
      </c>
    </row>
    <row r="30" spans="1:15" s="114" customFormat="1" x14ac:dyDescent="0.25">
      <c r="A30" s="318" t="s">
        <v>121</v>
      </c>
      <c r="B30" s="318"/>
      <c r="C30" s="318"/>
      <c r="D30" s="318"/>
      <c r="E30" s="318"/>
      <c r="F30" s="318"/>
      <c r="G30" s="318"/>
      <c r="H30" s="318"/>
      <c r="I30" s="318"/>
      <c r="J30" s="319"/>
      <c r="K30" s="176">
        <f>K28+K29</f>
        <v>22299.181419666664</v>
      </c>
      <c r="O30" s="115"/>
    </row>
    <row r="31" spans="1:15" s="114" customFormat="1" x14ac:dyDescent="0.25">
      <c r="A31" s="316" t="s">
        <v>113</v>
      </c>
      <c r="B31" s="317"/>
      <c r="C31" s="317"/>
      <c r="D31" s="317"/>
      <c r="E31" s="317"/>
      <c r="F31" s="317"/>
      <c r="G31" s="317"/>
      <c r="H31" s="317"/>
      <c r="I31" s="317"/>
      <c r="J31" s="317"/>
      <c r="K31" s="170">
        <f>K30</f>
        <v>22299.181419666664</v>
      </c>
      <c r="M31" s="115"/>
    </row>
  </sheetData>
  <mergeCells count="21">
    <mergeCell ref="A27:J27"/>
    <mergeCell ref="A28:J28"/>
    <mergeCell ref="A31:J31"/>
    <mergeCell ref="A30:J30"/>
    <mergeCell ref="C20:G20"/>
    <mergeCell ref="C21:G21"/>
    <mergeCell ref="A23:J23"/>
    <mergeCell ref="A24:K24"/>
    <mergeCell ref="A25:K25"/>
    <mergeCell ref="A26:J26"/>
    <mergeCell ref="C14:G14"/>
    <mergeCell ref="C15:G15"/>
    <mergeCell ref="A16:J16"/>
    <mergeCell ref="A18:K18"/>
    <mergeCell ref="C19:G19"/>
    <mergeCell ref="C13:G13"/>
    <mergeCell ref="A5:J7"/>
    <mergeCell ref="B8:K8"/>
    <mergeCell ref="B9:K9"/>
    <mergeCell ref="A10:K10"/>
    <mergeCell ref="A12:K12"/>
  </mergeCells>
  <printOptions horizontalCentered="1"/>
  <pageMargins left="0.25" right="0.25"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view="pageBreakPreview" zoomScaleNormal="100" zoomScaleSheetLayoutView="100" workbookViewId="0">
      <selection activeCell="F31" sqref="F31"/>
    </sheetView>
  </sheetViews>
  <sheetFormatPr defaultRowHeight="15" x14ac:dyDescent="0.25"/>
  <cols>
    <col min="1" max="1" width="13.5703125" customWidth="1"/>
    <col min="2" max="2" width="60.28515625" customWidth="1"/>
    <col min="3" max="3" width="41.5703125" customWidth="1"/>
    <col min="4" max="4" width="31.140625" customWidth="1"/>
    <col min="5" max="5" width="24.7109375" customWidth="1"/>
    <col min="6" max="6" width="17.140625" customWidth="1"/>
    <col min="7" max="7" width="16.7109375" customWidth="1"/>
    <col min="12" max="12" width="8.28515625" customWidth="1"/>
  </cols>
  <sheetData>
    <row r="1" spans="1:15" ht="48" customHeight="1" x14ac:dyDescent="0.25">
      <c r="A1" s="70" t="s">
        <v>8</v>
      </c>
      <c r="B1" s="71"/>
      <c r="C1" s="71"/>
      <c r="D1" s="71"/>
      <c r="E1" s="71"/>
      <c r="F1" s="71"/>
      <c r="G1" s="72"/>
      <c r="H1" s="67"/>
      <c r="I1" s="67"/>
      <c r="J1" s="67"/>
      <c r="K1" s="67"/>
      <c r="L1" s="67"/>
      <c r="M1" s="336"/>
      <c r="N1" s="336"/>
      <c r="O1" s="13"/>
    </row>
    <row r="2" spans="1:15" ht="40.5" customHeight="1" x14ac:dyDescent="0.25">
      <c r="A2" s="73" t="s">
        <v>62</v>
      </c>
      <c r="B2" s="66"/>
      <c r="C2" s="66"/>
      <c r="D2" s="66"/>
      <c r="E2" s="66"/>
      <c r="F2" s="66"/>
      <c r="G2" s="74"/>
      <c r="H2" s="67"/>
      <c r="I2" s="67"/>
      <c r="J2" s="67"/>
      <c r="K2" s="68"/>
      <c r="L2" s="68"/>
      <c r="M2" s="336"/>
      <c r="N2" s="336"/>
      <c r="O2" s="13"/>
    </row>
    <row r="3" spans="1:15" ht="21" customHeight="1" x14ac:dyDescent="0.25">
      <c r="A3" s="337" t="s">
        <v>207</v>
      </c>
      <c r="B3" s="338"/>
      <c r="C3" s="338"/>
      <c r="D3" s="338"/>
      <c r="E3" s="338"/>
      <c r="F3" s="338"/>
      <c r="G3" s="339"/>
      <c r="H3" s="67"/>
      <c r="I3" s="67"/>
      <c r="J3" s="67"/>
      <c r="K3" s="69"/>
      <c r="L3" s="69"/>
      <c r="M3" s="336"/>
      <c r="N3" s="336"/>
      <c r="O3" s="13"/>
    </row>
    <row r="4" spans="1:15" ht="21.75" customHeight="1" x14ac:dyDescent="0.25">
      <c r="A4" s="340" t="s">
        <v>208</v>
      </c>
      <c r="B4" s="341"/>
      <c r="C4" s="341"/>
      <c r="D4" s="341"/>
      <c r="E4" s="341"/>
      <c r="F4" s="341"/>
      <c r="G4" s="342"/>
      <c r="H4" s="67"/>
      <c r="I4" s="67"/>
      <c r="J4" s="67"/>
      <c r="K4" s="69"/>
      <c r="L4" s="69"/>
      <c r="M4" s="336"/>
      <c r="N4" s="336"/>
      <c r="O4" s="13"/>
    </row>
    <row r="5" spans="1:15" ht="54" customHeight="1" x14ac:dyDescent="0.25">
      <c r="A5" s="75" t="s">
        <v>0</v>
      </c>
      <c r="B5" s="75" t="s">
        <v>19</v>
      </c>
      <c r="C5" s="75"/>
      <c r="D5" s="76" t="s">
        <v>64</v>
      </c>
      <c r="E5" s="75" t="s">
        <v>65</v>
      </c>
      <c r="F5" s="75" t="s">
        <v>66</v>
      </c>
      <c r="G5" s="75" t="s">
        <v>124</v>
      </c>
      <c r="H5" s="67"/>
      <c r="I5" s="67"/>
      <c r="K5" s="41"/>
      <c r="L5" s="41"/>
      <c r="M5" s="41"/>
      <c r="N5" s="41"/>
      <c r="O5" s="13"/>
    </row>
    <row r="6" spans="1:15" ht="15" customHeight="1" x14ac:dyDescent="0.25">
      <c r="A6" s="334" t="s">
        <v>67</v>
      </c>
      <c r="B6" s="335" t="str">
        <f>'Mémoria de Cálculo'!C5</f>
        <v>SERVIÇOS PRELIMINARES</v>
      </c>
      <c r="C6" s="77" t="s">
        <v>72</v>
      </c>
      <c r="D6" s="80">
        <f>D7/D19</f>
        <v>0.17185238652105231</v>
      </c>
      <c r="E6" s="84">
        <v>1</v>
      </c>
      <c r="F6" s="84"/>
      <c r="G6" s="84"/>
      <c r="H6" s="67"/>
      <c r="I6" s="67"/>
    </row>
    <row r="7" spans="1:15" x14ac:dyDescent="0.25">
      <c r="A7" s="334"/>
      <c r="B7" s="335"/>
      <c r="C7" s="78" t="s">
        <v>73</v>
      </c>
      <c r="D7" s="79">
        <f>Orçamento!H13</f>
        <v>23504</v>
      </c>
      <c r="E7" s="79">
        <f>D7*E6</f>
        <v>23504</v>
      </c>
      <c r="F7" s="79"/>
      <c r="G7" s="83"/>
      <c r="H7" s="32"/>
      <c r="I7" s="32"/>
    </row>
    <row r="8" spans="1:15" x14ac:dyDescent="0.25">
      <c r="A8" s="334" t="s">
        <v>68</v>
      </c>
      <c r="B8" s="335" t="str">
        <f>'Mémoria de Cálculo'!C23</f>
        <v>DEMOLIÇÕES E RETIRADAS</v>
      </c>
      <c r="C8" s="77" t="s">
        <v>72</v>
      </c>
      <c r="D8" s="80">
        <f>D9/D19</f>
        <v>1.3098480103684666E-2</v>
      </c>
      <c r="E8" s="80">
        <v>1</v>
      </c>
      <c r="F8" s="84"/>
      <c r="G8" s="85"/>
      <c r="H8" s="32"/>
      <c r="I8" s="32"/>
    </row>
    <row r="9" spans="1:15" x14ac:dyDescent="0.25">
      <c r="A9" s="334"/>
      <c r="B9" s="335"/>
      <c r="C9" s="78" t="s">
        <v>73</v>
      </c>
      <c r="D9" s="79">
        <f>Orçamento!H19</f>
        <v>1791.46</v>
      </c>
      <c r="E9" s="79">
        <f>E8*D9</f>
        <v>1791.46</v>
      </c>
      <c r="F9" s="79"/>
      <c r="G9" s="83"/>
      <c r="H9" s="32"/>
      <c r="I9" s="32"/>
    </row>
    <row r="10" spans="1:15" x14ac:dyDescent="0.25">
      <c r="A10" s="334" t="s">
        <v>69</v>
      </c>
      <c r="B10" s="335" t="str">
        <f>'Mémoria de Cálculo'!C34</f>
        <v xml:space="preserve">ESCAVAÇÃO, ATERRO E REATERRO </v>
      </c>
      <c r="C10" s="77" t="s">
        <v>72</v>
      </c>
      <c r="D10" s="80">
        <f>D11/D19</f>
        <v>0.22056534346275833</v>
      </c>
      <c r="E10" s="80">
        <v>0.3</v>
      </c>
      <c r="F10" s="84">
        <v>0.7</v>
      </c>
      <c r="G10" s="85">
        <f>G11/D11</f>
        <v>0</v>
      </c>
    </row>
    <row r="11" spans="1:15" x14ac:dyDescent="0.25">
      <c r="A11" s="334"/>
      <c r="B11" s="335"/>
      <c r="C11" s="78" t="s">
        <v>73</v>
      </c>
      <c r="D11" s="79">
        <f>Orçamento!H26</f>
        <v>30166.399999999998</v>
      </c>
      <c r="E11" s="79">
        <f>E10*D11</f>
        <v>9049.9199999999983</v>
      </c>
      <c r="F11" s="79">
        <f>F10*D11</f>
        <v>21116.479999999996</v>
      </c>
      <c r="G11" s="83"/>
    </row>
    <row r="12" spans="1:15" x14ac:dyDescent="0.25">
      <c r="A12" s="334" t="s">
        <v>71</v>
      </c>
      <c r="B12" s="335" t="str">
        <f>'Mémoria de Cálculo'!C57</f>
        <v>DRENAGEM</v>
      </c>
      <c r="C12" s="77" t="s">
        <v>72</v>
      </c>
      <c r="D12" s="80">
        <f>D13/D19</f>
        <v>2.0198577830837419E-2</v>
      </c>
      <c r="E12" s="80"/>
      <c r="F12" s="84"/>
      <c r="G12" s="85">
        <v>1</v>
      </c>
    </row>
    <row r="13" spans="1:15" x14ac:dyDescent="0.25">
      <c r="A13" s="334"/>
      <c r="B13" s="335"/>
      <c r="C13" s="78" t="s">
        <v>73</v>
      </c>
      <c r="D13" s="79">
        <f>Orçamento!H30</f>
        <v>2762.53</v>
      </c>
      <c r="E13" s="79"/>
      <c r="F13" s="79"/>
      <c r="G13" s="83">
        <f>G12*D13</f>
        <v>2762.53</v>
      </c>
    </row>
    <row r="14" spans="1:15" x14ac:dyDescent="0.25">
      <c r="A14" s="334" t="s">
        <v>70</v>
      </c>
      <c r="B14" s="335" t="str">
        <f>'Mémoria de Cálculo'!C61</f>
        <v>MUROS DE BLOCOS</v>
      </c>
      <c r="C14" s="77" t="s">
        <v>72</v>
      </c>
      <c r="D14" s="80">
        <f>D15/D19</f>
        <v>0.31641574882644796</v>
      </c>
      <c r="E14" s="80">
        <v>0.5</v>
      </c>
      <c r="F14" s="84">
        <v>0.3</v>
      </c>
      <c r="G14" s="85">
        <v>0.2</v>
      </c>
    </row>
    <row r="15" spans="1:15" x14ac:dyDescent="0.25">
      <c r="A15" s="334"/>
      <c r="B15" s="335"/>
      <c r="C15" s="78" t="s">
        <v>73</v>
      </c>
      <c r="D15" s="79">
        <f>Orçamento!H41</f>
        <v>43275.719999999994</v>
      </c>
      <c r="E15" s="79">
        <f>E14*D15</f>
        <v>21637.859999999997</v>
      </c>
      <c r="F15" s="79">
        <f>F14*D15</f>
        <v>12982.715999999999</v>
      </c>
      <c r="G15" s="83">
        <f>G14*D15</f>
        <v>8655.1439999999984</v>
      </c>
    </row>
    <row r="16" spans="1:15" x14ac:dyDescent="0.25">
      <c r="A16" s="334" t="s">
        <v>220</v>
      </c>
      <c r="B16" s="335" t="str">
        <f>Orçamento!C42</f>
        <v>SERVIÇOS EXTRAS</v>
      </c>
      <c r="C16" s="77" t="s">
        <v>72</v>
      </c>
      <c r="D16" s="80">
        <f>D17/D19</f>
        <v>0.25786946325521942</v>
      </c>
      <c r="E16" s="80">
        <v>0.5</v>
      </c>
      <c r="F16" s="84">
        <v>0.3</v>
      </c>
      <c r="G16" s="85">
        <v>0.2</v>
      </c>
    </row>
    <row r="17" spans="1:7" x14ac:dyDescent="0.25">
      <c r="A17" s="334"/>
      <c r="B17" s="335"/>
      <c r="C17" s="78" t="s">
        <v>73</v>
      </c>
      <c r="D17" s="79">
        <f>Orçamento!H49</f>
        <v>35268.43</v>
      </c>
      <c r="E17" s="79">
        <f>E16*D17</f>
        <v>17634.215</v>
      </c>
      <c r="F17" s="79">
        <f>F16*D17</f>
        <v>10580.529</v>
      </c>
      <c r="G17" s="83">
        <f>G16*D17</f>
        <v>7053.6860000000006</v>
      </c>
    </row>
    <row r="18" spans="1:7" ht="15.75" x14ac:dyDescent="0.25">
      <c r="A18" s="326" t="s">
        <v>50</v>
      </c>
      <c r="B18" s="327"/>
      <c r="C18" s="328"/>
      <c r="D18" s="81">
        <f>D6+D8+D10+D12+D14+D16</f>
        <v>1</v>
      </c>
      <c r="E18" s="177"/>
      <c r="F18" s="19"/>
      <c r="G18" s="85">
        <v>1</v>
      </c>
    </row>
    <row r="19" spans="1:7" ht="15.75" x14ac:dyDescent="0.25">
      <c r="A19" s="329"/>
      <c r="B19" s="330"/>
      <c r="C19" s="331"/>
      <c r="D19" s="82">
        <f>D7+D9+D11+D13+D15+D17</f>
        <v>136768.53999999998</v>
      </c>
      <c r="E19" s="178"/>
      <c r="F19" s="21"/>
      <c r="G19" s="83">
        <f>G18*D17</f>
        <v>35268.43</v>
      </c>
    </row>
    <row r="20" spans="1:7" ht="15.75" x14ac:dyDescent="0.25">
      <c r="A20" s="332" t="s">
        <v>74</v>
      </c>
      <c r="B20" s="332"/>
      <c r="C20" s="332"/>
      <c r="D20" s="332"/>
      <c r="E20" s="54">
        <f>E7+E9+E11+E13+E15+E17</f>
        <v>73617.454999999987</v>
      </c>
      <c r="F20" s="54">
        <f t="shared" ref="F20:G20" si="0">F7+F9+F11+F13+F15+F17</f>
        <v>44679.724999999999</v>
      </c>
      <c r="G20" s="54">
        <f t="shared" si="0"/>
        <v>18471.36</v>
      </c>
    </row>
    <row r="21" spans="1:7" ht="15.75" x14ac:dyDescent="0.25">
      <c r="A21" s="333" t="s">
        <v>75</v>
      </c>
      <c r="B21" s="333"/>
      <c r="C21" s="333"/>
      <c r="D21" s="333"/>
      <c r="E21" s="180">
        <f>E20/D19</f>
        <v>0.53826307570439813</v>
      </c>
      <c r="F21" s="180">
        <f>F20/D19</f>
        <v>0.32668130404843104</v>
      </c>
      <c r="G21" s="180">
        <f>G20/D19</f>
        <v>0.13505562024717091</v>
      </c>
    </row>
    <row r="22" spans="1:7" ht="15.75" x14ac:dyDescent="0.25">
      <c r="A22" s="333" t="s">
        <v>76</v>
      </c>
      <c r="B22" s="333"/>
      <c r="C22" s="333"/>
      <c r="D22" s="333"/>
      <c r="E22" s="181">
        <f>E20</f>
        <v>73617.454999999987</v>
      </c>
      <c r="F22" s="54">
        <f>F20+E22</f>
        <v>118297.18</v>
      </c>
      <c r="G22" s="54">
        <f>G20+F22</f>
        <v>136768.53999999998</v>
      </c>
    </row>
    <row r="23" spans="1:7" ht="15.75" x14ac:dyDescent="0.25">
      <c r="A23" s="333" t="s">
        <v>77</v>
      </c>
      <c r="B23" s="333"/>
      <c r="C23" s="333"/>
      <c r="D23" s="333"/>
      <c r="E23" s="182">
        <f>E21</f>
        <v>0.53826307570439813</v>
      </c>
      <c r="F23" s="179">
        <f>F21+E23</f>
        <v>0.86494437975282912</v>
      </c>
      <c r="G23" s="179">
        <f>G21+F23</f>
        <v>1</v>
      </c>
    </row>
  </sheetData>
  <mergeCells count="20">
    <mergeCell ref="A16:A17"/>
    <mergeCell ref="B16:B17"/>
    <mergeCell ref="M1:N4"/>
    <mergeCell ref="A3:G3"/>
    <mergeCell ref="A4:G4"/>
    <mergeCell ref="A6:A7"/>
    <mergeCell ref="B6:B7"/>
    <mergeCell ref="B8:B9"/>
    <mergeCell ref="A8:A9"/>
    <mergeCell ref="A10:A11"/>
    <mergeCell ref="A12:A13"/>
    <mergeCell ref="A14:A15"/>
    <mergeCell ref="B14:B15"/>
    <mergeCell ref="B12:B13"/>
    <mergeCell ref="B10:B11"/>
    <mergeCell ref="A18:C19"/>
    <mergeCell ref="A20:D20"/>
    <mergeCell ref="A21:D21"/>
    <mergeCell ref="A22:D22"/>
    <mergeCell ref="A23:D23"/>
  </mergeCells>
  <pageMargins left="0.511811024" right="0.511811024" top="0.78740157499999996" bottom="0.78740157499999996" header="0.31496062000000002" footer="0.31496062000000002"/>
  <pageSetup paperSize="9" scale="66" orientation="landscape" r:id="rId1"/>
  <colBreaks count="1" manualBreakCount="1">
    <brk id="7"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9"/>
  <sheetViews>
    <sheetView view="pageBreakPreview" topLeftCell="A10" zoomScale="80" zoomScaleNormal="80" zoomScaleSheetLayoutView="80" workbookViewId="0">
      <selection activeCell="E16" sqref="E16"/>
    </sheetView>
  </sheetViews>
  <sheetFormatPr defaultRowHeight="12.75" x14ac:dyDescent="0.2"/>
  <cols>
    <col min="1" max="1" width="9.140625" style="191"/>
    <col min="2" max="2" width="18.7109375" style="191" customWidth="1"/>
    <col min="3" max="3" width="9.140625" style="191"/>
    <col min="4" max="4" width="18.5703125" style="191" customWidth="1"/>
    <col min="5" max="5" width="16.42578125" style="191" customWidth="1"/>
    <col min="6" max="6" width="19.42578125" style="191" customWidth="1"/>
    <col min="7" max="7" width="12.42578125" style="191" customWidth="1"/>
    <col min="8" max="11" width="9.140625" style="191"/>
    <col min="12" max="12" width="14.5703125" style="191" customWidth="1"/>
    <col min="13" max="14" width="9.140625" style="191"/>
    <col min="15" max="15" width="13.85546875" style="191" bestFit="1" customWidth="1"/>
    <col min="16" max="256" width="9.140625" style="191"/>
    <col min="257" max="257" width="18.7109375" style="191" customWidth="1"/>
    <col min="258" max="258" width="9.140625" style="191"/>
    <col min="259" max="259" width="18.5703125" style="191" customWidth="1"/>
    <col min="260" max="260" width="13.42578125" style="191" customWidth="1"/>
    <col min="261" max="261" width="19" style="191" customWidth="1"/>
    <col min="262" max="262" width="12.42578125" style="191" customWidth="1"/>
    <col min="263" max="512" width="9.140625" style="191"/>
    <col min="513" max="513" width="18.7109375" style="191" customWidth="1"/>
    <col min="514" max="514" width="9.140625" style="191"/>
    <col min="515" max="515" width="18.5703125" style="191" customWidth="1"/>
    <col min="516" max="516" width="13.42578125" style="191" customWidth="1"/>
    <col min="517" max="517" width="19" style="191" customWidth="1"/>
    <col min="518" max="518" width="12.42578125" style="191" customWidth="1"/>
    <col min="519" max="768" width="9.140625" style="191"/>
    <col min="769" max="769" width="18.7109375" style="191" customWidth="1"/>
    <col min="770" max="770" width="9.140625" style="191"/>
    <col min="771" max="771" width="18.5703125" style="191" customWidth="1"/>
    <col min="772" max="772" width="13.42578125" style="191" customWidth="1"/>
    <col min="773" max="773" width="19" style="191" customWidth="1"/>
    <col min="774" max="774" width="12.42578125" style="191" customWidth="1"/>
    <col min="775" max="1024" width="9.140625" style="191"/>
    <col min="1025" max="1025" width="18.7109375" style="191" customWidth="1"/>
    <col min="1026" max="1026" width="9.140625" style="191"/>
    <col min="1027" max="1027" width="18.5703125" style="191" customWidth="1"/>
    <col min="1028" max="1028" width="13.42578125" style="191" customWidth="1"/>
    <col min="1029" max="1029" width="19" style="191" customWidth="1"/>
    <col min="1030" max="1030" width="12.42578125" style="191" customWidth="1"/>
    <col min="1031" max="1280" width="9.140625" style="191"/>
    <col min="1281" max="1281" width="18.7109375" style="191" customWidth="1"/>
    <col min="1282" max="1282" width="9.140625" style="191"/>
    <col min="1283" max="1283" width="18.5703125" style="191" customWidth="1"/>
    <col min="1284" max="1284" width="13.42578125" style="191" customWidth="1"/>
    <col min="1285" max="1285" width="19" style="191" customWidth="1"/>
    <col min="1286" max="1286" width="12.42578125" style="191" customWidth="1"/>
    <col min="1287" max="1536" width="9.140625" style="191"/>
    <col min="1537" max="1537" width="18.7109375" style="191" customWidth="1"/>
    <col min="1538" max="1538" width="9.140625" style="191"/>
    <col min="1539" max="1539" width="18.5703125" style="191" customWidth="1"/>
    <col min="1540" max="1540" width="13.42578125" style="191" customWidth="1"/>
    <col min="1541" max="1541" width="19" style="191" customWidth="1"/>
    <col min="1542" max="1542" width="12.42578125" style="191" customWidth="1"/>
    <col min="1543" max="1792" width="9.140625" style="191"/>
    <col min="1793" max="1793" width="18.7109375" style="191" customWidth="1"/>
    <col min="1794" max="1794" width="9.140625" style="191"/>
    <col min="1795" max="1795" width="18.5703125" style="191" customWidth="1"/>
    <col min="1796" max="1796" width="13.42578125" style="191" customWidth="1"/>
    <col min="1797" max="1797" width="19" style="191" customWidth="1"/>
    <col min="1798" max="1798" width="12.42578125" style="191" customWidth="1"/>
    <col min="1799" max="2048" width="9.140625" style="191"/>
    <col min="2049" max="2049" width="18.7109375" style="191" customWidth="1"/>
    <col min="2050" max="2050" width="9.140625" style="191"/>
    <col min="2051" max="2051" width="18.5703125" style="191" customWidth="1"/>
    <col min="2052" max="2052" width="13.42578125" style="191" customWidth="1"/>
    <col min="2053" max="2053" width="19" style="191" customWidth="1"/>
    <col min="2054" max="2054" width="12.42578125" style="191" customWidth="1"/>
    <col min="2055" max="2304" width="9.140625" style="191"/>
    <col min="2305" max="2305" width="18.7109375" style="191" customWidth="1"/>
    <col min="2306" max="2306" width="9.140625" style="191"/>
    <col min="2307" max="2307" width="18.5703125" style="191" customWidth="1"/>
    <col min="2308" max="2308" width="13.42578125" style="191" customWidth="1"/>
    <col min="2309" max="2309" width="19" style="191" customWidth="1"/>
    <col min="2310" max="2310" width="12.42578125" style="191" customWidth="1"/>
    <col min="2311" max="2560" width="9.140625" style="191"/>
    <col min="2561" max="2561" width="18.7109375" style="191" customWidth="1"/>
    <col min="2562" max="2562" width="9.140625" style="191"/>
    <col min="2563" max="2563" width="18.5703125" style="191" customWidth="1"/>
    <col min="2564" max="2564" width="13.42578125" style="191" customWidth="1"/>
    <col min="2565" max="2565" width="19" style="191" customWidth="1"/>
    <col min="2566" max="2566" width="12.42578125" style="191" customWidth="1"/>
    <col min="2567" max="2816" width="9.140625" style="191"/>
    <col min="2817" max="2817" width="18.7109375" style="191" customWidth="1"/>
    <col min="2818" max="2818" width="9.140625" style="191"/>
    <col min="2819" max="2819" width="18.5703125" style="191" customWidth="1"/>
    <col min="2820" max="2820" width="13.42578125" style="191" customWidth="1"/>
    <col min="2821" max="2821" width="19" style="191" customWidth="1"/>
    <col min="2822" max="2822" width="12.42578125" style="191" customWidth="1"/>
    <col min="2823" max="3072" width="9.140625" style="191"/>
    <col min="3073" max="3073" width="18.7109375" style="191" customWidth="1"/>
    <col min="3074" max="3074" width="9.140625" style="191"/>
    <col min="3075" max="3075" width="18.5703125" style="191" customWidth="1"/>
    <col min="3076" max="3076" width="13.42578125" style="191" customWidth="1"/>
    <col min="3077" max="3077" width="19" style="191" customWidth="1"/>
    <col min="3078" max="3078" width="12.42578125" style="191" customWidth="1"/>
    <col min="3079" max="3328" width="9.140625" style="191"/>
    <col min="3329" max="3329" width="18.7109375" style="191" customWidth="1"/>
    <col min="3330" max="3330" width="9.140625" style="191"/>
    <col min="3331" max="3331" width="18.5703125" style="191" customWidth="1"/>
    <col min="3332" max="3332" width="13.42578125" style="191" customWidth="1"/>
    <col min="3333" max="3333" width="19" style="191" customWidth="1"/>
    <col min="3334" max="3334" width="12.42578125" style="191" customWidth="1"/>
    <col min="3335" max="3584" width="9.140625" style="191"/>
    <col min="3585" max="3585" width="18.7109375" style="191" customWidth="1"/>
    <col min="3586" max="3586" width="9.140625" style="191"/>
    <col min="3587" max="3587" width="18.5703125" style="191" customWidth="1"/>
    <col min="3588" max="3588" width="13.42578125" style="191" customWidth="1"/>
    <col min="3589" max="3589" width="19" style="191" customWidth="1"/>
    <col min="3590" max="3590" width="12.42578125" style="191" customWidth="1"/>
    <col min="3591" max="3840" width="9.140625" style="191"/>
    <col min="3841" max="3841" width="18.7109375" style="191" customWidth="1"/>
    <col min="3842" max="3842" width="9.140625" style="191"/>
    <col min="3843" max="3843" width="18.5703125" style="191" customWidth="1"/>
    <col min="3844" max="3844" width="13.42578125" style="191" customWidth="1"/>
    <col min="3845" max="3845" width="19" style="191" customWidth="1"/>
    <col min="3846" max="3846" width="12.42578125" style="191" customWidth="1"/>
    <col min="3847" max="4096" width="9.140625" style="191"/>
    <col min="4097" max="4097" width="18.7109375" style="191" customWidth="1"/>
    <col min="4098" max="4098" width="9.140625" style="191"/>
    <col min="4099" max="4099" width="18.5703125" style="191" customWidth="1"/>
    <col min="4100" max="4100" width="13.42578125" style="191" customWidth="1"/>
    <col min="4101" max="4101" width="19" style="191" customWidth="1"/>
    <col min="4102" max="4102" width="12.42578125" style="191" customWidth="1"/>
    <col min="4103" max="4352" width="9.140625" style="191"/>
    <col min="4353" max="4353" width="18.7109375" style="191" customWidth="1"/>
    <col min="4354" max="4354" width="9.140625" style="191"/>
    <col min="4355" max="4355" width="18.5703125" style="191" customWidth="1"/>
    <col min="4356" max="4356" width="13.42578125" style="191" customWidth="1"/>
    <col min="4357" max="4357" width="19" style="191" customWidth="1"/>
    <col min="4358" max="4358" width="12.42578125" style="191" customWidth="1"/>
    <col min="4359" max="4608" width="9.140625" style="191"/>
    <col min="4609" max="4609" width="18.7109375" style="191" customWidth="1"/>
    <col min="4610" max="4610" width="9.140625" style="191"/>
    <col min="4611" max="4611" width="18.5703125" style="191" customWidth="1"/>
    <col min="4612" max="4612" width="13.42578125" style="191" customWidth="1"/>
    <col min="4613" max="4613" width="19" style="191" customWidth="1"/>
    <col min="4614" max="4614" width="12.42578125" style="191" customWidth="1"/>
    <col min="4615" max="4864" width="9.140625" style="191"/>
    <col min="4865" max="4865" width="18.7109375" style="191" customWidth="1"/>
    <col min="4866" max="4866" width="9.140625" style="191"/>
    <col min="4867" max="4867" width="18.5703125" style="191" customWidth="1"/>
    <col min="4868" max="4868" width="13.42578125" style="191" customWidth="1"/>
    <col min="4869" max="4869" width="19" style="191" customWidth="1"/>
    <col min="4870" max="4870" width="12.42578125" style="191" customWidth="1"/>
    <col min="4871" max="5120" width="9.140625" style="191"/>
    <col min="5121" max="5121" width="18.7109375" style="191" customWidth="1"/>
    <col min="5122" max="5122" width="9.140625" style="191"/>
    <col min="5123" max="5123" width="18.5703125" style="191" customWidth="1"/>
    <col min="5124" max="5124" width="13.42578125" style="191" customWidth="1"/>
    <col min="5125" max="5125" width="19" style="191" customWidth="1"/>
    <col min="5126" max="5126" width="12.42578125" style="191" customWidth="1"/>
    <col min="5127" max="5376" width="9.140625" style="191"/>
    <col min="5377" max="5377" width="18.7109375" style="191" customWidth="1"/>
    <col min="5378" max="5378" width="9.140625" style="191"/>
    <col min="5379" max="5379" width="18.5703125" style="191" customWidth="1"/>
    <col min="5380" max="5380" width="13.42578125" style="191" customWidth="1"/>
    <col min="5381" max="5381" width="19" style="191" customWidth="1"/>
    <col min="5382" max="5382" width="12.42578125" style="191" customWidth="1"/>
    <col min="5383" max="5632" width="9.140625" style="191"/>
    <col min="5633" max="5633" width="18.7109375" style="191" customWidth="1"/>
    <col min="5634" max="5634" width="9.140625" style="191"/>
    <col min="5635" max="5635" width="18.5703125" style="191" customWidth="1"/>
    <col min="5636" max="5636" width="13.42578125" style="191" customWidth="1"/>
    <col min="5637" max="5637" width="19" style="191" customWidth="1"/>
    <col min="5638" max="5638" width="12.42578125" style="191" customWidth="1"/>
    <col min="5639" max="5888" width="9.140625" style="191"/>
    <col min="5889" max="5889" width="18.7109375" style="191" customWidth="1"/>
    <col min="5890" max="5890" width="9.140625" style="191"/>
    <col min="5891" max="5891" width="18.5703125" style="191" customWidth="1"/>
    <col min="5892" max="5892" width="13.42578125" style="191" customWidth="1"/>
    <col min="5893" max="5893" width="19" style="191" customWidth="1"/>
    <col min="5894" max="5894" width="12.42578125" style="191" customWidth="1"/>
    <col min="5895" max="6144" width="9.140625" style="191"/>
    <col min="6145" max="6145" width="18.7109375" style="191" customWidth="1"/>
    <col min="6146" max="6146" width="9.140625" style="191"/>
    <col min="6147" max="6147" width="18.5703125" style="191" customWidth="1"/>
    <col min="6148" max="6148" width="13.42578125" style="191" customWidth="1"/>
    <col min="6149" max="6149" width="19" style="191" customWidth="1"/>
    <col min="6150" max="6150" width="12.42578125" style="191" customWidth="1"/>
    <col min="6151" max="6400" width="9.140625" style="191"/>
    <col min="6401" max="6401" width="18.7109375" style="191" customWidth="1"/>
    <col min="6402" max="6402" width="9.140625" style="191"/>
    <col min="6403" max="6403" width="18.5703125" style="191" customWidth="1"/>
    <col min="6404" max="6404" width="13.42578125" style="191" customWidth="1"/>
    <col min="6405" max="6405" width="19" style="191" customWidth="1"/>
    <col min="6406" max="6406" width="12.42578125" style="191" customWidth="1"/>
    <col min="6407" max="6656" width="9.140625" style="191"/>
    <col min="6657" max="6657" width="18.7109375" style="191" customWidth="1"/>
    <col min="6658" max="6658" width="9.140625" style="191"/>
    <col min="6659" max="6659" width="18.5703125" style="191" customWidth="1"/>
    <col min="6660" max="6660" width="13.42578125" style="191" customWidth="1"/>
    <col min="6661" max="6661" width="19" style="191" customWidth="1"/>
    <col min="6662" max="6662" width="12.42578125" style="191" customWidth="1"/>
    <col min="6663" max="6912" width="9.140625" style="191"/>
    <col min="6913" max="6913" width="18.7109375" style="191" customWidth="1"/>
    <col min="6914" max="6914" width="9.140625" style="191"/>
    <col min="6915" max="6915" width="18.5703125" style="191" customWidth="1"/>
    <col min="6916" max="6916" width="13.42578125" style="191" customWidth="1"/>
    <col min="6917" max="6917" width="19" style="191" customWidth="1"/>
    <col min="6918" max="6918" width="12.42578125" style="191" customWidth="1"/>
    <col min="6919" max="7168" width="9.140625" style="191"/>
    <col min="7169" max="7169" width="18.7109375" style="191" customWidth="1"/>
    <col min="7170" max="7170" width="9.140625" style="191"/>
    <col min="7171" max="7171" width="18.5703125" style="191" customWidth="1"/>
    <col min="7172" max="7172" width="13.42578125" style="191" customWidth="1"/>
    <col min="7173" max="7173" width="19" style="191" customWidth="1"/>
    <col min="7174" max="7174" width="12.42578125" style="191" customWidth="1"/>
    <col min="7175" max="7424" width="9.140625" style="191"/>
    <col min="7425" max="7425" width="18.7109375" style="191" customWidth="1"/>
    <col min="7426" max="7426" width="9.140625" style="191"/>
    <col min="7427" max="7427" width="18.5703125" style="191" customWidth="1"/>
    <col min="7428" max="7428" width="13.42578125" style="191" customWidth="1"/>
    <col min="7429" max="7429" width="19" style="191" customWidth="1"/>
    <col min="7430" max="7430" width="12.42578125" style="191" customWidth="1"/>
    <col min="7431" max="7680" width="9.140625" style="191"/>
    <col min="7681" max="7681" width="18.7109375" style="191" customWidth="1"/>
    <col min="7682" max="7682" width="9.140625" style="191"/>
    <col min="7683" max="7683" width="18.5703125" style="191" customWidth="1"/>
    <col min="7684" max="7684" width="13.42578125" style="191" customWidth="1"/>
    <col min="7685" max="7685" width="19" style="191" customWidth="1"/>
    <col min="7686" max="7686" width="12.42578125" style="191" customWidth="1"/>
    <col min="7687" max="7936" width="9.140625" style="191"/>
    <col min="7937" max="7937" width="18.7109375" style="191" customWidth="1"/>
    <col min="7938" max="7938" width="9.140625" style="191"/>
    <col min="7939" max="7939" width="18.5703125" style="191" customWidth="1"/>
    <col min="7940" max="7940" width="13.42578125" style="191" customWidth="1"/>
    <col min="7941" max="7941" width="19" style="191" customWidth="1"/>
    <col min="7942" max="7942" width="12.42578125" style="191" customWidth="1"/>
    <col min="7943" max="8192" width="9.140625" style="191"/>
    <col min="8193" max="8193" width="18.7109375" style="191" customWidth="1"/>
    <col min="8194" max="8194" width="9.140625" style="191"/>
    <col min="8195" max="8195" width="18.5703125" style="191" customWidth="1"/>
    <col min="8196" max="8196" width="13.42578125" style="191" customWidth="1"/>
    <col min="8197" max="8197" width="19" style="191" customWidth="1"/>
    <col min="8198" max="8198" width="12.42578125" style="191" customWidth="1"/>
    <col min="8199" max="8448" width="9.140625" style="191"/>
    <col min="8449" max="8449" width="18.7109375" style="191" customWidth="1"/>
    <col min="8450" max="8450" width="9.140625" style="191"/>
    <col min="8451" max="8451" width="18.5703125" style="191" customWidth="1"/>
    <col min="8452" max="8452" width="13.42578125" style="191" customWidth="1"/>
    <col min="8453" max="8453" width="19" style="191" customWidth="1"/>
    <col min="8454" max="8454" width="12.42578125" style="191" customWidth="1"/>
    <col min="8455" max="8704" width="9.140625" style="191"/>
    <col min="8705" max="8705" width="18.7109375" style="191" customWidth="1"/>
    <col min="8706" max="8706" width="9.140625" style="191"/>
    <col min="8707" max="8707" width="18.5703125" style="191" customWidth="1"/>
    <col min="8708" max="8708" width="13.42578125" style="191" customWidth="1"/>
    <col min="8709" max="8709" width="19" style="191" customWidth="1"/>
    <col min="8710" max="8710" width="12.42578125" style="191" customWidth="1"/>
    <col min="8711" max="8960" width="9.140625" style="191"/>
    <col min="8961" max="8961" width="18.7109375" style="191" customWidth="1"/>
    <col min="8962" max="8962" width="9.140625" style="191"/>
    <col min="8963" max="8963" width="18.5703125" style="191" customWidth="1"/>
    <col min="8964" max="8964" width="13.42578125" style="191" customWidth="1"/>
    <col min="8965" max="8965" width="19" style="191" customWidth="1"/>
    <col min="8966" max="8966" width="12.42578125" style="191" customWidth="1"/>
    <col min="8967" max="9216" width="9.140625" style="191"/>
    <col min="9217" max="9217" width="18.7109375" style="191" customWidth="1"/>
    <col min="9218" max="9218" width="9.140625" style="191"/>
    <col min="9219" max="9219" width="18.5703125" style="191" customWidth="1"/>
    <col min="9220" max="9220" width="13.42578125" style="191" customWidth="1"/>
    <col min="9221" max="9221" width="19" style="191" customWidth="1"/>
    <col min="9222" max="9222" width="12.42578125" style="191" customWidth="1"/>
    <col min="9223" max="9472" width="9.140625" style="191"/>
    <col min="9473" max="9473" width="18.7109375" style="191" customWidth="1"/>
    <col min="9474" max="9474" width="9.140625" style="191"/>
    <col min="9475" max="9475" width="18.5703125" style="191" customWidth="1"/>
    <col min="9476" max="9476" width="13.42578125" style="191" customWidth="1"/>
    <col min="9477" max="9477" width="19" style="191" customWidth="1"/>
    <col min="9478" max="9478" width="12.42578125" style="191" customWidth="1"/>
    <col min="9479" max="9728" width="9.140625" style="191"/>
    <col min="9729" max="9729" width="18.7109375" style="191" customWidth="1"/>
    <col min="9730" max="9730" width="9.140625" style="191"/>
    <col min="9731" max="9731" width="18.5703125" style="191" customWidth="1"/>
    <col min="9732" max="9732" width="13.42578125" style="191" customWidth="1"/>
    <col min="9733" max="9733" width="19" style="191" customWidth="1"/>
    <col min="9734" max="9734" width="12.42578125" style="191" customWidth="1"/>
    <col min="9735" max="9984" width="9.140625" style="191"/>
    <col min="9985" max="9985" width="18.7109375" style="191" customWidth="1"/>
    <col min="9986" max="9986" width="9.140625" style="191"/>
    <col min="9987" max="9987" width="18.5703125" style="191" customWidth="1"/>
    <col min="9988" max="9988" width="13.42578125" style="191" customWidth="1"/>
    <col min="9989" max="9989" width="19" style="191" customWidth="1"/>
    <col min="9990" max="9990" width="12.42578125" style="191" customWidth="1"/>
    <col min="9991" max="10240" width="9.140625" style="191"/>
    <col min="10241" max="10241" width="18.7109375" style="191" customWidth="1"/>
    <col min="10242" max="10242" width="9.140625" style="191"/>
    <col min="10243" max="10243" width="18.5703125" style="191" customWidth="1"/>
    <col min="10244" max="10244" width="13.42578125" style="191" customWidth="1"/>
    <col min="10245" max="10245" width="19" style="191" customWidth="1"/>
    <col min="10246" max="10246" width="12.42578125" style="191" customWidth="1"/>
    <col min="10247" max="10496" width="9.140625" style="191"/>
    <col min="10497" max="10497" width="18.7109375" style="191" customWidth="1"/>
    <col min="10498" max="10498" width="9.140625" style="191"/>
    <col min="10499" max="10499" width="18.5703125" style="191" customWidth="1"/>
    <col min="10500" max="10500" width="13.42578125" style="191" customWidth="1"/>
    <col min="10501" max="10501" width="19" style="191" customWidth="1"/>
    <col min="10502" max="10502" width="12.42578125" style="191" customWidth="1"/>
    <col min="10503" max="10752" width="9.140625" style="191"/>
    <col min="10753" max="10753" width="18.7109375" style="191" customWidth="1"/>
    <col min="10754" max="10754" width="9.140625" style="191"/>
    <col min="10755" max="10755" width="18.5703125" style="191" customWidth="1"/>
    <col min="10756" max="10756" width="13.42578125" style="191" customWidth="1"/>
    <col min="10757" max="10757" width="19" style="191" customWidth="1"/>
    <col min="10758" max="10758" width="12.42578125" style="191" customWidth="1"/>
    <col min="10759" max="11008" width="9.140625" style="191"/>
    <col min="11009" max="11009" width="18.7109375" style="191" customWidth="1"/>
    <col min="11010" max="11010" width="9.140625" style="191"/>
    <col min="11011" max="11011" width="18.5703125" style="191" customWidth="1"/>
    <col min="11012" max="11012" width="13.42578125" style="191" customWidth="1"/>
    <col min="11013" max="11013" width="19" style="191" customWidth="1"/>
    <col min="11014" max="11014" width="12.42578125" style="191" customWidth="1"/>
    <col min="11015" max="11264" width="9.140625" style="191"/>
    <col min="11265" max="11265" width="18.7109375" style="191" customWidth="1"/>
    <col min="11266" max="11266" width="9.140625" style="191"/>
    <col min="11267" max="11267" width="18.5703125" style="191" customWidth="1"/>
    <col min="11268" max="11268" width="13.42578125" style="191" customWidth="1"/>
    <col min="11269" max="11269" width="19" style="191" customWidth="1"/>
    <col min="11270" max="11270" width="12.42578125" style="191" customWidth="1"/>
    <col min="11271" max="11520" width="9.140625" style="191"/>
    <col min="11521" max="11521" width="18.7109375" style="191" customWidth="1"/>
    <col min="11522" max="11522" width="9.140625" style="191"/>
    <col min="11523" max="11523" width="18.5703125" style="191" customWidth="1"/>
    <col min="11524" max="11524" width="13.42578125" style="191" customWidth="1"/>
    <col min="11525" max="11525" width="19" style="191" customWidth="1"/>
    <col min="11526" max="11526" width="12.42578125" style="191" customWidth="1"/>
    <col min="11527" max="11776" width="9.140625" style="191"/>
    <col min="11777" max="11777" width="18.7109375" style="191" customWidth="1"/>
    <col min="11778" max="11778" width="9.140625" style="191"/>
    <col min="11779" max="11779" width="18.5703125" style="191" customWidth="1"/>
    <col min="11780" max="11780" width="13.42578125" style="191" customWidth="1"/>
    <col min="11781" max="11781" width="19" style="191" customWidth="1"/>
    <col min="11782" max="11782" width="12.42578125" style="191" customWidth="1"/>
    <col min="11783" max="12032" width="9.140625" style="191"/>
    <col min="12033" max="12033" width="18.7109375" style="191" customWidth="1"/>
    <col min="12034" max="12034" width="9.140625" style="191"/>
    <col min="12035" max="12035" width="18.5703125" style="191" customWidth="1"/>
    <col min="12036" max="12036" width="13.42578125" style="191" customWidth="1"/>
    <col min="12037" max="12037" width="19" style="191" customWidth="1"/>
    <col min="12038" max="12038" width="12.42578125" style="191" customWidth="1"/>
    <col min="12039" max="12288" width="9.140625" style="191"/>
    <col min="12289" max="12289" width="18.7109375" style="191" customWidth="1"/>
    <col min="12290" max="12290" width="9.140625" style="191"/>
    <col min="12291" max="12291" width="18.5703125" style="191" customWidth="1"/>
    <col min="12292" max="12292" width="13.42578125" style="191" customWidth="1"/>
    <col min="12293" max="12293" width="19" style="191" customWidth="1"/>
    <col min="12294" max="12294" width="12.42578125" style="191" customWidth="1"/>
    <col min="12295" max="12544" width="9.140625" style="191"/>
    <col min="12545" max="12545" width="18.7109375" style="191" customWidth="1"/>
    <col min="12546" max="12546" width="9.140625" style="191"/>
    <col min="12547" max="12547" width="18.5703125" style="191" customWidth="1"/>
    <col min="12548" max="12548" width="13.42578125" style="191" customWidth="1"/>
    <col min="12549" max="12549" width="19" style="191" customWidth="1"/>
    <col min="12550" max="12550" width="12.42578125" style="191" customWidth="1"/>
    <col min="12551" max="12800" width="9.140625" style="191"/>
    <col min="12801" max="12801" width="18.7109375" style="191" customWidth="1"/>
    <col min="12802" max="12802" width="9.140625" style="191"/>
    <col min="12803" max="12803" width="18.5703125" style="191" customWidth="1"/>
    <col min="12804" max="12804" width="13.42578125" style="191" customWidth="1"/>
    <col min="12805" max="12805" width="19" style="191" customWidth="1"/>
    <col min="12806" max="12806" width="12.42578125" style="191" customWidth="1"/>
    <col min="12807" max="13056" width="9.140625" style="191"/>
    <col min="13057" max="13057" width="18.7109375" style="191" customWidth="1"/>
    <col min="13058" max="13058" width="9.140625" style="191"/>
    <col min="13059" max="13059" width="18.5703125" style="191" customWidth="1"/>
    <col min="13060" max="13060" width="13.42578125" style="191" customWidth="1"/>
    <col min="13061" max="13061" width="19" style="191" customWidth="1"/>
    <col min="13062" max="13062" width="12.42578125" style="191" customWidth="1"/>
    <col min="13063" max="13312" width="9.140625" style="191"/>
    <col min="13313" max="13313" width="18.7109375" style="191" customWidth="1"/>
    <col min="13314" max="13314" width="9.140625" style="191"/>
    <col min="13315" max="13315" width="18.5703125" style="191" customWidth="1"/>
    <col min="13316" max="13316" width="13.42578125" style="191" customWidth="1"/>
    <col min="13317" max="13317" width="19" style="191" customWidth="1"/>
    <col min="13318" max="13318" width="12.42578125" style="191" customWidth="1"/>
    <col min="13319" max="13568" width="9.140625" style="191"/>
    <col min="13569" max="13569" width="18.7109375" style="191" customWidth="1"/>
    <col min="13570" max="13570" width="9.140625" style="191"/>
    <col min="13571" max="13571" width="18.5703125" style="191" customWidth="1"/>
    <col min="13572" max="13572" width="13.42578125" style="191" customWidth="1"/>
    <col min="13573" max="13573" width="19" style="191" customWidth="1"/>
    <col min="13574" max="13574" width="12.42578125" style="191" customWidth="1"/>
    <col min="13575" max="13824" width="9.140625" style="191"/>
    <col min="13825" max="13825" width="18.7109375" style="191" customWidth="1"/>
    <col min="13826" max="13826" width="9.140625" style="191"/>
    <col min="13827" max="13827" width="18.5703125" style="191" customWidth="1"/>
    <col min="13828" max="13828" width="13.42578125" style="191" customWidth="1"/>
    <col min="13829" max="13829" width="19" style="191" customWidth="1"/>
    <col min="13830" max="13830" width="12.42578125" style="191" customWidth="1"/>
    <col min="13831" max="14080" width="9.140625" style="191"/>
    <col min="14081" max="14081" width="18.7109375" style="191" customWidth="1"/>
    <col min="14082" max="14082" width="9.140625" style="191"/>
    <col min="14083" max="14083" width="18.5703125" style="191" customWidth="1"/>
    <col min="14084" max="14084" width="13.42578125" style="191" customWidth="1"/>
    <col min="14085" max="14085" width="19" style="191" customWidth="1"/>
    <col min="14086" max="14086" width="12.42578125" style="191" customWidth="1"/>
    <col min="14087" max="14336" width="9.140625" style="191"/>
    <col min="14337" max="14337" width="18.7109375" style="191" customWidth="1"/>
    <col min="14338" max="14338" width="9.140625" style="191"/>
    <col min="14339" max="14339" width="18.5703125" style="191" customWidth="1"/>
    <col min="14340" max="14340" width="13.42578125" style="191" customWidth="1"/>
    <col min="14341" max="14341" width="19" style="191" customWidth="1"/>
    <col min="14342" max="14342" width="12.42578125" style="191" customWidth="1"/>
    <col min="14343" max="14592" width="9.140625" style="191"/>
    <col min="14593" max="14593" width="18.7109375" style="191" customWidth="1"/>
    <col min="14594" max="14594" width="9.140625" style="191"/>
    <col min="14595" max="14595" width="18.5703125" style="191" customWidth="1"/>
    <col min="14596" max="14596" width="13.42578125" style="191" customWidth="1"/>
    <col min="14597" max="14597" width="19" style="191" customWidth="1"/>
    <col min="14598" max="14598" width="12.42578125" style="191" customWidth="1"/>
    <col min="14599" max="14848" width="9.140625" style="191"/>
    <col min="14849" max="14849" width="18.7109375" style="191" customWidth="1"/>
    <col min="14850" max="14850" width="9.140625" style="191"/>
    <col min="14851" max="14851" width="18.5703125" style="191" customWidth="1"/>
    <col min="14852" max="14852" width="13.42578125" style="191" customWidth="1"/>
    <col min="14853" max="14853" width="19" style="191" customWidth="1"/>
    <col min="14854" max="14854" width="12.42578125" style="191" customWidth="1"/>
    <col min="14855" max="15104" width="9.140625" style="191"/>
    <col min="15105" max="15105" width="18.7109375" style="191" customWidth="1"/>
    <col min="15106" max="15106" width="9.140625" style="191"/>
    <col min="15107" max="15107" width="18.5703125" style="191" customWidth="1"/>
    <col min="15108" max="15108" width="13.42578125" style="191" customWidth="1"/>
    <col min="15109" max="15109" width="19" style="191" customWidth="1"/>
    <col min="15110" max="15110" width="12.42578125" style="191" customWidth="1"/>
    <col min="15111" max="15360" width="9.140625" style="191"/>
    <col min="15361" max="15361" width="18.7109375" style="191" customWidth="1"/>
    <col min="15362" max="15362" width="9.140625" style="191"/>
    <col min="15363" max="15363" width="18.5703125" style="191" customWidth="1"/>
    <col min="15364" max="15364" width="13.42578125" style="191" customWidth="1"/>
    <col min="15365" max="15365" width="19" style="191" customWidth="1"/>
    <col min="15366" max="15366" width="12.42578125" style="191" customWidth="1"/>
    <col min="15367" max="15616" width="9.140625" style="191"/>
    <col min="15617" max="15617" width="18.7109375" style="191" customWidth="1"/>
    <col min="15618" max="15618" width="9.140625" style="191"/>
    <col min="15619" max="15619" width="18.5703125" style="191" customWidth="1"/>
    <col min="15620" max="15620" width="13.42578125" style="191" customWidth="1"/>
    <col min="15621" max="15621" width="19" style="191" customWidth="1"/>
    <col min="15622" max="15622" width="12.42578125" style="191" customWidth="1"/>
    <col min="15623" max="15872" width="9.140625" style="191"/>
    <col min="15873" max="15873" width="18.7109375" style="191" customWidth="1"/>
    <col min="15874" max="15874" width="9.140625" style="191"/>
    <col min="15875" max="15875" width="18.5703125" style="191" customWidth="1"/>
    <col min="15876" max="15876" width="13.42578125" style="191" customWidth="1"/>
    <col min="15877" max="15877" width="19" style="191" customWidth="1"/>
    <col min="15878" max="15878" width="12.42578125" style="191" customWidth="1"/>
    <col min="15879" max="16128" width="9.140625" style="191"/>
    <col min="16129" max="16129" width="18.7109375" style="191" customWidth="1"/>
    <col min="16130" max="16130" width="9.140625" style="191"/>
    <col min="16131" max="16131" width="18.5703125" style="191" customWidth="1"/>
    <col min="16132" max="16132" width="13.42578125" style="191" customWidth="1"/>
    <col min="16133" max="16133" width="19" style="191" customWidth="1"/>
    <col min="16134" max="16134" width="12.42578125" style="191" customWidth="1"/>
    <col min="16135" max="16384" width="9.140625" style="191"/>
  </cols>
  <sheetData>
    <row r="2" spans="2:18" ht="21" customHeight="1" x14ac:dyDescent="0.2">
      <c r="B2" s="190"/>
      <c r="C2" s="343" t="s">
        <v>8</v>
      </c>
      <c r="D2" s="344"/>
      <c r="E2" s="344"/>
      <c r="F2" s="344"/>
      <c r="G2" s="344"/>
      <c r="H2" s="344"/>
      <c r="I2" s="344"/>
      <c r="J2" s="345"/>
    </row>
    <row r="3" spans="2:18" ht="30.75" customHeight="1" x14ac:dyDescent="0.2">
      <c r="B3" s="192"/>
      <c r="C3" s="346" t="s">
        <v>223</v>
      </c>
      <c r="D3" s="347"/>
      <c r="E3" s="347"/>
      <c r="F3" s="193"/>
      <c r="G3" s="194"/>
      <c r="H3" s="193"/>
      <c r="I3" s="193"/>
      <c r="J3" s="195"/>
    </row>
    <row r="4" spans="2:18" ht="21.75" customHeight="1" x14ac:dyDescent="0.2">
      <c r="B4" s="192"/>
      <c r="C4" s="346" t="s">
        <v>207</v>
      </c>
      <c r="D4" s="347"/>
      <c r="E4" s="347"/>
      <c r="F4" s="196" t="s">
        <v>224</v>
      </c>
      <c r="G4" s="197">
        <v>1.5727</v>
      </c>
      <c r="H4" s="348" t="s">
        <v>225</v>
      </c>
      <c r="I4" s="348"/>
      <c r="J4" s="349"/>
    </row>
    <row r="5" spans="2:18" ht="21.75" customHeight="1" x14ac:dyDescent="0.2">
      <c r="B5" s="192"/>
      <c r="C5" s="346" t="s">
        <v>79</v>
      </c>
      <c r="D5" s="347"/>
      <c r="E5" s="347"/>
      <c r="F5" s="198" t="s">
        <v>14</v>
      </c>
      <c r="G5" s="197">
        <v>0.3453</v>
      </c>
      <c r="H5" s="350" t="s">
        <v>226</v>
      </c>
      <c r="I5" s="350"/>
      <c r="J5" s="199" t="s">
        <v>362</v>
      </c>
    </row>
    <row r="6" spans="2:18" ht="30" customHeight="1" x14ac:dyDescent="0.2">
      <c r="B6" s="200"/>
      <c r="C6" s="353" t="s">
        <v>363</v>
      </c>
      <c r="D6" s="354"/>
      <c r="E6" s="354"/>
      <c r="F6" s="354"/>
      <c r="G6" s="354"/>
      <c r="H6" s="354"/>
      <c r="I6" s="201"/>
      <c r="J6" s="202"/>
    </row>
    <row r="7" spans="2:18" ht="11.25" customHeight="1" x14ac:dyDescent="0.2">
      <c r="B7" s="192"/>
      <c r="C7" s="203"/>
      <c r="D7" s="203"/>
      <c r="E7" s="203"/>
      <c r="F7" s="204"/>
      <c r="G7" s="205"/>
      <c r="H7" s="196"/>
      <c r="I7" s="196"/>
      <c r="J7" s="206"/>
    </row>
    <row r="8" spans="2:18" ht="25.5" customHeight="1" x14ac:dyDescent="0.2">
      <c r="B8" s="207"/>
      <c r="C8" s="208"/>
      <c r="D8" s="208"/>
      <c r="E8" s="209" t="s">
        <v>227</v>
      </c>
      <c r="F8" s="208"/>
      <c r="G8" s="208"/>
      <c r="H8" s="208"/>
      <c r="I8" s="208"/>
      <c r="J8" s="210"/>
    </row>
    <row r="9" spans="2:18" x14ac:dyDescent="0.2">
      <c r="B9" s="207"/>
      <c r="C9" s="211" t="s">
        <v>228</v>
      </c>
      <c r="D9" s="212"/>
      <c r="E9" s="209"/>
      <c r="F9" s="208"/>
      <c r="G9" s="208"/>
      <c r="H9" s="208"/>
      <c r="I9" s="208"/>
      <c r="J9" s="210"/>
    </row>
    <row r="10" spans="2:18" x14ac:dyDescent="0.2">
      <c r="B10" s="207"/>
      <c r="C10" s="212" t="s">
        <v>229</v>
      </c>
      <c r="D10" s="213"/>
      <c r="E10" s="214">
        <v>5.5599999999999997E-2</v>
      </c>
      <c r="F10" s="208"/>
      <c r="G10" s="208"/>
      <c r="H10" s="208"/>
      <c r="I10" s="208"/>
      <c r="J10" s="210"/>
      <c r="R10" s="215"/>
    </row>
    <row r="11" spans="2:18" x14ac:dyDescent="0.2">
      <c r="B11" s="207"/>
      <c r="C11" s="351" t="s">
        <v>230</v>
      </c>
      <c r="D11" s="352"/>
      <c r="E11" s="216">
        <f>E10</f>
        <v>5.5599999999999997E-2</v>
      </c>
      <c r="F11" s="217"/>
      <c r="G11" s="208"/>
      <c r="H11" s="208"/>
      <c r="I11" s="208"/>
      <c r="J11" s="210"/>
    </row>
    <row r="12" spans="2:18" x14ac:dyDescent="0.2">
      <c r="B12" s="207"/>
      <c r="C12" s="211" t="s">
        <v>231</v>
      </c>
      <c r="D12" s="212"/>
      <c r="E12" s="209"/>
      <c r="F12" s="217"/>
      <c r="G12" s="208"/>
      <c r="H12" s="208"/>
      <c r="I12" s="208"/>
      <c r="J12" s="210"/>
    </row>
    <row r="13" spans="2:18" x14ac:dyDescent="0.2">
      <c r="B13" s="207"/>
      <c r="C13" s="212" t="s">
        <v>232</v>
      </c>
      <c r="D13" s="213"/>
      <c r="E13" s="214">
        <v>0.06</v>
      </c>
      <c r="F13" s="217"/>
      <c r="G13" s="208"/>
      <c r="H13" s="208"/>
      <c r="I13" s="208"/>
      <c r="J13" s="210"/>
    </row>
    <row r="14" spans="2:18" x14ac:dyDescent="0.2">
      <c r="B14" s="207"/>
      <c r="C14" s="351" t="s">
        <v>233</v>
      </c>
      <c r="D14" s="352"/>
      <c r="E14" s="216">
        <f>E13</f>
        <v>0.06</v>
      </c>
      <c r="F14" s="217"/>
      <c r="G14" s="208"/>
      <c r="H14" s="208"/>
      <c r="I14" s="208"/>
      <c r="J14" s="210"/>
    </row>
    <row r="15" spans="2:18" x14ac:dyDescent="0.2">
      <c r="B15" s="207"/>
      <c r="C15" s="211" t="s">
        <v>234</v>
      </c>
      <c r="D15" s="218"/>
      <c r="E15" s="219"/>
      <c r="F15" s="217"/>
      <c r="G15" s="208"/>
      <c r="H15" s="208"/>
      <c r="I15" s="208"/>
      <c r="J15" s="210"/>
    </row>
    <row r="16" spans="2:18" x14ac:dyDescent="0.2">
      <c r="B16" s="207"/>
      <c r="C16" s="355" t="s">
        <v>235</v>
      </c>
      <c r="D16" s="356"/>
      <c r="E16" s="219"/>
      <c r="F16" s="217"/>
      <c r="G16" s="208"/>
      <c r="H16" s="208"/>
      <c r="I16" s="208"/>
      <c r="J16" s="210"/>
    </row>
    <row r="17" spans="2:10" x14ac:dyDescent="0.2">
      <c r="B17" s="207"/>
      <c r="C17" s="355" t="s">
        <v>236</v>
      </c>
      <c r="D17" s="356"/>
      <c r="E17" s="214">
        <v>0.05</v>
      </c>
      <c r="F17" s="217"/>
      <c r="G17" s="208"/>
      <c r="H17" s="208"/>
      <c r="I17" s="208"/>
      <c r="J17" s="210"/>
    </row>
    <row r="18" spans="2:10" x14ac:dyDescent="0.2">
      <c r="B18" s="207"/>
      <c r="C18" s="355" t="s">
        <v>237</v>
      </c>
      <c r="D18" s="356"/>
      <c r="E18" s="214">
        <v>6.4999999999999997E-3</v>
      </c>
      <c r="F18" s="217"/>
      <c r="G18" s="208"/>
      <c r="H18" s="208"/>
      <c r="I18" s="208"/>
      <c r="J18" s="210"/>
    </row>
    <row r="19" spans="2:10" x14ac:dyDescent="0.2">
      <c r="B19" s="207"/>
      <c r="C19" s="355" t="s">
        <v>238</v>
      </c>
      <c r="D19" s="356"/>
      <c r="E19" s="214">
        <v>0.03</v>
      </c>
      <c r="F19" s="217"/>
      <c r="G19" s="208"/>
      <c r="H19" s="208"/>
      <c r="I19" s="208"/>
      <c r="J19" s="210"/>
    </row>
    <row r="20" spans="2:10" x14ac:dyDescent="0.2">
      <c r="B20" s="207"/>
      <c r="C20" s="355" t="s">
        <v>239</v>
      </c>
      <c r="D20" s="356"/>
      <c r="E20" s="214">
        <v>0</v>
      </c>
      <c r="F20" s="217"/>
      <c r="G20" s="208"/>
      <c r="H20" s="208"/>
      <c r="I20" s="208"/>
      <c r="J20" s="210"/>
    </row>
    <row r="21" spans="2:10" x14ac:dyDescent="0.2">
      <c r="B21" s="207"/>
      <c r="C21" s="351" t="s">
        <v>240</v>
      </c>
      <c r="D21" s="352"/>
      <c r="E21" s="216">
        <f>SUM(E17:E20)</f>
        <v>8.6499999999999994E-2</v>
      </c>
      <c r="F21" s="217"/>
      <c r="G21" s="208"/>
      <c r="H21" s="208"/>
      <c r="I21" s="208"/>
      <c r="J21" s="210"/>
    </row>
    <row r="22" spans="2:10" x14ac:dyDescent="0.2">
      <c r="B22" s="207"/>
      <c r="C22" s="211" t="s">
        <v>241</v>
      </c>
      <c r="D22" s="212"/>
      <c r="E22" s="219"/>
      <c r="F22" s="217"/>
      <c r="G22" s="208"/>
      <c r="H22" s="208"/>
      <c r="I22" s="208"/>
      <c r="J22" s="210"/>
    </row>
    <row r="23" spans="2:10" x14ac:dyDescent="0.2">
      <c r="B23" s="207"/>
      <c r="C23" s="212" t="s">
        <v>242</v>
      </c>
      <c r="D23" s="212"/>
      <c r="E23" s="219">
        <v>6.1000000000000004E-3</v>
      </c>
      <c r="F23" s="217"/>
      <c r="G23" s="208"/>
      <c r="H23" s="208"/>
      <c r="I23" s="208"/>
      <c r="J23" s="210"/>
    </row>
    <row r="24" spans="2:10" x14ac:dyDescent="0.2">
      <c r="B24" s="207"/>
      <c r="C24" s="351" t="s">
        <v>243</v>
      </c>
      <c r="D24" s="352"/>
      <c r="E24" s="220">
        <f>E23</f>
        <v>6.1000000000000004E-3</v>
      </c>
      <c r="F24" s="217"/>
      <c r="G24" s="208"/>
      <c r="H24" s="208"/>
      <c r="I24" s="208"/>
      <c r="J24" s="210"/>
    </row>
    <row r="25" spans="2:10" x14ac:dyDescent="0.2">
      <c r="B25" s="207"/>
      <c r="C25" s="211" t="s">
        <v>244</v>
      </c>
      <c r="D25" s="212"/>
      <c r="E25" s="219"/>
      <c r="F25" s="217"/>
      <c r="G25" s="208"/>
      <c r="H25" s="208"/>
      <c r="I25" s="208"/>
      <c r="J25" s="210"/>
    </row>
    <row r="26" spans="2:10" ht="15" customHeight="1" x14ac:dyDescent="0.2">
      <c r="B26" s="207"/>
      <c r="C26" s="212" t="s">
        <v>245</v>
      </c>
      <c r="D26" s="212"/>
      <c r="E26" s="373">
        <v>5.0000000000000001E-3</v>
      </c>
      <c r="F26" s="217"/>
      <c r="G26" s="208"/>
      <c r="H26" s="208"/>
      <c r="I26" s="208"/>
      <c r="J26" s="210"/>
    </row>
    <row r="27" spans="2:10" x14ac:dyDescent="0.2">
      <c r="B27" s="207"/>
      <c r="C27" s="355" t="s">
        <v>246</v>
      </c>
      <c r="D27" s="356"/>
      <c r="E27" s="374"/>
      <c r="F27" s="217"/>
      <c r="G27" s="208"/>
      <c r="H27" s="208"/>
      <c r="I27" s="208"/>
      <c r="J27" s="210"/>
    </row>
    <row r="28" spans="2:10" x14ac:dyDescent="0.2">
      <c r="B28" s="207"/>
      <c r="C28" s="351" t="s">
        <v>247</v>
      </c>
      <c r="D28" s="352"/>
      <c r="E28" s="220">
        <f>SUM(E26:E26)</f>
        <v>5.0000000000000001E-3</v>
      </c>
      <c r="F28" s="217"/>
      <c r="G28" s="208"/>
      <c r="H28" s="208"/>
      <c r="I28" s="208"/>
      <c r="J28" s="210"/>
    </row>
    <row r="29" spans="2:10" x14ac:dyDescent="0.2">
      <c r="B29" s="207"/>
      <c r="C29" s="211" t="s">
        <v>248</v>
      </c>
      <c r="D29" s="212"/>
      <c r="E29" s="219"/>
      <c r="F29" s="217"/>
      <c r="G29" s="208"/>
      <c r="H29" s="208"/>
      <c r="I29" s="208"/>
      <c r="J29" s="210"/>
    </row>
    <row r="30" spans="2:10" x14ac:dyDescent="0.2">
      <c r="B30" s="207"/>
      <c r="C30" s="355" t="s">
        <v>249</v>
      </c>
      <c r="D30" s="356"/>
      <c r="E30" s="214">
        <v>0.09</v>
      </c>
      <c r="F30" s="217"/>
      <c r="G30" s="208"/>
      <c r="H30" s="208"/>
      <c r="I30" s="208"/>
      <c r="J30" s="210"/>
    </row>
    <row r="31" spans="2:10" x14ac:dyDescent="0.2">
      <c r="B31" s="207"/>
      <c r="C31" s="351" t="s">
        <v>250</v>
      </c>
      <c r="D31" s="352"/>
      <c r="E31" s="220">
        <f>E30</f>
        <v>0.09</v>
      </c>
      <c r="F31" s="217"/>
      <c r="G31" s="208"/>
      <c r="H31" s="208"/>
      <c r="I31" s="208"/>
      <c r="J31" s="210"/>
    </row>
    <row r="32" spans="2:10" x14ac:dyDescent="0.2">
      <c r="B32" s="207"/>
      <c r="C32" s="221"/>
      <c r="D32" s="221"/>
      <c r="E32" s="222"/>
      <c r="F32" s="208"/>
      <c r="G32" s="208"/>
      <c r="H32" s="208"/>
      <c r="I32" s="208"/>
      <c r="J32" s="210"/>
    </row>
    <row r="33" spans="2:15" ht="18.75" customHeight="1" x14ac:dyDescent="0.2">
      <c r="B33" s="207"/>
      <c r="C33" s="357" t="s">
        <v>251</v>
      </c>
      <c r="D33" s="358"/>
      <c r="E33" s="220">
        <f>(((1+E24)*(1+E11+E14+E28)*(1+E31)/(1-E21))-1)</f>
        <v>0.34527079299397911</v>
      </c>
      <c r="F33" s="223"/>
      <c r="G33" s="223"/>
      <c r="H33" s="208"/>
      <c r="I33" s="208"/>
      <c r="J33" s="210"/>
    </row>
    <row r="34" spans="2:15" ht="17.25" customHeight="1" x14ac:dyDescent="0.2">
      <c r="B34" s="207"/>
      <c r="C34" s="208"/>
      <c r="D34" s="208"/>
      <c r="E34" s="208"/>
      <c r="F34" s="208"/>
      <c r="G34" s="208"/>
      <c r="H34" s="208"/>
      <c r="I34" s="208"/>
      <c r="J34" s="210"/>
    </row>
    <row r="35" spans="2:15" x14ac:dyDescent="0.2">
      <c r="B35" s="224" t="s">
        <v>252</v>
      </c>
      <c r="C35" s="225"/>
      <c r="D35" s="225"/>
      <c r="E35" s="225"/>
      <c r="F35" s="226"/>
      <c r="G35" s="227"/>
      <c r="H35" s="227"/>
      <c r="I35" s="228"/>
      <c r="J35" s="229"/>
    </row>
    <row r="36" spans="2:15" x14ac:dyDescent="0.2">
      <c r="B36" s="230"/>
      <c r="C36" s="225"/>
      <c r="D36" s="225"/>
      <c r="E36" s="225"/>
      <c r="F36" s="226"/>
      <c r="G36" s="227"/>
      <c r="H36" s="227"/>
      <c r="I36" s="228"/>
      <c r="J36" s="229"/>
    </row>
    <row r="37" spans="2:15" x14ac:dyDescent="0.2">
      <c r="B37" s="231" t="s">
        <v>253</v>
      </c>
      <c r="C37" s="232" t="s">
        <v>254</v>
      </c>
      <c r="D37" s="225"/>
      <c r="E37" s="225"/>
      <c r="F37" s="226"/>
      <c r="G37" s="227"/>
      <c r="H37" s="227"/>
      <c r="I37" s="228"/>
      <c r="J37" s="229"/>
    </row>
    <row r="38" spans="2:15" x14ac:dyDescent="0.2">
      <c r="B38" s="230"/>
      <c r="C38" s="232" t="s">
        <v>255</v>
      </c>
      <c r="D38" s="225"/>
      <c r="E38" s="225"/>
      <c r="F38" s="226"/>
      <c r="G38" s="227"/>
      <c r="H38" s="227"/>
      <c r="I38" s="228"/>
      <c r="J38" s="229"/>
    </row>
    <row r="39" spans="2:15" x14ac:dyDescent="0.2">
      <c r="B39" s="230"/>
      <c r="C39" s="359" t="s">
        <v>256</v>
      </c>
      <c r="D39" s="359"/>
      <c r="E39" s="359"/>
      <c r="F39" s="359"/>
      <c r="G39" s="227"/>
      <c r="H39" s="227"/>
      <c r="I39" s="228"/>
      <c r="J39" s="229"/>
    </row>
    <row r="40" spans="2:15" x14ac:dyDescent="0.2">
      <c r="B40" s="230"/>
      <c r="C40" s="359" t="s">
        <v>257</v>
      </c>
      <c r="D40" s="359"/>
      <c r="E40" s="359"/>
      <c r="F40" s="359"/>
      <c r="G40" s="227"/>
      <c r="H40" s="227"/>
      <c r="I40" s="228"/>
      <c r="J40" s="229"/>
      <c r="L40" s="233"/>
      <c r="M40" s="234"/>
      <c r="N40" s="234"/>
      <c r="O40" s="235"/>
    </row>
    <row r="41" spans="2:15" ht="21" customHeight="1" x14ac:dyDescent="0.2">
      <c r="B41" s="230"/>
      <c r="C41" s="236" t="s">
        <v>258</v>
      </c>
      <c r="D41" s="225"/>
      <c r="E41" s="225"/>
      <c r="F41" s="226"/>
      <c r="G41" s="227"/>
      <c r="H41" s="227"/>
      <c r="I41" s="228"/>
      <c r="J41" s="229"/>
      <c r="L41" s="360"/>
      <c r="M41" s="360"/>
      <c r="N41" s="360"/>
      <c r="O41" s="360"/>
    </row>
    <row r="42" spans="2:15" x14ac:dyDescent="0.2">
      <c r="B42" s="230"/>
      <c r="C42" s="232" t="s">
        <v>259</v>
      </c>
      <c r="D42" s="225"/>
      <c r="E42" s="225"/>
      <c r="F42" s="226"/>
      <c r="G42" s="227"/>
      <c r="H42" s="227"/>
      <c r="I42" s="228"/>
      <c r="J42" s="229"/>
      <c r="L42" s="360"/>
      <c r="M42" s="360"/>
      <c r="N42" s="360"/>
      <c r="O42" s="360"/>
    </row>
    <row r="43" spans="2:15" x14ac:dyDescent="0.2">
      <c r="B43" s="230"/>
      <c r="C43" s="232" t="s">
        <v>260</v>
      </c>
      <c r="D43" s="225"/>
      <c r="E43" s="225"/>
      <c r="F43" s="226"/>
      <c r="G43" s="227"/>
      <c r="H43" s="227"/>
      <c r="I43" s="228"/>
      <c r="J43" s="229"/>
      <c r="L43" s="233"/>
      <c r="M43" s="234"/>
      <c r="N43" s="234"/>
      <c r="O43" s="235"/>
    </row>
    <row r="44" spans="2:15" x14ac:dyDescent="0.2">
      <c r="B44" s="230"/>
      <c r="C44" s="232" t="s">
        <v>261</v>
      </c>
      <c r="D44" s="225"/>
      <c r="E44" s="225"/>
      <c r="F44" s="226"/>
      <c r="G44" s="227"/>
      <c r="H44" s="227"/>
      <c r="I44" s="228"/>
      <c r="J44" s="229"/>
      <c r="L44" s="233"/>
      <c r="M44" s="234"/>
      <c r="N44" s="234"/>
      <c r="O44" s="235"/>
    </row>
    <row r="45" spans="2:15" x14ac:dyDescent="0.2">
      <c r="B45" s="230"/>
      <c r="C45" s="232" t="s">
        <v>262</v>
      </c>
      <c r="D45" s="225"/>
      <c r="E45" s="225"/>
      <c r="F45" s="226"/>
      <c r="G45" s="227"/>
      <c r="H45" s="227"/>
      <c r="I45" s="228"/>
      <c r="J45" s="229"/>
      <c r="L45" s="233"/>
      <c r="M45" s="234"/>
      <c r="N45" s="234"/>
      <c r="O45" s="235"/>
    </row>
    <row r="46" spans="2:15" ht="56.25" customHeight="1" x14ac:dyDescent="0.2">
      <c r="B46" s="230"/>
      <c r="C46" s="232" t="s">
        <v>263</v>
      </c>
      <c r="D46" s="237"/>
      <c r="E46" s="225"/>
      <c r="F46" s="226"/>
      <c r="G46" s="227"/>
      <c r="H46" s="227"/>
      <c r="I46" s="228"/>
      <c r="J46" s="229"/>
      <c r="L46" s="233"/>
      <c r="M46" s="234"/>
      <c r="N46" s="234"/>
      <c r="O46" s="235"/>
    </row>
    <row r="47" spans="2:15" ht="56.25" customHeight="1" x14ac:dyDescent="0.2">
      <c r="B47" s="361" t="s">
        <v>264</v>
      </c>
      <c r="C47" s="362"/>
      <c r="D47" s="362"/>
      <c r="E47" s="362"/>
      <c r="F47" s="362"/>
      <c r="G47" s="362"/>
      <c r="H47" s="362"/>
      <c r="I47" s="362"/>
      <c r="J47" s="363"/>
      <c r="L47" s="233"/>
      <c r="M47" s="234"/>
      <c r="N47" s="234"/>
      <c r="O47" s="235"/>
    </row>
    <row r="48" spans="2:15" ht="74.25" customHeight="1" x14ac:dyDescent="0.2">
      <c r="B48" s="364" t="s">
        <v>265</v>
      </c>
      <c r="C48" s="365"/>
      <c r="D48" s="365"/>
      <c r="E48" s="365"/>
      <c r="F48" s="365"/>
      <c r="G48" s="365"/>
      <c r="H48" s="365"/>
      <c r="I48" s="365"/>
      <c r="J48" s="366"/>
      <c r="L48" s="233"/>
      <c r="M48" s="234"/>
      <c r="N48" s="234"/>
      <c r="O48" s="235"/>
    </row>
    <row r="49" spans="2:15" ht="75" customHeight="1" x14ac:dyDescent="0.2">
      <c r="B49" s="367" t="s">
        <v>266</v>
      </c>
      <c r="C49" s="368"/>
      <c r="D49" s="368"/>
      <c r="E49" s="368"/>
      <c r="F49" s="368"/>
      <c r="G49" s="368"/>
      <c r="H49" s="368"/>
      <c r="I49" s="368"/>
      <c r="J49" s="369"/>
      <c r="L49" s="233"/>
      <c r="M49" s="234"/>
      <c r="N49" s="234"/>
      <c r="O49" s="235"/>
    </row>
    <row r="50" spans="2:15" ht="51" customHeight="1" x14ac:dyDescent="0.2">
      <c r="B50" s="238" t="s">
        <v>267</v>
      </c>
      <c r="C50" s="370" t="s">
        <v>268</v>
      </c>
      <c r="D50" s="370"/>
      <c r="E50" s="370"/>
      <c r="F50" s="370"/>
      <c r="G50" s="239"/>
      <c r="H50" s="239"/>
      <c r="I50" s="240"/>
      <c r="L50" s="233"/>
      <c r="M50" s="234"/>
      <c r="N50" s="234"/>
      <c r="O50" s="235"/>
    </row>
    <row r="51" spans="2:15" x14ac:dyDescent="0.2">
      <c r="B51" s="241"/>
      <c r="C51" s="234"/>
      <c r="D51" s="242"/>
      <c r="E51" s="234"/>
      <c r="F51" s="235"/>
      <c r="G51" s="243"/>
      <c r="H51" s="243"/>
      <c r="I51" s="244"/>
    </row>
    <row r="52" spans="2:15" x14ac:dyDescent="0.2">
      <c r="B52" s="245"/>
      <c r="C52" s="377" t="s">
        <v>269</v>
      </c>
      <c r="D52" s="377"/>
      <c r="E52" s="377"/>
      <c r="F52" s="377"/>
      <c r="G52" s="246"/>
      <c r="H52" s="246"/>
      <c r="I52" s="247"/>
    </row>
    <row r="53" spans="2:15" ht="51" customHeight="1" x14ac:dyDescent="0.2">
      <c r="B53" s="245"/>
      <c r="C53" s="375" t="s">
        <v>270</v>
      </c>
      <c r="D53" s="375"/>
      <c r="E53" s="375"/>
      <c r="F53" s="375"/>
      <c r="G53" s="375"/>
      <c r="H53" s="375"/>
      <c r="I53" s="376"/>
    </row>
    <row r="54" spans="2:15" x14ac:dyDescent="0.2">
      <c r="B54" s="245"/>
      <c r="C54" s="248"/>
      <c r="D54" s="248"/>
      <c r="E54" s="248"/>
      <c r="F54" s="248"/>
      <c r="G54" s="248"/>
      <c r="H54" s="248"/>
      <c r="I54" s="249"/>
    </row>
    <row r="55" spans="2:15" ht="13.5" thickBot="1" x14ac:dyDescent="0.25">
      <c r="B55" s="250"/>
      <c r="C55" s="251"/>
      <c r="D55" s="251"/>
      <c r="E55" s="251"/>
      <c r="F55" s="251"/>
      <c r="G55" s="251"/>
      <c r="H55" s="251"/>
      <c r="I55" s="252"/>
    </row>
    <row r="56" spans="2:15" x14ac:dyDescent="0.2">
      <c r="B56" s="245"/>
      <c r="C56" s="248"/>
      <c r="D56" s="248"/>
      <c r="E56" s="248"/>
      <c r="F56" s="248"/>
      <c r="G56" s="248"/>
      <c r="H56" s="248"/>
      <c r="I56" s="249"/>
    </row>
    <row r="57" spans="2:15" x14ac:dyDescent="0.2">
      <c r="B57" s="253"/>
      <c r="C57" s="380" t="s">
        <v>271</v>
      </c>
      <c r="D57" s="380"/>
      <c r="E57" s="380"/>
      <c r="F57" s="380"/>
      <c r="G57" s="246"/>
      <c r="H57" s="246"/>
      <c r="I57" s="247"/>
    </row>
    <row r="58" spans="2:15" ht="113.25" customHeight="1" x14ac:dyDescent="0.2">
      <c r="B58" s="253"/>
      <c r="C58" s="375" t="s">
        <v>272</v>
      </c>
      <c r="D58" s="375"/>
      <c r="E58" s="375"/>
      <c r="F58" s="375"/>
      <c r="G58" s="375"/>
      <c r="H58" s="375"/>
      <c r="I58" s="376"/>
    </row>
    <row r="59" spans="2:15" ht="14.25" customHeight="1" x14ac:dyDescent="0.2">
      <c r="B59" s="241"/>
      <c r="C59" s="377" t="s">
        <v>273</v>
      </c>
      <c r="D59" s="377"/>
      <c r="E59" s="377"/>
      <c r="F59" s="377"/>
      <c r="G59" s="246"/>
      <c r="H59" s="246"/>
      <c r="I59" s="247"/>
    </row>
    <row r="60" spans="2:15" ht="96.75" customHeight="1" x14ac:dyDescent="0.2">
      <c r="B60" s="241"/>
      <c r="C60" s="375" t="s">
        <v>274</v>
      </c>
      <c r="D60" s="375"/>
      <c r="E60" s="375"/>
      <c r="F60" s="375"/>
      <c r="G60" s="375"/>
      <c r="H60" s="375"/>
      <c r="I60" s="376"/>
    </row>
    <row r="61" spans="2:15" x14ac:dyDescent="0.2">
      <c r="B61" s="241"/>
      <c r="C61" s="248"/>
      <c r="D61" s="248"/>
      <c r="E61" s="248"/>
      <c r="F61" s="248"/>
      <c r="G61" s="248"/>
      <c r="H61" s="248"/>
      <c r="I61" s="249"/>
    </row>
    <row r="62" spans="2:15" ht="15" customHeight="1" x14ac:dyDescent="0.2">
      <c r="B62" s="241"/>
      <c r="C62" s="377" t="s">
        <v>275</v>
      </c>
      <c r="D62" s="377"/>
      <c r="E62" s="377"/>
      <c r="F62" s="377"/>
      <c r="G62" s="246"/>
      <c r="H62" s="246"/>
      <c r="I62" s="247"/>
    </row>
    <row r="63" spans="2:15" ht="45.75" customHeight="1" x14ac:dyDescent="0.2">
      <c r="B63" s="241"/>
      <c r="C63" s="375" t="s">
        <v>276</v>
      </c>
      <c r="D63" s="375"/>
      <c r="E63" s="375"/>
      <c r="F63" s="375"/>
      <c r="G63" s="375"/>
      <c r="H63" s="375"/>
      <c r="I63" s="376"/>
    </row>
    <row r="64" spans="2:15" x14ac:dyDescent="0.2">
      <c r="B64" s="241"/>
      <c r="C64" s="377" t="s">
        <v>277</v>
      </c>
      <c r="D64" s="377"/>
      <c r="E64" s="377"/>
      <c r="F64" s="377"/>
      <c r="G64" s="246"/>
      <c r="H64" s="246"/>
      <c r="I64" s="247"/>
    </row>
    <row r="65" spans="2:9" ht="60" customHeight="1" x14ac:dyDescent="0.2">
      <c r="B65" s="241"/>
      <c r="C65" s="378" t="s">
        <v>278</v>
      </c>
      <c r="D65" s="378"/>
      <c r="E65" s="378"/>
      <c r="F65" s="378"/>
      <c r="G65" s="378"/>
      <c r="H65" s="378"/>
      <c r="I65" s="379"/>
    </row>
    <row r="66" spans="2:9" ht="41.25" customHeight="1" x14ac:dyDescent="0.2">
      <c r="B66" s="241"/>
      <c r="C66" s="378" t="s">
        <v>279</v>
      </c>
      <c r="D66" s="378"/>
      <c r="E66" s="378"/>
      <c r="F66" s="378"/>
      <c r="G66" s="378"/>
      <c r="H66" s="378"/>
      <c r="I66" s="379"/>
    </row>
    <row r="67" spans="2:9" ht="37.5" customHeight="1" x14ac:dyDescent="0.2">
      <c r="B67" s="241"/>
      <c r="C67" s="378" t="s">
        <v>280</v>
      </c>
      <c r="D67" s="378"/>
      <c r="E67" s="378"/>
      <c r="F67" s="378"/>
      <c r="G67" s="378"/>
      <c r="H67" s="378"/>
      <c r="I67" s="379"/>
    </row>
    <row r="68" spans="2:9" ht="37.5" customHeight="1" x14ac:dyDescent="0.2">
      <c r="B68" s="241"/>
      <c r="C68" s="378" t="s">
        <v>281</v>
      </c>
      <c r="D68" s="378"/>
      <c r="E68" s="378"/>
      <c r="F68" s="378"/>
      <c r="G68" s="378"/>
      <c r="H68" s="378"/>
      <c r="I68" s="379"/>
    </row>
    <row r="69" spans="2:9" ht="13.5" thickBot="1" x14ac:dyDescent="0.25">
      <c r="B69" s="254"/>
      <c r="C69" s="371"/>
      <c r="D69" s="371"/>
      <c r="E69" s="371"/>
      <c r="F69" s="371"/>
      <c r="G69" s="371"/>
      <c r="H69" s="371"/>
      <c r="I69" s="372"/>
    </row>
  </sheetData>
  <mergeCells count="44">
    <mergeCell ref="C69:I69"/>
    <mergeCell ref="E26:E27"/>
    <mergeCell ref="C63:I63"/>
    <mergeCell ref="C64:F64"/>
    <mergeCell ref="C65:I65"/>
    <mergeCell ref="C66:I66"/>
    <mergeCell ref="C67:I67"/>
    <mergeCell ref="C68:I68"/>
    <mergeCell ref="C53:I53"/>
    <mergeCell ref="C57:F57"/>
    <mergeCell ref="C58:I58"/>
    <mergeCell ref="C59:F59"/>
    <mergeCell ref="C60:I60"/>
    <mergeCell ref="C62:F62"/>
    <mergeCell ref="C52:F52"/>
    <mergeCell ref="C30:D30"/>
    <mergeCell ref="L42:O42"/>
    <mergeCell ref="B47:J47"/>
    <mergeCell ref="B48:J48"/>
    <mergeCell ref="B49:J49"/>
    <mergeCell ref="C50:F50"/>
    <mergeCell ref="C31:D31"/>
    <mergeCell ref="C33:D33"/>
    <mergeCell ref="C39:F39"/>
    <mergeCell ref="C40:F40"/>
    <mergeCell ref="L41:O41"/>
    <mergeCell ref="C28:D28"/>
    <mergeCell ref="C6:H6"/>
    <mergeCell ref="C11:D11"/>
    <mergeCell ref="C14:D14"/>
    <mergeCell ref="C16:D16"/>
    <mergeCell ref="C17:D17"/>
    <mergeCell ref="C18:D18"/>
    <mergeCell ref="C19:D19"/>
    <mergeCell ref="C20:D20"/>
    <mergeCell ref="C21:D21"/>
    <mergeCell ref="C24:D24"/>
    <mergeCell ref="C27:D27"/>
    <mergeCell ref="C2:J2"/>
    <mergeCell ref="C3:E3"/>
    <mergeCell ref="C4:E4"/>
    <mergeCell ref="H4:J4"/>
    <mergeCell ref="C5:E5"/>
    <mergeCell ref="H5:I5"/>
  </mergeCells>
  <pageMargins left="0.511811024" right="0.511811024" top="0.78740157499999996" bottom="0.78740157499999996" header="0.31496062000000002" footer="0.31496062000000002"/>
  <pageSetup paperSize="9" scale="75"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abSelected="1" view="pageBreakPreview" topLeftCell="A16" zoomScaleNormal="100" zoomScaleSheetLayoutView="100" workbookViewId="0">
      <selection activeCell="C27" sqref="C27"/>
    </sheetView>
  </sheetViews>
  <sheetFormatPr defaultColWidth="9.140625" defaultRowHeight="12.75" x14ac:dyDescent="0.2"/>
  <cols>
    <col min="1" max="1" width="9.140625" style="257"/>
    <col min="2" max="2" width="10.7109375" style="255" customWidth="1"/>
    <col min="3" max="3" width="73.5703125" style="256" customWidth="1"/>
    <col min="4" max="4" width="12.7109375" style="256" customWidth="1"/>
    <col min="5" max="5" width="13.140625" style="255" customWidth="1"/>
    <col min="6" max="16384" width="9.140625" style="257"/>
  </cols>
  <sheetData>
    <row r="2" spans="2:10" s="191" customFormat="1" ht="21.75" customHeight="1" x14ac:dyDescent="0.2">
      <c r="B2" s="382"/>
      <c r="C2" s="385" t="s">
        <v>8</v>
      </c>
      <c r="D2" s="386"/>
      <c r="E2" s="387"/>
      <c r="F2" s="257"/>
      <c r="G2" s="257"/>
      <c r="H2" s="257"/>
      <c r="I2" s="257"/>
      <c r="J2" s="257"/>
    </row>
    <row r="3" spans="2:10" s="191" customFormat="1" ht="30" customHeight="1" x14ac:dyDescent="0.2">
      <c r="B3" s="383"/>
      <c r="C3" s="385" t="s">
        <v>282</v>
      </c>
      <c r="D3" s="386"/>
      <c r="E3" s="387"/>
      <c r="F3" s="257"/>
      <c r="G3" s="257"/>
      <c r="H3" s="257"/>
      <c r="I3" s="257"/>
      <c r="J3" s="257"/>
    </row>
    <row r="4" spans="2:10" s="191" customFormat="1" ht="20.100000000000001" customHeight="1" x14ac:dyDescent="0.2">
      <c r="B4" s="383"/>
      <c r="C4" s="385" t="s">
        <v>207</v>
      </c>
      <c r="D4" s="386"/>
      <c r="E4" s="387"/>
      <c r="F4" s="257"/>
      <c r="G4" s="257"/>
      <c r="H4" s="257"/>
      <c r="I4" s="257"/>
      <c r="J4" s="257"/>
    </row>
    <row r="5" spans="2:10" s="191" customFormat="1" ht="20.100000000000001" customHeight="1" x14ac:dyDescent="0.2">
      <c r="B5" s="384"/>
      <c r="C5" s="385" t="s">
        <v>79</v>
      </c>
      <c r="D5" s="386"/>
      <c r="E5" s="387"/>
      <c r="F5" s="257"/>
      <c r="G5" s="257"/>
      <c r="H5" s="257"/>
      <c r="I5" s="257"/>
      <c r="J5" s="257"/>
    </row>
    <row r="6" spans="2:10" s="191" customFormat="1" ht="9" customHeight="1" x14ac:dyDescent="0.2">
      <c r="B6" s="388"/>
      <c r="C6" s="388"/>
      <c r="D6" s="388"/>
      <c r="E6" s="388"/>
      <c r="F6" s="257"/>
      <c r="G6" s="257"/>
      <c r="H6" s="257"/>
      <c r="I6" s="257"/>
      <c r="J6" s="257"/>
    </row>
    <row r="7" spans="2:10" ht="15" customHeight="1" x14ac:dyDescent="0.2">
      <c r="B7" s="381" t="s">
        <v>283</v>
      </c>
      <c r="C7" s="381"/>
      <c r="D7" s="381"/>
      <c r="E7" s="258" t="s">
        <v>284</v>
      </c>
    </row>
    <row r="8" spans="2:10" x14ac:dyDescent="0.2">
      <c r="B8" s="258" t="s">
        <v>285</v>
      </c>
      <c r="C8" s="259" t="s">
        <v>286</v>
      </c>
      <c r="D8" s="259"/>
      <c r="E8" s="260">
        <v>0.2</v>
      </c>
    </row>
    <row r="9" spans="2:10" x14ac:dyDescent="0.2">
      <c r="B9" s="258" t="s">
        <v>287</v>
      </c>
      <c r="C9" s="259" t="s">
        <v>288</v>
      </c>
      <c r="D9" s="259"/>
      <c r="E9" s="260">
        <v>0.08</v>
      </c>
    </row>
    <row r="10" spans="2:10" x14ac:dyDescent="0.2">
      <c r="B10" s="258" t="s">
        <v>289</v>
      </c>
      <c r="C10" s="259" t="s">
        <v>290</v>
      </c>
      <c r="D10" s="259"/>
      <c r="E10" s="260">
        <v>1.7999999999999999E-2</v>
      </c>
    </row>
    <row r="11" spans="2:10" x14ac:dyDescent="0.2">
      <c r="B11" s="258" t="s">
        <v>291</v>
      </c>
      <c r="C11" s="259" t="s">
        <v>292</v>
      </c>
      <c r="D11" s="259"/>
      <c r="E11" s="260">
        <v>1.2999999999999999E-2</v>
      </c>
    </row>
    <row r="12" spans="2:10" x14ac:dyDescent="0.2">
      <c r="B12" s="258" t="s">
        <v>293</v>
      </c>
      <c r="C12" s="259" t="s">
        <v>294</v>
      </c>
      <c r="D12" s="259"/>
      <c r="E12" s="260" t="s">
        <v>295</v>
      </c>
    </row>
    <row r="13" spans="2:10" x14ac:dyDescent="0.2">
      <c r="B13" s="258" t="s">
        <v>296</v>
      </c>
      <c r="C13" s="259" t="s">
        <v>297</v>
      </c>
      <c r="D13" s="259"/>
      <c r="E13" s="260">
        <v>2E-3</v>
      </c>
    </row>
    <row r="14" spans="2:10" x14ac:dyDescent="0.2">
      <c r="B14" s="258" t="s">
        <v>298</v>
      </c>
      <c r="C14" s="259" t="s">
        <v>299</v>
      </c>
      <c r="D14" s="259"/>
      <c r="E14" s="260">
        <v>2.5000000000000001E-2</v>
      </c>
    </row>
    <row r="15" spans="2:10" x14ac:dyDescent="0.2">
      <c r="B15" s="258" t="s">
        <v>300</v>
      </c>
      <c r="C15" s="259" t="s">
        <v>301</v>
      </c>
      <c r="D15" s="259"/>
      <c r="E15" s="260">
        <v>0.03</v>
      </c>
    </row>
    <row r="16" spans="2:10" x14ac:dyDescent="0.2">
      <c r="B16" s="258" t="s">
        <v>302</v>
      </c>
      <c r="C16" s="259" t="s">
        <v>303</v>
      </c>
      <c r="D16" s="259"/>
      <c r="E16" s="260">
        <v>0.01</v>
      </c>
    </row>
    <row r="17" spans="2:5" ht="15" customHeight="1" x14ac:dyDescent="0.2">
      <c r="B17" s="381" t="s">
        <v>304</v>
      </c>
      <c r="C17" s="381"/>
      <c r="D17" s="381"/>
      <c r="E17" s="261">
        <f>SUM(E8:E16)</f>
        <v>0.37800000000000011</v>
      </c>
    </row>
    <row r="18" spans="2:5" x14ac:dyDescent="0.2">
      <c r="B18" s="389" t="s">
        <v>305</v>
      </c>
      <c r="C18" s="389"/>
      <c r="D18" s="262"/>
      <c r="E18" s="263" t="s">
        <v>284</v>
      </c>
    </row>
    <row r="19" spans="2:5" x14ac:dyDescent="0.2">
      <c r="B19" s="258" t="s">
        <v>306</v>
      </c>
      <c r="C19" s="259" t="s">
        <v>307</v>
      </c>
      <c r="D19" s="259"/>
      <c r="E19" s="260">
        <v>0.17519999999999999</v>
      </c>
    </row>
    <row r="20" spans="2:5" x14ac:dyDescent="0.2">
      <c r="B20" s="258" t="s">
        <v>308</v>
      </c>
      <c r="C20" s="259" t="s">
        <v>309</v>
      </c>
      <c r="D20" s="259"/>
      <c r="E20" s="260">
        <v>3.9100000000000003E-2</v>
      </c>
    </row>
    <row r="21" spans="2:5" x14ac:dyDescent="0.2">
      <c r="B21" s="258" t="s">
        <v>310</v>
      </c>
      <c r="C21" s="259" t="s">
        <v>311</v>
      </c>
      <c r="D21" s="259"/>
      <c r="E21" s="260">
        <v>7.6E-3</v>
      </c>
    </row>
    <row r="22" spans="2:5" x14ac:dyDescent="0.2">
      <c r="B22" s="258" t="s">
        <v>312</v>
      </c>
      <c r="C22" s="259" t="s">
        <v>313</v>
      </c>
      <c r="D22" s="259"/>
      <c r="E22" s="260">
        <v>1.1000000000000001E-3</v>
      </c>
    </row>
    <row r="23" spans="2:5" x14ac:dyDescent="0.2">
      <c r="B23" s="258" t="s">
        <v>314</v>
      </c>
      <c r="C23" s="259" t="s">
        <v>315</v>
      </c>
      <c r="D23" s="259"/>
      <c r="E23" s="260">
        <v>6.7000000000000002E-3</v>
      </c>
    </row>
    <row r="24" spans="2:5" x14ac:dyDescent="0.2">
      <c r="B24" s="258" t="s">
        <v>316</v>
      </c>
      <c r="C24" s="259" t="s">
        <v>317</v>
      </c>
      <c r="D24" s="259"/>
      <c r="E24" s="260">
        <v>0.1011</v>
      </c>
    </row>
    <row r="25" spans="2:5" x14ac:dyDescent="0.2">
      <c r="B25" s="258" t="s">
        <v>318</v>
      </c>
      <c r="C25" s="259" t="s">
        <v>319</v>
      </c>
      <c r="D25" s="259"/>
      <c r="E25" s="260">
        <v>3.3999999999999998E-3</v>
      </c>
    </row>
    <row r="26" spans="2:5" x14ac:dyDescent="0.2">
      <c r="B26" s="258" t="s">
        <v>320</v>
      </c>
      <c r="C26" s="259" t="s">
        <v>321</v>
      </c>
      <c r="D26" s="259"/>
      <c r="E26" s="264" t="s">
        <v>295</v>
      </c>
    </row>
    <row r="27" spans="2:5" x14ac:dyDescent="0.2">
      <c r="B27" s="258" t="s">
        <v>322</v>
      </c>
      <c r="C27" s="259" t="s">
        <v>323</v>
      </c>
      <c r="D27" s="259"/>
      <c r="E27" s="264" t="s">
        <v>295</v>
      </c>
    </row>
    <row r="28" spans="2:5" x14ac:dyDescent="0.2">
      <c r="B28" s="258" t="s">
        <v>324</v>
      </c>
      <c r="C28" s="259" t="s">
        <v>325</v>
      </c>
      <c r="D28" s="259"/>
      <c r="E28" s="264" t="s">
        <v>295</v>
      </c>
    </row>
    <row r="29" spans="2:5" x14ac:dyDescent="0.2">
      <c r="B29" s="258" t="s">
        <v>326</v>
      </c>
      <c r="C29" s="259" t="s">
        <v>327</v>
      </c>
      <c r="D29" s="259"/>
      <c r="E29" s="264" t="s">
        <v>295</v>
      </c>
    </row>
    <row r="30" spans="2:5" ht="15" customHeight="1" x14ac:dyDescent="0.2">
      <c r="B30" s="381" t="s">
        <v>328</v>
      </c>
      <c r="C30" s="381"/>
      <c r="D30" s="381"/>
      <c r="E30" s="265">
        <f>SUM(E19:E29)</f>
        <v>0.3342</v>
      </c>
    </row>
    <row r="31" spans="2:5" x14ac:dyDescent="0.2">
      <c r="B31" s="390" t="s">
        <v>329</v>
      </c>
      <c r="C31" s="390"/>
      <c r="D31" s="266"/>
      <c r="E31" s="263" t="s">
        <v>284</v>
      </c>
    </row>
    <row r="32" spans="2:5" x14ac:dyDescent="0.2">
      <c r="B32" s="258" t="s">
        <v>330</v>
      </c>
      <c r="C32" s="259" t="s">
        <v>331</v>
      </c>
      <c r="D32" s="259"/>
      <c r="E32" s="267">
        <v>5.3400000000000003E-2</v>
      </c>
    </row>
    <row r="33" spans="2:5" x14ac:dyDescent="0.2">
      <c r="B33" s="258" t="s">
        <v>332</v>
      </c>
      <c r="C33" s="259" t="s">
        <v>333</v>
      </c>
      <c r="D33" s="259"/>
      <c r="E33" s="267">
        <v>0.112</v>
      </c>
    </row>
    <row r="34" spans="2:5" x14ac:dyDescent="0.2">
      <c r="B34" s="258" t="s">
        <v>334</v>
      </c>
      <c r="C34" s="259" t="s">
        <v>335</v>
      </c>
      <c r="D34" s="259"/>
      <c r="E34" s="267">
        <v>0.1129</v>
      </c>
    </row>
    <row r="35" spans="2:5" x14ac:dyDescent="0.2">
      <c r="B35" s="258" t="s">
        <v>336</v>
      </c>
      <c r="C35" s="259" t="s">
        <v>337</v>
      </c>
      <c r="D35" s="259"/>
      <c r="E35" s="267">
        <v>8.9999999999999993E-3</v>
      </c>
    </row>
    <row r="36" spans="2:5" x14ac:dyDescent="0.2">
      <c r="B36" s="258" t="s">
        <v>338</v>
      </c>
      <c r="C36" s="259" t="s">
        <v>339</v>
      </c>
      <c r="D36" s="259"/>
      <c r="E36" s="267">
        <v>2.2599999999999999E-2</v>
      </c>
    </row>
    <row r="37" spans="2:5" x14ac:dyDescent="0.2">
      <c r="B37" s="258" t="s">
        <v>340</v>
      </c>
      <c r="C37" s="259" t="s">
        <v>341</v>
      </c>
      <c r="D37" s="259"/>
      <c r="E37" s="268" t="s">
        <v>295</v>
      </c>
    </row>
    <row r="38" spans="2:5" x14ac:dyDescent="0.2">
      <c r="B38" s="258" t="s">
        <v>342</v>
      </c>
      <c r="C38" s="259" t="s">
        <v>343</v>
      </c>
      <c r="D38" s="259"/>
      <c r="E38" s="268" t="s">
        <v>295</v>
      </c>
    </row>
    <row r="39" spans="2:5" ht="15" customHeight="1" x14ac:dyDescent="0.2">
      <c r="B39" s="381" t="s">
        <v>344</v>
      </c>
      <c r="C39" s="381"/>
      <c r="D39" s="381"/>
      <c r="E39" s="265">
        <f>SUM(E32:E38)</f>
        <v>0.30990000000000001</v>
      </c>
    </row>
    <row r="40" spans="2:5" x14ac:dyDescent="0.2">
      <c r="B40" s="391" t="s">
        <v>345</v>
      </c>
      <c r="C40" s="391"/>
      <c r="D40" s="269"/>
      <c r="E40" s="270" t="s">
        <v>284</v>
      </c>
    </row>
    <row r="41" spans="2:5" x14ac:dyDescent="0.2">
      <c r="B41" s="258" t="s">
        <v>346</v>
      </c>
      <c r="C41" s="259" t="s">
        <v>347</v>
      </c>
      <c r="D41" s="259"/>
      <c r="E41" s="260">
        <f>E17*E30</f>
        <v>0.12632760000000004</v>
      </c>
    </row>
    <row r="42" spans="2:5" ht="25.5" x14ac:dyDescent="0.2">
      <c r="B42" s="258" t="s">
        <v>348</v>
      </c>
      <c r="C42" s="271" t="s">
        <v>349</v>
      </c>
      <c r="D42" s="271"/>
      <c r="E42" s="264" t="s">
        <v>295</v>
      </c>
    </row>
    <row r="43" spans="2:5" ht="15" customHeight="1" x14ac:dyDescent="0.2">
      <c r="B43" s="381" t="s">
        <v>350</v>
      </c>
      <c r="C43" s="381"/>
      <c r="D43" s="381"/>
      <c r="E43" s="261">
        <f>SUM(E41:E42)</f>
        <v>0.12632760000000004</v>
      </c>
    </row>
    <row r="44" spans="2:5" x14ac:dyDescent="0.2">
      <c r="B44" s="392" t="s">
        <v>351</v>
      </c>
      <c r="C44" s="392"/>
      <c r="D44" s="272"/>
      <c r="E44" s="263" t="s">
        <v>284</v>
      </c>
    </row>
    <row r="45" spans="2:5" x14ac:dyDescent="0.2">
      <c r="B45" s="258" t="s">
        <v>352</v>
      </c>
      <c r="C45" s="259" t="s">
        <v>353</v>
      </c>
      <c r="D45" s="259"/>
      <c r="E45" s="267">
        <v>0.25750000000000001</v>
      </c>
    </row>
    <row r="46" spans="2:5" x14ac:dyDescent="0.2">
      <c r="B46" s="258" t="s">
        <v>354</v>
      </c>
      <c r="C46" s="259" t="s">
        <v>355</v>
      </c>
      <c r="D46" s="259"/>
      <c r="E46" s="267">
        <v>6.0299999999999999E-2</v>
      </c>
    </row>
    <row r="47" spans="2:5" ht="25.5" x14ac:dyDescent="0.2">
      <c r="B47" s="258" t="s">
        <v>356</v>
      </c>
      <c r="C47" s="271" t="s">
        <v>357</v>
      </c>
      <c r="D47" s="271"/>
      <c r="E47" s="267">
        <v>2.6700000000000002E-2</v>
      </c>
    </row>
    <row r="48" spans="2:5" x14ac:dyDescent="0.2">
      <c r="B48" s="258" t="s">
        <v>358</v>
      </c>
      <c r="C48" s="259" t="s">
        <v>359</v>
      </c>
      <c r="D48" s="259"/>
      <c r="E48" s="267">
        <v>7.9799999999999996E-2</v>
      </c>
    </row>
    <row r="49" spans="2:5" x14ac:dyDescent="0.2">
      <c r="B49" s="381" t="s">
        <v>360</v>
      </c>
      <c r="C49" s="381"/>
      <c r="D49" s="258"/>
      <c r="E49" s="261">
        <v>0.42430000000000001</v>
      </c>
    </row>
    <row r="50" spans="2:5" ht="15" customHeight="1" x14ac:dyDescent="0.2">
      <c r="B50" s="381" t="s">
        <v>361</v>
      </c>
      <c r="C50" s="381"/>
      <c r="D50" s="381"/>
      <c r="E50" s="261">
        <f>E49+E39+E30+E17+E43</f>
        <v>1.5727276000000001</v>
      </c>
    </row>
  </sheetData>
  <mergeCells count="17">
    <mergeCell ref="B40:C40"/>
    <mergeCell ref="B43:D43"/>
    <mergeCell ref="B44:C44"/>
    <mergeCell ref="B49:C49"/>
    <mergeCell ref="B50:D50"/>
    <mergeCell ref="B39:D39"/>
    <mergeCell ref="B2:B5"/>
    <mergeCell ref="C2:E2"/>
    <mergeCell ref="C3:E3"/>
    <mergeCell ref="C4:E4"/>
    <mergeCell ref="C5:E5"/>
    <mergeCell ref="B6:E6"/>
    <mergeCell ref="B7:D7"/>
    <mergeCell ref="B17:D17"/>
    <mergeCell ref="B18:C18"/>
    <mergeCell ref="B30:D30"/>
    <mergeCell ref="B31:C31"/>
  </mergeCells>
  <pageMargins left="0.511811024" right="0.511811024" top="0.78740157499999996" bottom="0.78740157499999996" header="0.31496062000000002" footer="0.31496062000000002"/>
  <pageSetup paperSize="9" scale="83" orientation="portrait" verticalDpi="300" r:id="rId1"/>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showGridLines="0" view="pageBreakPreview" topLeftCell="C1" zoomScale="90" zoomScaleNormal="90" zoomScaleSheetLayoutView="90" workbookViewId="0">
      <pane ySplit="6" topLeftCell="A7" activePane="bottomLeft" state="frozen"/>
      <selection activeCell="B16" sqref="B16:B17"/>
      <selection pane="bottomLeft" activeCell="I18" sqref="I18"/>
    </sheetView>
  </sheetViews>
  <sheetFormatPr defaultColWidth="10.7109375" defaultRowHeight="21" customHeight="1" x14ac:dyDescent="0.25"/>
  <cols>
    <col min="1" max="1" width="15.140625" style="90" customWidth="1"/>
    <col min="2" max="2" width="80.85546875" style="107" customWidth="1"/>
    <col min="3" max="3" width="20" style="93" customWidth="1"/>
    <col min="4" max="4" width="36.85546875" style="93" customWidth="1"/>
    <col min="5" max="5" width="16.42578125" style="93" customWidth="1"/>
    <col min="6" max="6" width="11.42578125" style="92" customWidth="1"/>
    <col min="7" max="7" width="20.7109375" style="93" customWidth="1"/>
    <col min="8" max="8" width="39.5703125" style="93" customWidth="1"/>
    <col min="9" max="9" width="15.140625" style="93" customWidth="1"/>
    <col min="10" max="10" width="11.140625" style="93" customWidth="1"/>
    <col min="11" max="11" width="23.42578125" style="93" customWidth="1"/>
    <col min="12" max="12" width="39" style="93" customWidth="1"/>
    <col min="13" max="13" width="14.7109375" style="93" customWidth="1"/>
    <col min="14" max="14" width="11.85546875" style="108" bestFit="1" customWidth="1"/>
    <col min="15" max="15" width="23.140625" style="90" customWidth="1"/>
    <col min="16" max="16" width="17.28515625" style="90" customWidth="1"/>
    <col min="17" max="17" width="16.5703125" style="90" customWidth="1"/>
    <col min="18" max="16384" width="10.7109375" style="90"/>
  </cols>
  <sheetData>
    <row r="1" spans="1:16" ht="21" customHeight="1" x14ac:dyDescent="0.25">
      <c r="A1" s="86"/>
      <c r="B1" s="395" t="s">
        <v>8</v>
      </c>
      <c r="C1" s="395"/>
      <c r="D1" s="395"/>
      <c r="E1" s="395"/>
      <c r="F1" s="395"/>
      <c r="G1" s="395"/>
      <c r="H1" s="395"/>
      <c r="I1" s="395"/>
      <c r="J1" s="87"/>
      <c r="K1" s="88"/>
      <c r="L1" s="88"/>
      <c r="M1" s="89"/>
      <c r="N1" s="396"/>
      <c r="O1" s="396"/>
      <c r="P1" s="396"/>
    </row>
    <row r="2" spans="1:16" ht="21" customHeight="1" x14ac:dyDescent="0.25">
      <c r="A2" s="91"/>
      <c r="B2" s="393" t="s">
        <v>78</v>
      </c>
      <c r="C2" s="393"/>
      <c r="D2" s="393"/>
      <c r="E2" s="393"/>
      <c r="K2" s="94"/>
      <c r="L2" s="94"/>
      <c r="M2" s="94"/>
      <c r="N2" s="95"/>
      <c r="O2" s="96"/>
      <c r="P2" s="96"/>
    </row>
    <row r="3" spans="1:16" ht="25.5" customHeight="1" x14ac:dyDescent="0.25">
      <c r="A3" s="91"/>
      <c r="B3" s="393" t="s">
        <v>63</v>
      </c>
      <c r="C3" s="393"/>
      <c r="D3" s="393"/>
      <c r="E3" s="393"/>
      <c r="K3" s="96"/>
      <c r="L3" s="96"/>
      <c r="M3" s="94"/>
      <c r="N3" s="394"/>
      <c r="O3" s="394"/>
      <c r="P3" s="394"/>
    </row>
    <row r="4" spans="1:16" ht="40.5" customHeight="1" x14ac:dyDescent="0.25">
      <c r="A4" s="91"/>
      <c r="B4" s="393" t="s">
        <v>79</v>
      </c>
      <c r="C4" s="393"/>
      <c r="D4" s="393"/>
      <c r="E4" s="393"/>
      <c r="J4" s="394"/>
      <c r="K4" s="394"/>
      <c r="L4" s="97"/>
      <c r="M4" s="98"/>
      <c r="N4" s="99"/>
      <c r="O4" s="97"/>
      <c r="P4" s="97"/>
    </row>
    <row r="5" spans="1:16" s="100" customFormat="1" ht="21" customHeight="1" x14ac:dyDescent="0.25">
      <c r="A5" s="398" t="s">
        <v>0</v>
      </c>
      <c r="B5" s="400" t="s">
        <v>19</v>
      </c>
      <c r="C5" s="401" t="s">
        <v>80</v>
      </c>
      <c r="D5" s="402" t="s">
        <v>81</v>
      </c>
      <c r="E5" s="404" t="s">
        <v>82</v>
      </c>
      <c r="F5" s="405" t="s">
        <v>83</v>
      </c>
      <c r="G5" s="406" t="s">
        <v>84</v>
      </c>
      <c r="H5" s="407" t="s">
        <v>81</v>
      </c>
      <c r="I5" s="409" t="s">
        <v>85</v>
      </c>
      <c r="J5" s="410" t="s">
        <v>86</v>
      </c>
      <c r="K5" s="397" t="s">
        <v>87</v>
      </c>
      <c r="L5" s="411" t="s">
        <v>81</v>
      </c>
      <c r="M5" s="411" t="s">
        <v>85</v>
      </c>
      <c r="N5" s="413" t="s">
        <v>86</v>
      </c>
      <c r="O5" s="414" t="s">
        <v>90</v>
      </c>
      <c r="P5" s="414" t="s">
        <v>88</v>
      </c>
    </row>
    <row r="6" spans="1:16" s="100" customFormat="1" ht="21" customHeight="1" x14ac:dyDescent="0.25">
      <c r="A6" s="399"/>
      <c r="B6" s="400"/>
      <c r="C6" s="401"/>
      <c r="D6" s="403"/>
      <c r="E6" s="404"/>
      <c r="F6" s="405"/>
      <c r="G6" s="406"/>
      <c r="H6" s="408"/>
      <c r="I6" s="409"/>
      <c r="J6" s="410"/>
      <c r="K6" s="397"/>
      <c r="L6" s="412"/>
      <c r="M6" s="412"/>
      <c r="N6" s="413"/>
      <c r="O6" s="414"/>
      <c r="P6" s="414"/>
    </row>
    <row r="7" spans="1:16" ht="150" customHeight="1" x14ac:dyDescent="0.25">
      <c r="A7" s="101">
        <v>1</v>
      </c>
      <c r="B7" s="109" t="s">
        <v>89</v>
      </c>
      <c r="C7" s="102" t="s">
        <v>92</v>
      </c>
      <c r="D7" s="110" t="s">
        <v>91</v>
      </c>
      <c r="E7" s="104">
        <v>20469.900000000001</v>
      </c>
      <c r="F7" s="105">
        <v>44022</v>
      </c>
      <c r="G7" s="102" t="s">
        <v>94</v>
      </c>
      <c r="H7" s="110" t="s">
        <v>93</v>
      </c>
      <c r="I7" s="104">
        <v>17294.740000000002</v>
      </c>
      <c r="J7" s="105">
        <v>44022</v>
      </c>
      <c r="K7" s="102" t="s">
        <v>96</v>
      </c>
      <c r="L7" s="110" t="s">
        <v>95</v>
      </c>
      <c r="M7" s="102">
        <v>18005.29</v>
      </c>
      <c r="N7" s="105">
        <v>44022</v>
      </c>
      <c r="O7" s="106">
        <f>AVERAGE(E7,I7,M7)+357</f>
        <v>18946.976666666666</v>
      </c>
      <c r="P7" s="103" t="s">
        <v>123</v>
      </c>
    </row>
  </sheetData>
  <mergeCells count="23">
    <mergeCell ref="L5:L6"/>
    <mergeCell ref="M5:M6"/>
    <mergeCell ref="N5:N6"/>
    <mergeCell ref="O5:O6"/>
    <mergeCell ref="P5:P6"/>
    <mergeCell ref="K5:K6"/>
    <mergeCell ref="A5:A6"/>
    <mergeCell ref="B5:B6"/>
    <mergeCell ref="C5:C6"/>
    <mergeCell ref="D5:D6"/>
    <mergeCell ref="E5:E6"/>
    <mergeCell ref="F5:F6"/>
    <mergeCell ref="G5:G6"/>
    <mergeCell ref="H5:H6"/>
    <mergeCell ref="I5:I6"/>
    <mergeCell ref="J5:J6"/>
    <mergeCell ref="B4:E4"/>
    <mergeCell ref="J4:K4"/>
    <mergeCell ref="B1:I1"/>
    <mergeCell ref="N1:P1"/>
    <mergeCell ref="B2:E2"/>
    <mergeCell ref="B3:E3"/>
    <mergeCell ref="N3:P3"/>
  </mergeCells>
  <hyperlinks>
    <hyperlink ref="D7" r:id="rId1"/>
    <hyperlink ref="H7" r:id="rId2"/>
    <hyperlink ref="L7" r:id="rId3"/>
  </hyperlinks>
  <printOptions horizontalCentered="1" gridLines="1"/>
  <pageMargins left="0.78740157480314965" right="0.59055118110236215" top="0.98425196850393704" bottom="0.98425196850393704" header="0" footer="0"/>
  <pageSetup paperSize="9" scale="33"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Orçamento</vt:lpstr>
      <vt:lpstr>Mémoria de Cálculo</vt:lpstr>
      <vt:lpstr>COMP-1</vt:lpstr>
      <vt:lpstr>CRONOGRAMA</vt:lpstr>
      <vt:lpstr>BDI</vt:lpstr>
      <vt:lpstr>LS</vt:lpstr>
      <vt:lpstr>COTAÇÃO</vt:lpstr>
      <vt:lpstr>BDI!Area_de_impressao</vt:lpstr>
      <vt:lpstr>'COMP-1'!Area_de_impressao</vt:lpstr>
      <vt:lpstr>COTAÇÃO!Area_de_impressao</vt:lpstr>
      <vt:lpstr>CRONOGRAMA!Area_de_impressao</vt:lpstr>
      <vt:lpstr>LS!Area_de_impressao</vt:lpstr>
      <vt:lpstr>'Mémoria de Cálculo'!Area_de_impressao</vt:lpstr>
      <vt:lpstr>COTAÇÃO!Titulos_de_impressao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obras-snx</dc:creator>
  <cp:lastModifiedBy>jose.campagnaro</cp:lastModifiedBy>
  <cp:lastPrinted>2022-04-05T11:23:51Z</cp:lastPrinted>
  <dcterms:created xsi:type="dcterms:W3CDTF">2020-06-17T10:37:11Z</dcterms:created>
  <dcterms:modified xsi:type="dcterms:W3CDTF">2022-04-05T11:23:56Z</dcterms:modified>
</cp:coreProperties>
</file>