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X:\Obras\ENGENHARIA\2.PROPOSTA - NOVAS OBRAS\76 - REFORMA QUADRA MONTE LIBANO\"/>
    </mc:Choice>
  </mc:AlternateContent>
  <xr:revisionPtr revIDLastSave="0" documentId="13_ncr:1_{893D063D-ABEB-463C-AD97-21F0972F47A7}" xr6:coauthVersionLast="47" xr6:coauthVersionMax="47" xr10:uidLastSave="{00000000-0000-0000-0000-000000000000}"/>
  <bookViews>
    <workbookView xWindow="-120" yWindow="-120" windowWidth="29040" windowHeight="15720" xr2:uid="{00000000-000D-0000-FFFF-FFFF00000000}"/>
  </bookViews>
  <sheets>
    <sheet name="PLANILHA ORÇAMENTÁRIA" sheetId="1" r:id="rId1"/>
    <sheet name="RESUMO PO" sheetId="20" r:id="rId2"/>
    <sheet name="MEMÓRIA DE CÁLCULO" sheetId="2" r:id="rId3"/>
    <sheet name="CURVA ABC" sheetId="18" r:id="rId4"/>
    <sheet name="LS" sheetId="9" r:id="rId5"/>
    <sheet name="BDI" sheetId="8" r:id="rId6"/>
    <sheet name="CRONOGRAMA" sheetId="7" r:id="rId7"/>
    <sheet name="COMP-01" sheetId="15" r:id="rId8"/>
    <sheet name="COMP-02" sheetId="14" r:id="rId9"/>
    <sheet name="COMP-03" sheetId="19" r:id="rId10"/>
    <sheet name="COMP-04" sheetId="17" r:id="rId11"/>
  </sheets>
  <definedNames>
    <definedName name="_xlnm._FilterDatabase" localSheetId="3" hidden="1">'CURVA ABC'!$A$6:$I$6</definedName>
    <definedName name="_xlnm.Print_Area" localSheetId="5">BDI!$B$2:$J$48</definedName>
    <definedName name="_xlnm.Print_Area" localSheetId="4">LS!$B$2:$E$41</definedName>
    <definedName name="_xlnm.Print_Area" localSheetId="2">'MEMÓRIA DE CÁLCULO'!$A$1:$J$244</definedName>
    <definedName name="_xlnm.Print_Area" localSheetId="0">'PLANILHA ORÇAMENTÁRIA'!$A$1:$I$96</definedName>
    <definedName name="_xlnm.Print_Titles" localSheetId="3">'CURVA ABC'!$1:$6</definedName>
    <definedName name="_xlnm.Print_Titles" localSheetId="0">'PLANILHA ORÇAMENTÁRIA'!$1:$8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91" i="20" l="1"/>
  <c r="I91" i="20" s="1"/>
  <c r="F91" i="20"/>
  <c r="G90" i="20"/>
  <c r="H90" i="20" s="1"/>
  <c r="F90" i="20"/>
  <c r="G89" i="20"/>
  <c r="H89" i="20" s="1"/>
  <c r="I89" i="20" s="1"/>
  <c r="F89" i="20"/>
  <c r="H84" i="20"/>
  <c r="F84" i="20"/>
  <c r="H83" i="20"/>
  <c r="I83" i="20" s="1"/>
  <c r="F83" i="20"/>
  <c r="H82" i="20"/>
  <c r="F82" i="20"/>
  <c r="H80" i="20"/>
  <c r="F80" i="20"/>
  <c r="H79" i="20"/>
  <c r="I79" i="20" s="1"/>
  <c r="F79" i="20"/>
  <c r="H77" i="20"/>
  <c r="I77" i="20" s="1"/>
  <c r="F77" i="20"/>
  <c r="H76" i="20"/>
  <c r="F76" i="20"/>
  <c r="H71" i="20"/>
  <c r="I71" i="20" s="1"/>
  <c r="F71" i="20"/>
  <c r="H69" i="20"/>
  <c r="F69" i="20"/>
  <c r="H64" i="20"/>
  <c r="F64" i="20"/>
  <c r="H63" i="20"/>
  <c r="F63" i="20"/>
  <c r="H58" i="20"/>
  <c r="I58" i="20" s="1"/>
  <c r="F58" i="20"/>
  <c r="H57" i="20"/>
  <c r="I57" i="20" s="1"/>
  <c r="I59" i="20" s="1"/>
  <c r="I55" i="20" s="1"/>
  <c r="F57" i="20"/>
  <c r="H52" i="20"/>
  <c r="I52" i="20" s="1"/>
  <c r="F52" i="20"/>
  <c r="H51" i="20"/>
  <c r="I51" i="20" s="1"/>
  <c r="F51" i="20"/>
  <c r="H46" i="20"/>
  <c r="F46" i="20"/>
  <c r="H41" i="20"/>
  <c r="I41" i="20" s="1"/>
  <c r="F41" i="20"/>
  <c r="H40" i="20"/>
  <c r="F40" i="20"/>
  <c r="H39" i="20"/>
  <c r="I39" i="20" s="1"/>
  <c r="F39" i="20"/>
  <c r="H38" i="20"/>
  <c r="I38" i="20" s="1"/>
  <c r="F38" i="20"/>
  <c r="H37" i="20"/>
  <c r="F37" i="20"/>
  <c r="H32" i="20"/>
  <c r="I32" i="20" s="1"/>
  <c r="F32" i="20"/>
  <c r="H30" i="20"/>
  <c r="F30" i="20"/>
  <c r="H28" i="20"/>
  <c r="I28" i="20" s="1"/>
  <c r="F28" i="20"/>
  <c r="H23" i="20"/>
  <c r="I23" i="20" s="1"/>
  <c r="F23" i="20"/>
  <c r="H22" i="20"/>
  <c r="I22" i="20" s="1"/>
  <c r="F22" i="20"/>
  <c r="H21" i="20"/>
  <c r="G21" i="20"/>
  <c r="F21" i="20"/>
  <c r="H20" i="20"/>
  <c r="F20" i="20"/>
  <c r="G15" i="20"/>
  <c r="H15" i="20" s="1"/>
  <c r="I15" i="20" s="1"/>
  <c r="F15" i="20"/>
  <c r="H14" i="20"/>
  <c r="F14" i="20"/>
  <c r="H13" i="20"/>
  <c r="F13" i="20"/>
  <c r="H12" i="20"/>
  <c r="I12" i="20" s="1"/>
  <c r="F12" i="20"/>
  <c r="H11" i="20"/>
  <c r="I11" i="20" s="1"/>
  <c r="F11" i="20"/>
  <c r="I28" i="17"/>
  <c r="E212" i="2"/>
  <c r="F89" i="1"/>
  <c r="J230" i="2"/>
  <c r="J231" i="2" s="1"/>
  <c r="C229" i="2"/>
  <c r="B229" i="2"/>
  <c r="A229" i="2"/>
  <c r="G89" i="1"/>
  <c r="H89" i="1" s="1"/>
  <c r="I89" i="1" s="1"/>
  <c r="I30" i="19"/>
  <c r="I29" i="19"/>
  <c r="I28" i="19"/>
  <c r="I27" i="19"/>
  <c r="I19" i="19"/>
  <c r="I18" i="19"/>
  <c r="I17" i="19"/>
  <c r="I16" i="19"/>
  <c r="I10" i="19"/>
  <c r="I11" i="19"/>
  <c r="I12" i="19" s="1"/>
  <c r="I28" i="14"/>
  <c r="I28" i="15"/>
  <c r="G15" i="1"/>
  <c r="H15" i="1" s="1"/>
  <c r="H13" i="1"/>
  <c r="H11" i="1"/>
  <c r="H12" i="1"/>
  <c r="H14" i="1"/>
  <c r="A238" i="2"/>
  <c r="A233" i="2"/>
  <c r="A228" i="2"/>
  <c r="A227" i="2"/>
  <c r="A222" i="2"/>
  <c r="A216" i="2"/>
  <c r="A211" i="2"/>
  <c r="A210" i="2"/>
  <c r="A195" i="2"/>
  <c r="A182" i="2"/>
  <c r="A181" i="2"/>
  <c r="A172" i="2"/>
  <c r="A167" i="2"/>
  <c r="A166" i="2"/>
  <c r="A165" i="2"/>
  <c r="B158" i="2"/>
  <c r="A158" i="2"/>
  <c r="A159" i="2"/>
  <c r="A153" i="2"/>
  <c r="A152" i="2"/>
  <c r="A151" i="2"/>
  <c r="A146" i="2"/>
  <c r="A141" i="2"/>
  <c r="A140" i="2"/>
  <c r="A139" i="2"/>
  <c r="A134" i="2"/>
  <c r="A129" i="2"/>
  <c r="A128" i="2"/>
  <c r="A127" i="2"/>
  <c r="A122" i="2"/>
  <c r="A117" i="2"/>
  <c r="A116" i="2"/>
  <c r="A115" i="2"/>
  <c r="A110" i="2"/>
  <c r="A109" i="2"/>
  <c r="A108" i="2"/>
  <c r="A103" i="2"/>
  <c r="A98" i="2"/>
  <c r="A93" i="2"/>
  <c r="A88" i="2"/>
  <c r="A83" i="2"/>
  <c r="A82" i="2"/>
  <c r="A81" i="2"/>
  <c r="A73" i="2"/>
  <c r="A72" i="2"/>
  <c r="A65" i="2"/>
  <c r="A64" i="2"/>
  <c r="A59" i="2"/>
  <c r="A58" i="2"/>
  <c r="A57" i="2"/>
  <c r="A52" i="2"/>
  <c r="A47" i="2"/>
  <c r="A42" i="2"/>
  <c r="A37" i="2"/>
  <c r="A36" i="2"/>
  <c r="A35" i="2"/>
  <c r="A29" i="2"/>
  <c r="A24" i="2"/>
  <c r="A19" i="2"/>
  <c r="A14" i="2"/>
  <c r="A9" i="2"/>
  <c r="A8" i="2"/>
  <c r="A7" i="2"/>
  <c r="E41" i="9"/>
  <c r="H14" i="18"/>
  <c r="G22" i="18"/>
  <c r="H22" i="18" s="1"/>
  <c r="H17" i="18"/>
  <c r="H8" i="18"/>
  <c r="H16" i="18"/>
  <c r="H7" i="18"/>
  <c r="H18" i="18"/>
  <c r="H11" i="18"/>
  <c r="H39" i="18"/>
  <c r="H26" i="18"/>
  <c r="H33" i="18"/>
  <c r="H9" i="18"/>
  <c r="H29" i="18"/>
  <c r="H19" i="18"/>
  <c r="H10" i="18"/>
  <c r="H15" i="18"/>
  <c r="H21" i="18"/>
  <c r="H24" i="18"/>
  <c r="H31" i="18"/>
  <c r="H30" i="18"/>
  <c r="H28" i="18"/>
  <c r="H32" i="18"/>
  <c r="H37" i="18"/>
  <c r="H40" i="18"/>
  <c r="H41" i="18"/>
  <c r="H34" i="18"/>
  <c r="H20" i="18"/>
  <c r="H13" i="18"/>
  <c r="G23" i="18"/>
  <c r="H23" i="18" s="1"/>
  <c r="H12" i="18"/>
  <c r="H25" i="18"/>
  <c r="H35" i="18"/>
  <c r="H38" i="18"/>
  <c r="H36" i="18"/>
  <c r="B27" i="7"/>
  <c r="B25" i="7"/>
  <c r="B23" i="7"/>
  <c r="B21" i="7"/>
  <c r="B19" i="7"/>
  <c r="B17" i="7"/>
  <c r="B15" i="7"/>
  <c r="B13" i="7"/>
  <c r="B11" i="7"/>
  <c r="B9" i="7"/>
  <c r="B7" i="7"/>
  <c r="E30" i="8"/>
  <c r="E13" i="8"/>
  <c r="J190" i="2"/>
  <c r="J205" i="2"/>
  <c r="H242" i="2"/>
  <c r="J242" i="2" s="1"/>
  <c r="H200" i="2"/>
  <c r="J200" i="2" s="1"/>
  <c r="J212" i="2"/>
  <c r="J189" i="2"/>
  <c r="J188" i="2"/>
  <c r="J187" i="2"/>
  <c r="H186" i="2"/>
  <c r="J186" i="2" s="1"/>
  <c r="H185" i="2"/>
  <c r="J185" i="2" s="1"/>
  <c r="H184" i="2"/>
  <c r="J184" i="2" s="1"/>
  <c r="H43" i="2"/>
  <c r="J43" i="2" s="1"/>
  <c r="J45" i="2" s="1"/>
  <c r="H178" i="2"/>
  <c r="J178" i="2" s="1"/>
  <c r="H177" i="2"/>
  <c r="J177" i="2" s="1"/>
  <c r="H176" i="2"/>
  <c r="J176" i="2" s="1"/>
  <c r="H175" i="2"/>
  <c r="J175" i="2"/>
  <c r="E174" i="2"/>
  <c r="H174" i="2" s="1"/>
  <c r="J174" i="2" s="1"/>
  <c r="E173" i="2"/>
  <c r="H173" i="2" s="1"/>
  <c r="J173" i="2" s="1"/>
  <c r="H241" i="2"/>
  <c r="J241" i="2" s="1"/>
  <c r="H240" i="2"/>
  <c r="J240" i="2" s="1"/>
  <c r="H239" i="2"/>
  <c r="J239" i="2" s="1"/>
  <c r="H123" i="2"/>
  <c r="J123" i="2" s="1"/>
  <c r="J125" i="2" s="1"/>
  <c r="J234" i="2"/>
  <c r="J236" i="2" s="1"/>
  <c r="J223" i="2"/>
  <c r="J217" i="2"/>
  <c r="J202" i="2"/>
  <c r="H198" i="2"/>
  <c r="J198" i="2" s="1"/>
  <c r="H197" i="2"/>
  <c r="J197" i="2" s="1"/>
  <c r="H199" i="2"/>
  <c r="J199" i="2" s="1"/>
  <c r="J208" i="2" s="1"/>
  <c r="J204" i="2"/>
  <c r="J203" i="2"/>
  <c r="J201" i="2"/>
  <c r="C211" i="2"/>
  <c r="C195" i="2"/>
  <c r="B195" i="2"/>
  <c r="H168" i="2"/>
  <c r="J168" i="2" s="1"/>
  <c r="J170" i="2" s="1"/>
  <c r="C167" i="2"/>
  <c r="B167" i="2"/>
  <c r="H15" i="2"/>
  <c r="J15" i="2" s="1"/>
  <c r="J17" i="2" s="1"/>
  <c r="H161" i="2"/>
  <c r="J161" i="2" s="1"/>
  <c r="B159" i="2"/>
  <c r="C159" i="2"/>
  <c r="F142" i="2"/>
  <c r="H142" i="2" s="1"/>
  <c r="J142" i="2" s="1"/>
  <c r="J144" i="2" s="1"/>
  <c r="J135" i="2"/>
  <c r="J137" i="2" s="1"/>
  <c r="I68" i="2"/>
  <c r="J130" i="2"/>
  <c r="J132" i="2" s="1"/>
  <c r="I94" i="2"/>
  <c r="J94" i="2" s="1"/>
  <c r="F99" i="2"/>
  <c r="J99" i="2" s="1"/>
  <c r="J101" i="2" s="1"/>
  <c r="J104" i="2"/>
  <c r="J106" i="2" s="1"/>
  <c r="E147" i="2"/>
  <c r="J147" i="2" s="1"/>
  <c r="J149" i="2" s="1"/>
  <c r="H118" i="2"/>
  <c r="J118" i="2" s="1"/>
  <c r="H160" i="2" s="1"/>
  <c r="H111" i="2"/>
  <c r="J111" i="2" s="1"/>
  <c r="H89" i="2"/>
  <c r="J89" i="2" s="1"/>
  <c r="H84" i="2"/>
  <c r="J84" i="2" s="1"/>
  <c r="I60" i="2"/>
  <c r="J60" i="2" s="1"/>
  <c r="J53" i="2"/>
  <c r="J48" i="2"/>
  <c r="H38" i="2"/>
  <c r="J38" i="2" s="1"/>
  <c r="J40" i="2" s="1"/>
  <c r="J26" i="2"/>
  <c r="H30" i="2"/>
  <c r="J30" i="2" s="1"/>
  <c r="J32" i="2" s="1"/>
  <c r="F15" i="1" s="1"/>
  <c r="J25" i="2"/>
  <c r="J27" i="2" s="1"/>
  <c r="F14" i="1" s="1"/>
  <c r="I14" i="1" s="1"/>
  <c r="I20" i="2"/>
  <c r="F35" i="18" s="1"/>
  <c r="I35" i="18" s="1"/>
  <c r="C238" i="2"/>
  <c r="B238" i="2"/>
  <c r="C233" i="2"/>
  <c r="B233" i="2"/>
  <c r="B228" i="2"/>
  <c r="B227" i="2"/>
  <c r="C222" i="2"/>
  <c r="B222" i="2"/>
  <c r="C216" i="2"/>
  <c r="B216" i="2"/>
  <c r="B211" i="2"/>
  <c r="B210" i="2"/>
  <c r="C182" i="2"/>
  <c r="B182" i="2"/>
  <c r="B181" i="2"/>
  <c r="C172" i="2"/>
  <c r="B172" i="2"/>
  <c r="B166" i="2"/>
  <c r="I10" i="2"/>
  <c r="J10" i="2" s="1"/>
  <c r="J12" i="2" s="1"/>
  <c r="F11" i="1" s="1"/>
  <c r="B165" i="2"/>
  <c r="C153" i="2"/>
  <c r="B153" i="2"/>
  <c r="B152" i="2"/>
  <c r="B151" i="2"/>
  <c r="C146" i="2"/>
  <c r="B146" i="2"/>
  <c r="C141" i="2"/>
  <c r="B141" i="2"/>
  <c r="B140" i="2"/>
  <c r="B139" i="2"/>
  <c r="C134" i="2"/>
  <c r="B134" i="2"/>
  <c r="C129" i="2"/>
  <c r="B129" i="2"/>
  <c r="B128" i="2"/>
  <c r="B127" i="2"/>
  <c r="C122" i="2"/>
  <c r="B122" i="2"/>
  <c r="C117" i="2"/>
  <c r="B117" i="2"/>
  <c r="B116" i="2"/>
  <c r="B115" i="2"/>
  <c r="C110" i="2"/>
  <c r="B110" i="2"/>
  <c r="B109" i="2"/>
  <c r="B108" i="2"/>
  <c r="C103" i="2"/>
  <c r="B103" i="2"/>
  <c r="C98" i="2"/>
  <c r="B98" i="2"/>
  <c r="C93" i="2"/>
  <c r="B93" i="2"/>
  <c r="C88" i="2"/>
  <c r="B88" i="2"/>
  <c r="C83" i="2"/>
  <c r="H91" i="1"/>
  <c r="B83" i="2"/>
  <c r="B82" i="2"/>
  <c r="B81" i="2"/>
  <c r="H52" i="1"/>
  <c r="C73" i="2"/>
  <c r="B73" i="2"/>
  <c r="B72" i="2"/>
  <c r="C65" i="2"/>
  <c r="B65" i="2"/>
  <c r="G90" i="1"/>
  <c r="H90" i="1" s="1"/>
  <c r="B64" i="2"/>
  <c r="I11" i="17"/>
  <c r="I27" i="17"/>
  <c r="C59" i="2"/>
  <c r="B59" i="2"/>
  <c r="B58" i="2"/>
  <c r="B57" i="2"/>
  <c r="I10" i="17"/>
  <c r="C52" i="2"/>
  <c r="B52" i="2"/>
  <c r="C47" i="2"/>
  <c r="B47" i="2"/>
  <c r="C42" i="2"/>
  <c r="B42" i="2"/>
  <c r="C37" i="2"/>
  <c r="B37" i="2"/>
  <c r="B36" i="2"/>
  <c r="B35" i="2"/>
  <c r="I25" i="17"/>
  <c r="I17" i="17"/>
  <c r="I26" i="17" s="1"/>
  <c r="C29" i="2"/>
  <c r="B29" i="2"/>
  <c r="C24" i="2"/>
  <c r="B24" i="2"/>
  <c r="H23" i="1"/>
  <c r="C19" i="2"/>
  <c r="B19" i="2"/>
  <c r="H22" i="1"/>
  <c r="H64" i="1"/>
  <c r="C14" i="2"/>
  <c r="C9" i="2"/>
  <c r="B14" i="2"/>
  <c r="H76" i="1"/>
  <c r="H77" i="1"/>
  <c r="H84" i="1"/>
  <c r="H83" i="1"/>
  <c r="H80" i="1"/>
  <c r="H79" i="1"/>
  <c r="H58" i="1"/>
  <c r="H71" i="1"/>
  <c r="H69" i="1"/>
  <c r="H63" i="1"/>
  <c r="H82" i="1"/>
  <c r="H57" i="1"/>
  <c r="H51" i="1"/>
  <c r="H46" i="1"/>
  <c r="H38" i="1"/>
  <c r="H39" i="1"/>
  <c r="H40" i="1"/>
  <c r="H41" i="1"/>
  <c r="H28" i="1"/>
  <c r="I12" i="15"/>
  <c r="I11" i="15"/>
  <c r="I10" i="15"/>
  <c r="H37" i="1"/>
  <c r="H32" i="1"/>
  <c r="I25" i="15"/>
  <c r="I17" i="15"/>
  <c r="I26" i="15" s="1"/>
  <c r="H30" i="1"/>
  <c r="H20" i="1"/>
  <c r="G21" i="1"/>
  <c r="H21" i="1" s="1"/>
  <c r="G16" i="14"/>
  <c r="I16" i="14"/>
  <c r="I15" i="14"/>
  <c r="I17" i="14" s="1"/>
  <c r="I26" i="14" s="1"/>
  <c r="I25" i="14"/>
  <c r="B9" i="2"/>
  <c r="I20" i="20" l="1"/>
  <c r="I14" i="20"/>
  <c r="I30" i="20"/>
  <c r="I33" i="20" s="1"/>
  <c r="I26" i="20" s="1"/>
  <c r="I63" i="20"/>
  <c r="I82" i="20"/>
  <c r="I21" i="20"/>
  <c r="I64" i="20"/>
  <c r="I69" i="20"/>
  <c r="I72" i="20" s="1"/>
  <c r="I67" i="20" s="1"/>
  <c r="I84" i="20"/>
  <c r="I90" i="20"/>
  <c r="I92" i="20" s="1"/>
  <c r="I87" i="20" s="1"/>
  <c r="I76" i="20"/>
  <c r="I80" i="20"/>
  <c r="I46" i="20"/>
  <c r="I47" i="20" s="1"/>
  <c r="I44" i="20" s="1"/>
  <c r="I37" i="20"/>
  <c r="I42" i="20" s="1"/>
  <c r="I35" i="20" s="1"/>
  <c r="I40" i="20"/>
  <c r="I24" i="20"/>
  <c r="I18" i="20" s="1"/>
  <c r="I13" i="20"/>
  <c r="I16" i="20"/>
  <c r="I53" i="20"/>
  <c r="I49" i="20" s="1"/>
  <c r="J244" i="2"/>
  <c r="J193" i="2"/>
  <c r="J179" i="2"/>
  <c r="F11" i="18" s="1"/>
  <c r="I11" i="18" s="1"/>
  <c r="J120" i="2"/>
  <c r="F12" i="1"/>
  <c r="I12" i="1" s="1"/>
  <c r="F38" i="18"/>
  <c r="I38" i="18" s="1"/>
  <c r="J86" i="2"/>
  <c r="F37" i="1" s="1"/>
  <c r="J55" i="2"/>
  <c r="F20" i="18" s="1"/>
  <c r="I20" i="18" s="1"/>
  <c r="F28" i="18"/>
  <c r="I28" i="18" s="1"/>
  <c r="F52" i="1"/>
  <c r="F58" i="1"/>
  <c r="I58" i="1" s="1"/>
  <c r="J96" i="2"/>
  <c r="I69" i="2" s="1"/>
  <c r="F64" i="1"/>
  <c r="I64" i="1" s="1"/>
  <c r="F79" i="1"/>
  <c r="I79" i="1" s="1"/>
  <c r="J225" i="2"/>
  <c r="F84" i="1" s="1"/>
  <c r="I84" i="1" s="1"/>
  <c r="F40" i="1"/>
  <c r="I40" i="1" s="1"/>
  <c r="J62" i="2"/>
  <c r="F34" i="18" s="1"/>
  <c r="I34" i="18" s="1"/>
  <c r="F57" i="1"/>
  <c r="J91" i="2"/>
  <c r="F38" i="1" s="1"/>
  <c r="I38" i="1" s="1"/>
  <c r="F76" i="1"/>
  <c r="I76" i="1" s="1"/>
  <c r="J214" i="2"/>
  <c r="F82" i="1" s="1"/>
  <c r="F63" i="1"/>
  <c r="F41" i="1"/>
  <c r="I41" i="1" s="1"/>
  <c r="J50" i="2"/>
  <c r="F22" i="1" s="1"/>
  <c r="I22" i="1" s="1"/>
  <c r="J113" i="2"/>
  <c r="F24" i="18" s="1"/>
  <c r="I24" i="18" s="1"/>
  <c r="I15" i="1"/>
  <c r="I11" i="1"/>
  <c r="G27" i="18"/>
  <c r="H27" i="18" s="1"/>
  <c r="F21" i="1"/>
  <c r="F23" i="18"/>
  <c r="I23" i="18" s="1"/>
  <c r="F20" i="1"/>
  <c r="F12" i="18"/>
  <c r="I12" i="18" s="1"/>
  <c r="F90" i="1"/>
  <c r="F22" i="18"/>
  <c r="I22" i="18" s="1"/>
  <c r="F27" i="18"/>
  <c r="F10" i="18"/>
  <c r="I10" i="18" s="1"/>
  <c r="F18" i="18"/>
  <c r="I18" i="18" s="1"/>
  <c r="F32" i="18"/>
  <c r="I32" i="18" s="1"/>
  <c r="F19" i="18"/>
  <c r="I19" i="18" s="1"/>
  <c r="F29" i="18"/>
  <c r="I29" i="18" s="1"/>
  <c r="F30" i="18"/>
  <c r="I30" i="18" s="1"/>
  <c r="F9" i="18"/>
  <c r="I9" i="18" s="1"/>
  <c r="F31" i="18"/>
  <c r="I31" i="18" s="1"/>
  <c r="F39" i="18"/>
  <c r="I39" i="18" s="1"/>
  <c r="F15" i="18"/>
  <c r="I15" i="18" s="1"/>
  <c r="H75" i="2"/>
  <c r="J75" i="2" s="1"/>
  <c r="F77" i="1"/>
  <c r="I52" i="1"/>
  <c r="J160" i="2"/>
  <c r="J163" i="2" s="1"/>
  <c r="F46" i="1"/>
  <c r="H154" i="2"/>
  <c r="J154" i="2" s="1"/>
  <c r="J156" i="2" s="1"/>
  <c r="F39" i="1"/>
  <c r="I39" i="1" s="1"/>
  <c r="J20" i="2"/>
  <c r="F36" i="18"/>
  <c r="I36" i="18" s="1"/>
  <c r="I65" i="20" l="1"/>
  <c r="I61" i="20" s="1"/>
  <c r="I85" i="20"/>
  <c r="I74" i="20" s="1"/>
  <c r="I9" i="20"/>
  <c r="I94" i="20" s="1"/>
  <c r="F17" i="18"/>
  <c r="I17" i="18" s="1"/>
  <c r="I67" i="2"/>
  <c r="J70" i="2" s="1"/>
  <c r="F41" i="18" s="1"/>
  <c r="I41" i="18" s="1"/>
  <c r="F28" i="1"/>
  <c r="I28" i="1" s="1"/>
  <c r="F23" i="1"/>
  <c r="I23" i="1" s="1"/>
  <c r="J22" i="2"/>
  <c r="F13" i="1" s="1"/>
  <c r="I13" i="1" s="1"/>
  <c r="F37" i="18"/>
  <c r="I37" i="18" s="1"/>
  <c r="E218" i="2"/>
  <c r="H218" i="2" s="1"/>
  <c r="J218" i="2" s="1"/>
  <c r="J220" i="2" s="1"/>
  <c r="F83" i="1" s="1"/>
  <c r="F16" i="18"/>
  <c r="I16" i="18" s="1"/>
  <c r="F13" i="18"/>
  <c r="I13" i="18" s="1"/>
  <c r="I27" i="18"/>
  <c r="F69" i="1"/>
  <c r="F33" i="18"/>
  <c r="I33" i="18" s="1"/>
  <c r="F91" i="1"/>
  <c r="I91" i="1" s="1"/>
  <c r="F14" i="18"/>
  <c r="I14" i="18" s="1"/>
  <c r="F80" i="1"/>
  <c r="F7" i="18"/>
  <c r="I7" i="18" s="1"/>
  <c r="F71" i="1"/>
  <c r="I71" i="1" s="1"/>
  <c r="F26" i="18"/>
  <c r="I26" i="18" s="1"/>
  <c r="F51" i="1"/>
  <c r="F21" i="18"/>
  <c r="I21" i="18" s="1"/>
  <c r="F25" i="18"/>
  <c r="I25" i="18" s="1"/>
  <c r="I74" i="2"/>
  <c r="J74" i="2" s="1"/>
  <c r="F8" i="18" l="1"/>
  <c r="I8" i="18" s="1"/>
  <c r="I76" i="2"/>
  <c r="J76" i="2" s="1"/>
  <c r="I77" i="2"/>
  <c r="J77" i="2" s="1"/>
  <c r="F30" i="1"/>
  <c r="J79" i="2" l="1"/>
  <c r="F32" i="1" s="1"/>
  <c r="E36" i="9"/>
  <c r="E29" i="9"/>
  <c r="E17" i="9"/>
  <c r="E38" i="9" s="1"/>
  <c r="E40" i="9" s="1"/>
  <c r="E32" i="8"/>
  <c r="E27" i="8"/>
  <c r="E23" i="8"/>
  <c r="E20" i="8"/>
  <c r="E10" i="8"/>
  <c r="F40" i="18" l="1"/>
  <c r="I40" i="18" s="1"/>
  <c r="B8" i="2" l="1"/>
  <c r="B7" i="2"/>
  <c r="I20" i="1" l="1"/>
  <c r="I46" i="1"/>
  <c r="I47" i="1" s="1"/>
  <c r="D15" i="7" s="1"/>
  <c r="I51" i="1"/>
  <c r="I53" i="1" s="1"/>
  <c r="D17" i="7" s="1"/>
  <c r="I82" i="1"/>
  <c r="I83" i="1"/>
  <c r="I90" i="1"/>
  <c r="I63" i="1"/>
  <c r="I65" i="1" s="1"/>
  <c r="D21" i="7" s="1"/>
  <c r="I92" i="1" l="1"/>
  <c r="D27" i="7" s="1"/>
  <c r="F15" i="7"/>
  <c r="F16" i="7" s="1"/>
  <c r="E15" i="7"/>
  <c r="E16" i="7" s="1"/>
  <c r="G21" i="7"/>
  <c r="G22" i="7" s="1"/>
  <c r="F21" i="7"/>
  <c r="F22" i="7" s="1"/>
  <c r="E21" i="7"/>
  <c r="E22" i="7" s="1"/>
  <c r="G17" i="7"/>
  <c r="G18" i="7" s="1"/>
  <c r="F17" i="7"/>
  <c r="F18" i="7" s="1"/>
  <c r="I57" i="1"/>
  <c r="I59" i="1" s="1"/>
  <c r="D19" i="7" s="1"/>
  <c r="G19" i="7" s="1"/>
  <c r="G20" i="7" s="1"/>
  <c r="I77" i="1"/>
  <c r="I21" i="1"/>
  <c r="I24" i="1" s="1"/>
  <c r="D9" i="7" s="1"/>
  <c r="E9" i="7" s="1"/>
  <c r="E10" i="7" s="1"/>
  <c r="I80" i="1"/>
  <c r="E27" i="7" l="1"/>
  <c r="E28" i="7" s="1"/>
  <c r="G27" i="7"/>
  <c r="G28" i="7" s="1"/>
  <c r="I85" i="1"/>
  <c r="D25" i="7" s="1"/>
  <c r="I30" i="1"/>
  <c r="I69" i="1"/>
  <c r="I72" i="1" s="1"/>
  <c r="D23" i="7" s="1"/>
  <c r="E23" i="7" s="1"/>
  <c r="E24" i="7" s="1"/>
  <c r="I37" i="1"/>
  <c r="I42" i="1" s="1"/>
  <c r="D13" i="7" s="1"/>
  <c r="E13" i="7" s="1"/>
  <c r="E14" i="7" s="1"/>
  <c r="E25" i="7" l="1"/>
  <c r="F25" i="7"/>
  <c r="G25" i="7"/>
  <c r="I16" i="1"/>
  <c r="D7" i="7" s="1"/>
  <c r="I32" i="1"/>
  <c r="G31" i="7" l="1"/>
  <c r="G26" i="7"/>
  <c r="F31" i="7"/>
  <c r="F26" i="7"/>
  <c r="E26" i="7"/>
  <c r="I33" i="1"/>
  <c r="D11" i="7" s="1"/>
  <c r="E11" i="7" s="1"/>
  <c r="E12" i="7" s="1"/>
  <c r="E7" i="7"/>
  <c r="E31" i="7" l="1"/>
  <c r="I94" i="1"/>
  <c r="K36" i="18" s="1"/>
  <c r="D31" i="7"/>
  <c r="E8" i="7"/>
  <c r="K25" i="18" l="1"/>
  <c r="K10" i="18"/>
  <c r="K20" i="18"/>
  <c r="K34" i="18"/>
  <c r="K41" i="18"/>
  <c r="K22" i="18"/>
  <c r="K13" i="18"/>
  <c r="K35" i="18"/>
  <c r="K21" i="18"/>
  <c r="K18" i="18"/>
  <c r="K11" i="18"/>
  <c r="K24" i="18"/>
  <c r="K33" i="18"/>
  <c r="K39" i="18"/>
  <c r="K27" i="18"/>
  <c r="K26" i="18"/>
  <c r="K32" i="18"/>
  <c r="K23" i="18"/>
  <c r="K8" i="18"/>
  <c r="K19" i="18"/>
  <c r="K15" i="18"/>
  <c r="K40" i="18"/>
  <c r="K7" i="18"/>
  <c r="K9" i="18"/>
  <c r="K17" i="18"/>
  <c r="K14" i="18"/>
  <c r="K37" i="18"/>
  <c r="K29" i="18"/>
  <c r="K38" i="18"/>
  <c r="K12" i="18"/>
  <c r="K28" i="18"/>
  <c r="K16" i="18"/>
  <c r="K30" i="18"/>
  <c r="K31" i="18"/>
  <c r="G29" i="7"/>
  <c r="E32" i="7"/>
  <c r="F32" i="7" l="1"/>
  <c r="G32" i="7" s="1"/>
  <c r="D8" i="7" l="1"/>
  <c r="D18" i="7"/>
  <c r="E29" i="7"/>
  <c r="E30" i="7" s="1"/>
  <c r="D28" i="7"/>
  <c r="D26" i="7"/>
  <c r="D14" i="7"/>
  <c r="D22" i="7"/>
  <c r="D16" i="7"/>
  <c r="D24" i="7"/>
  <c r="D10" i="7"/>
  <c r="D20" i="7"/>
  <c r="D12" i="7"/>
  <c r="F29" i="7"/>
  <c r="F30" i="7" l="1"/>
  <c r="G30" i="7" s="1"/>
</calcChain>
</file>

<file path=xl/sharedStrings.xml><?xml version="1.0" encoding="utf-8"?>
<sst xmlns="http://schemas.openxmlformats.org/spreadsheetml/2006/main" count="1366" uniqueCount="411">
  <si>
    <t>PREFEITURA MUNICIPAL DE JOÃO NEIVA</t>
  </si>
  <si>
    <t>PLANILHA ORÇAMENTÁRIA</t>
  </si>
  <si>
    <t>L. SOCIAIS:</t>
  </si>
  <si>
    <t>TABELAS DE REFERÊNCIA: 
SINAPI/ES - MAR/2025</t>
  </si>
  <si>
    <t>LOCAL: MONTE LÍBANO, JOÃO NEIVA/ES</t>
  </si>
  <si>
    <t>BDI:</t>
  </si>
  <si>
    <t>DER/ES EDIFICAÇÕES - JAN/2025</t>
  </si>
  <si>
    <t>ITEM</t>
  </si>
  <si>
    <t>CÓDIGO</t>
  </si>
  <si>
    <t>ORGÃO</t>
  </si>
  <si>
    <t>DESCRIÇÃO SERVIÇO</t>
  </si>
  <si>
    <t>UNIDADE</t>
  </si>
  <si>
    <t>QUANTIDADE</t>
  </si>
  <si>
    <t>CUSTO (R$)</t>
  </si>
  <si>
    <t>UNITÁRIO</t>
  </si>
  <si>
    <t>UNITÁRIO C/ BDI</t>
  </si>
  <si>
    <t>TOTAL</t>
  </si>
  <si>
    <t>SERVIÇOS PRELIMINARES</t>
  </si>
  <si>
    <t>1.1</t>
  </si>
  <si>
    <t>DEMOLIÇÕES E REMOÇÕES</t>
  </si>
  <si>
    <t>1.1.1</t>
  </si>
  <si>
    <t>SINAPI</t>
  </si>
  <si>
    <t>DEMOLIÇÃO DE ALVENARIA DE BLOCO FURADO, DE FORMA MANUAL, SEM REAPROVEITAMENTO. AF_09/2023</t>
  </si>
  <si>
    <t>m3</t>
  </si>
  <si>
    <t>1.1.2</t>
  </si>
  <si>
    <t>DEMOLIÇÃO DE ARGAMASSAS, DE FORMA MANUAL, 
SEM REAPROVEITAMENTO. AF_09/2023</t>
  </si>
  <si>
    <t xml:space="preserve">m2 </t>
  </si>
  <si>
    <t>1.1.3</t>
  </si>
  <si>
    <t>DEMOLIÇÃO DE PISO DE CONCRETO SIMPLES, DE FORMA 
MANUAL, SEM REAPROVEITAMENTO. AF_09/2023</t>
  </si>
  <si>
    <t>1.1.4</t>
  </si>
  <si>
    <t>REMOÇÃO CALHAS E RUFOS, DE FORMA MANUAL, SEM 
REAPROVEITAMENTO. AF_09/2023</t>
  </si>
  <si>
    <t>m</t>
  </si>
  <si>
    <t>1.1.5</t>
  </si>
  <si>
    <t>COMP-01</t>
  </si>
  <si>
    <t>RETIRADA DE ESQUADRIAS METÁLICAS</t>
  </si>
  <si>
    <t>SUB-ITEM 01</t>
  </si>
  <si>
    <t>INSTALAÇÃO DO CANTEIRO DE OBRAS</t>
  </si>
  <si>
    <t>2.1</t>
  </si>
  <si>
    <t>TAPUMES, BARRACÕES E COBERTURAS</t>
  </si>
  <si>
    <t>2.1.1</t>
  </si>
  <si>
    <t>FORNECIMENTO E INSTALAÇÃO DE PLACA DE OBRA COM CHAPA GALVANIZADA E ESTRUTURA DE MADEIRA. AF_03/2022_PS</t>
  </si>
  <si>
    <t>2.1.2</t>
  </si>
  <si>
    <t>COMP-02</t>
  </si>
  <si>
    <t>LOCAÇÃO DE ANDAIME METALICO PARA TRABALHO EM FACHADA DE EDIFÍCIO (ALUGUEL DE 1M² POR 1 MÊS) INCLUSIVE FRETE, MONTAGEM E DESMONTAGEM.</t>
  </si>
  <si>
    <t>m2</t>
  </si>
  <si>
    <t>2.1.3</t>
  </si>
  <si>
    <t>010775</t>
  </si>
  <si>
    <t xml:space="preserve">LOCACAO DE CONTAINER 2,30 X 6,00 M, ALT. 2,50 M, COM 1 SANITARIO, PARA ESCRITORIO, COMPLETO, SEM DIVISORIAS INTERNAS (NAO INCLUI MOBILIZACAO/DESMOBILIZACAO)		</t>
  </si>
  <si>
    <t>mês</t>
  </si>
  <si>
    <t>2.1.4</t>
  </si>
  <si>
    <t>020344</t>
  </si>
  <si>
    <t>DER-ES</t>
  </si>
  <si>
    <t>MOBILIZAÇÃO E DESMOBILIZAÇÃO DE CONTEINER LOCADO PARA BARRACÃO DE OBRA</t>
  </si>
  <si>
    <t>und</t>
  </si>
  <si>
    <t>SUB-ITEM 02</t>
  </si>
  <si>
    <t>MOVIMENTO DE TERRA</t>
  </si>
  <si>
    <t>3.1</t>
  </si>
  <si>
    <t xml:space="preserve">ESCAVAÇÕES DE VALAS </t>
  </si>
  <si>
    <t>3.1.1</t>
  </si>
  <si>
    <t xml:space="preserve">ESCAVAÇÃO MANUAL PARA VIGA BALDRAME OU SAPATA CORRIDA (INCLUINDO ESCAVAÇÃO PARA COLOCAÇÃO DE FÔRMAS). AF_01/2024 </t>
  </si>
  <si>
    <t xml:space="preserve">m3 </t>
  </si>
  <si>
    <t>3.2</t>
  </si>
  <si>
    <t>ATERRO E REATERRO DE VALAS</t>
  </si>
  <si>
    <t>3.2.1</t>
  </si>
  <si>
    <t>REATERRO MANUAL DE VALAS, COM COMPACTADOR DE SOLOS DE PERCUSSÃO. AF_08/2023</t>
  </si>
  <si>
    <t>3.3</t>
  </si>
  <si>
    <t>TRANSPORTES</t>
  </si>
  <si>
    <t>3.3.1</t>
  </si>
  <si>
    <t>CARGA, MANOBRA E DESCARGA DE ENTULHO EM CAMINHÃO BASCULANTE 18 M³ - CARGA COM ESCAVADEIRA HIDRÁULICA (CAÇAMBA DE 0,80 M³ / 111 HP) E DESCARGA LIVRE (UNIDADE: M3). AF_07/2020</t>
  </si>
  <si>
    <t>SUB-ITEM 03</t>
  </si>
  <si>
    <t>ESTRUTURAS</t>
  </si>
  <si>
    <t>4.1</t>
  </si>
  <si>
    <t>LASTROS E FUNDAÇÕES RASAS</t>
  </si>
  <si>
    <t>4.1.1</t>
  </si>
  <si>
    <t>LASTRO DE CONCRETO MAGRO, APLICADO EM BLOCOS DE COROAMENTO OU SAPATAS, ESPESSURA DE 5 CM.
AF_01/2024</t>
  </si>
  <si>
    <t>4.1.2</t>
  </si>
  <si>
    <t>FABRICAÇÃO, MONTAGEM E DESMONTAGEM DE FÔRMA PARA VIGA BALDRAME, EM MADEIRA SERRADA, E=25 MM,
4 UTILIZAÇÕES. AF_01/2024</t>
  </si>
  <si>
    <t>4.1.3</t>
  </si>
  <si>
    <t>CONCRETAGEM DE BLOCO DE COROAMENTO OU VIGA BALDRAME, FCK 30 MPA, COM USO DE JERICA -
LANÇAMENTO, ADENSAMENTO E ACABAMENTO. AF_01/2024</t>
  </si>
  <si>
    <t>4.1.6</t>
  </si>
  <si>
    <t>ARMAÇÃO DE SAPATA ISOLADA, VIGA BALDRAME E SAPATA CORRIDA UTILIZANDO AÇO CA-50 DE 8 MM -
MONTAGEM. AF_01/2024</t>
  </si>
  <si>
    <t xml:space="preserve">kg </t>
  </si>
  <si>
    <t>4.1.7</t>
  </si>
  <si>
    <t>ARMAÇÃO DE SAPATA ISOLADA, VIGA BALDRAME E SAPATA CORRIDA UTILIZANDO AÇO CA-60 DE 5 MM -
MONTAGEM. AF_01/2024</t>
  </si>
  <si>
    <t>SUB-ITEM 04</t>
  </si>
  <si>
    <t>PAREDES E PAINÉIS</t>
  </si>
  <si>
    <t>5.1</t>
  </si>
  <si>
    <t>ALVENARIA DE VEDAÇÃO EMPREGANDO ARGAMASSA DE CIMENTO, CAL E AREIA</t>
  </si>
  <si>
    <t>5.1.1</t>
  </si>
  <si>
    <t>ALVENARIA DE VEDAÇÃO DE BLOCOS CERÂMICOS FURADOS NA HORIZONTAL DE 9X14X19 CM (ESPESSURA 9 CM) E ARGAMASSA DE ASSENTAMENTO COM PREPARO MANUAL. AF_12/2021</t>
  </si>
  <si>
    <t>SUB-ITEM 05</t>
  </si>
  <si>
    <t>ESQUADRIAS METÁLICAS</t>
  </si>
  <si>
    <t>6.1</t>
  </si>
  <si>
    <t>GRADES E PORTÕES</t>
  </si>
  <si>
    <t>6.1.1</t>
  </si>
  <si>
    <t>PORTA DE FERRO, DE ABRIR, TIPO GRADE COM CHAPA, COM GUARNIÇÕES. AF_12/2019</t>
  </si>
  <si>
    <t>6.1.2</t>
  </si>
  <si>
    <t>ALAMBRADO PARA QUADRA POLIESPORTIVA, ESTRUTURADO POR TUBOS DE ACO GALVANIZADO, (MONTANTES COM DIAMETRO 2", TRAVESSAS E ESCORAS COM DIÂMETRO 1 ¼"), COM TELA DE ARAME GALVANIZADO, FIO 12
BWG E MALHA QUADRADA 5X5CM (EXCETO MURETA)</t>
  </si>
  <si>
    <t>SUB-ITEM 06</t>
  </si>
  <si>
    <t>COBERTURA</t>
  </si>
  <si>
    <t>7.1</t>
  </si>
  <si>
    <t>RUFOS E CALHAS</t>
  </si>
  <si>
    <t>7.1.1</t>
  </si>
  <si>
    <t>CALHA EM CHAPA DE AÇO GALVANIZADO NÚMERO 24, DESENVOLVIMENTO DE 100 CM, INCLUSO TRANSPORTE
VERTICAL. AF_07/2019</t>
  </si>
  <si>
    <t xml:space="preserve">m </t>
  </si>
  <si>
    <t>7.1.2</t>
  </si>
  <si>
    <t>TUBO PVC, SÉRIE R, ÁGUA PLUVIAL, DN 100 MM, FORNECIDO E INSTALADO EM CONDUTORES VERTICAIS DE ÁGUAS
PLUVIAIS. AF_06/2022</t>
  </si>
  <si>
    <t>SUB-ITEM 07</t>
  </si>
  <si>
    <t>IMPERMEABILIZAÇÃO</t>
  </si>
  <si>
    <t>8.1</t>
  </si>
  <si>
    <t>IMPERMEABILIZAÇÃO CALHAS, LAJES DESCOBERTAS, BALDRAMES, PAREDES E JARDINEIRAS</t>
  </si>
  <si>
    <t>8.1.1</t>
  </si>
  <si>
    <t>IMPERMEABILIZAÇÃO DE SUPERFÍCIE COM EMULSÃO ASFÁLTICA, 2 DEMÃOS. AF_09/2023</t>
  </si>
  <si>
    <t>8.1.2</t>
  </si>
  <si>
    <t>TRATAMENTO DE JUNTA DE DILATAÇÃO, COM TARUGO DE POLIETILENO E SELANTE PU, INCLUSO PREENCHIMENTO
COM ESPUMA EXPANSIVA PU. AF_09/2023</t>
  </si>
  <si>
    <t>SUB-ITEM 09</t>
  </si>
  <si>
    <t>REVESTIMENTO DE PAREDES</t>
  </si>
  <si>
    <t>9.1</t>
  </si>
  <si>
    <t>REVESTIMENTO COM ARGAMASSA</t>
  </si>
  <si>
    <t>9.1.1</t>
  </si>
  <si>
    <t>CHAPISCO APLICADO EM ALVENARIAS E ESTRUTURAS DE CONCRETO INTERNAS, COM COLHER DE PEDREIRO. 
ARGAMASSA TRAÇO 1:3 COM PREPARO MANUAL. AF_10/2022</t>
  </si>
  <si>
    <t xml:space="preserve"> m2</t>
  </si>
  <si>
    <t>9.2</t>
  </si>
  <si>
    <t>REVESTIMENTO EMPREGANDO ARGAMASSA DE CIMENTO, CAL E AREIA</t>
  </si>
  <si>
    <t>9.2.1</t>
  </si>
  <si>
    <t>MASSA ÚNICA, EM ARGAMASSA TRAÇO 1:2:8, PREPARO MANUAL, APLICADA MANUALMENTE EM PAREDES INTERNAS DE AMBIENTES COM ÁREA MAIOR QUE 10M², E = 17,5MM, COM TALISCAS. AF_03/2024</t>
  </si>
  <si>
    <t>PINTURA</t>
  </si>
  <si>
    <t>10.1</t>
  </si>
  <si>
    <t>SOBRE PAREDES E FORROS</t>
  </si>
  <si>
    <t>10.1.1</t>
  </si>
  <si>
    <t>FUNDO SELADOR ACRÍLICO, APLICAÇÃO MANUAL EM PAREDE, UMA DEMÃO. AF_04/2023</t>
  </si>
  <si>
    <t>10.1.2</t>
  </si>
  <si>
    <t>PINTURA LÁTEX ACRÍLICA PREMIUM, APLICAÇÃO MANUAL EM PAREDES, DUAS DEMÃOS. AF_04/2023</t>
  </si>
  <si>
    <t>10.2</t>
  </si>
  <si>
    <t>SOBRE METAL</t>
  </si>
  <si>
    <t>10.2.1</t>
  </si>
  <si>
    <t>LIXAMENTO MANUAL EM SUPERFÍCIES METÁLICAS EM OBRA. AF_01/2020</t>
  </si>
  <si>
    <t>10.2.2</t>
  </si>
  <si>
    <t>PINTURA COM TINTA ALQUÍDICA DE ACABAMENTO (ESMALTE SINTÉTICO ACETINADO) PULVERIZADA SOBRE
SUPERFÍCIES METÁLICAS (EXCETO PERFIL) EXECUTADO EM OBRA (02 DEMÃOS). AF_01/2020_PE</t>
  </si>
  <si>
    <t>10.3</t>
  </si>
  <si>
    <t>SOBRE PISOS</t>
  </si>
  <si>
    <t>10.3.1</t>
  </si>
  <si>
    <t>PINTURA DE DEMARCAÇÃO DE QUADRA POLIESPORTIVA COM TINTA EPÓXI, E = 5 CM, APLICAÇÃO MANUAL. AF_05/2021</t>
  </si>
  <si>
    <t>10.3.2</t>
  </si>
  <si>
    <t>PINTURA DE PISO COM TINTA EPÓXI, APLICAÇÃO MANUAL, 2 DEMÃOS, INCLUSO PRIMER EPÓXI. AF_05/2021</t>
  </si>
  <si>
    <t>10.3.3</t>
  </si>
  <si>
    <t>PREPARO DO PISO CIMENTADO PARA PINTURA - LIXAMENTO E LIMPEZA. AF_05/2021</t>
  </si>
  <si>
    <t>SUB-ITEM 10</t>
  </si>
  <si>
    <t>11.1</t>
  </si>
  <si>
    <t>TRATAMENTO, CONSERVAÇÃO E LIMPEZA</t>
  </si>
  <si>
    <t>11.1.1</t>
  </si>
  <si>
    <t>COMP-03</t>
  </si>
  <si>
    <t>LIMPEZA GERAL DA OBRA (QUADRA, PRAÇAS E JARDINS)</t>
  </si>
  <si>
    <t>11.1.2</t>
  </si>
  <si>
    <t>99814</t>
  </si>
  <si>
    <t>LIMPEZA DE SUPERFÍCIE COM JATO DE ALTA PRESSÃO. AF_04/2019</t>
  </si>
  <si>
    <t>SUB-ITEM 11</t>
  </si>
  <si>
    <t>CURVA ABC</t>
  </si>
  <si>
    <t>CURVA</t>
  </si>
  <si>
    <t>%</t>
  </si>
  <si>
    <t>A</t>
  </si>
  <si>
    <t>B</t>
  </si>
  <si>
    <t>C</t>
  </si>
  <si>
    <t>DEMOLIÇÃO DE PISO DE CONCRETO SIMPLES, DE FORMA MANUAL, SEM REAPROVEITAMENTO. AF_09/2023</t>
  </si>
  <si>
    <r>
      <rPr>
        <sz val="10"/>
        <color rgb="FF000000"/>
        <rFont val="Arial"/>
      </rPr>
      <t xml:space="preserve">LOCAL: </t>
    </r>
    <r>
      <rPr>
        <sz val="10"/>
        <color rgb="FFFF0000"/>
        <rFont val="Arial"/>
      </rPr>
      <t xml:space="preserve"> </t>
    </r>
    <r>
      <rPr>
        <sz val="10"/>
        <color rgb="FF000000"/>
        <rFont val="Arial"/>
      </rPr>
      <t>JOÃO NEIVA/ES</t>
    </r>
  </si>
  <si>
    <t>MEMÓRIA DE CÁLCULO</t>
  </si>
  <si>
    <t>Qnt</t>
  </si>
  <si>
    <t>C (m)</t>
  </si>
  <si>
    <t>L (m)</t>
  </si>
  <si>
    <t>H (m)</t>
  </si>
  <si>
    <t>A(m2)</t>
  </si>
  <si>
    <t>V(m3)</t>
  </si>
  <si>
    <t>QUANT.  DO SERVIÇO</t>
  </si>
  <si>
    <t>Abertura para o portão no muro</t>
  </si>
  <si>
    <t>Canto interno (próximo a cantina)</t>
  </si>
  <si>
    <t>Piso quadra (Vão do portão metálico)</t>
  </si>
  <si>
    <t>Calhas cobertura</t>
  </si>
  <si>
    <t>Descidas</t>
  </si>
  <si>
    <t>Portão metálico de correr</t>
  </si>
  <si>
    <t>Reaterro = Volume de escavação - (Volume do concreto magro + Volume concreto baldrame)</t>
  </si>
  <si>
    <t>Volume de escavação</t>
  </si>
  <si>
    <t>Volume concreto magro</t>
  </si>
  <si>
    <t>Volume baldrame</t>
  </si>
  <si>
    <t>Demolição de alvenaria</t>
  </si>
  <si>
    <t>Demolição de argamassas</t>
  </si>
  <si>
    <t>Demolição de piso de concreto simples</t>
  </si>
  <si>
    <r>
      <t xml:space="preserve">Volume de escavação excedente </t>
    </r>
    <r>
      <rPr>
        <b/>
        <i/>
        <sz val="9"/>
        <color rgb="FF000000"/>
        <rFont val="Arial"/>
      </rPr>
      <t>(*Considerando empolamento de 30%)</t>
    </r>
  </si>
  <si>
    <t>Viga baldrame</t>
  </si>
  <si>
    <t>Qtd de barras</t>
  </si>
  <si>
    <t>Total (m)</t>
  </si>
  <si>
    <t>Massa nominal (kg/m)</t>
  </si>
  <si>
    <t xml:space="preserve">Mureta h = 1,08m </t>
  </si>
  <si>
    <t>Portão fundos</t>
  </si>
  <si>
    <t>Fechamento vão portão metálico</t>
  </si>
  <si>
    <t>Descidas Calha</t>
  </si>
  <si>
    <t>Viga Baldrame</t>
  </si>
  <si>
    <t>Juntas de dilatação do piso da quadra</t>
  </si>
  <si>
    <t>Duas vezes a área de alvenaria</t>
  </si>
  <si>
    <t>COEF.</t>
  </si>
  <si>
    <t>Mureta</t>
  </si>
  <si>
    <t>Mureta internamente (com acabamento dos pilares)</t>
  </si>
  <si>
    <t>Mureta externamente (com acabamento dos pilares)</t>
  </si>
  <si>
    <t>Arquibancada e palco (piso e degraus)</t>
  </si>
  <si>
    <t>Muro arquibancada</t>
  </si>
  <si>
    <t>Muro fundos</t>
  </si>
  <si>
    <t>Muro lateral</t>
  </si>
  <si>
    <t>Coeficiente para 
pintura</t>
  </si>
  <si>
    <t>Treliças metálicas telhado</t>
  </si>
  <si>
    <t>Perfis metálicos telhado</t>
  </si>
  <si>
    <t>Pilares metálicos</t>
  </si>
  <si>
    <t>Portão Entrada Terreno</t>
  </si>
  <si>
    <t>Portão Lateral Quadra</t>
  </si>
  <si>
    <t>Portão Principal Quadra</t>
  </si>
  <si>
    <t>Guarda-corpo arquibancada</t>
  </si>
  <si>
    <t>Pintura das traves</t>
  </si>
  <si>
    <t> </t>
  </si>
  <si>
    <t>Alambrado</t>
  </si>
  <si>
    <t>Portão Grade Fundos</t>
  </si>
  <si>
    <t>Demarcações quadra</t>
  </si>
  <si>
    <t xml:space="preserve">Piso Quadra (exceto faixas de demarcação) </t>
  </si>
  <si>
    <t>Faixas de demarcação (espessura de 5 cm)</t>
  </si>
  <si>
    <t>Piso Quadra</t>
  </si>
  <si>
    <t>Área total obra</t>
  </si>
  <si>
    <t>COMPOSIÇÃO LEIS SOCIAIS - SINAPI/ES - MARÇO/2025 - SEM DESONERAÇÃO</t>
  </si>
  <si>
    <t>GRUPO A</t>
  </si>
  <si>
    <t>% SINAPI</t>
  </si>
  <si>
    <t>A1</t>
  </si>
  <si>
    <t xml:space="preserve">INSS </t>
  </si>
  <si>
    <t>A2</t>
  </si>
  <si>
    <t>SESI</t>
  </si>
  <si>
    <t>A3</t>
  </si>
  <si>
    <t>SENAI</t>
  </si>
  <si>
    <t>A4</t>
  </si>
  <si>
    <t>INCRA</t>
  </si>
  <si>
    <t>A5</t>
  </si>
  <si>
    <t>SEBRAE</t>
  </si>
  <si>
    <t>A6</t>
  </si>
  <si>
    <t>SALÁRIO EDUCAÇÃO</t>
  </si>
  <si>
    <t>A7</t>
  </si>
  <si>
    <t>SEGURO CONTRA ACIDENTES DE TRABALHO</t>
  </si>
  <si>
    <t>A8</t>
  </si>
  <si>
    <t xml:space="preserve">FGTS </t>
  </si>
  <si>
    <t>A.9</t>
  </si>
  <si>
    <t>SECONCI</t>
  </si>
  <si>
    <t>TOTAL GRUPO A</t>
  </si>
  <si>
    <t>GRUPO B</t>
  </si>
  <si>
    <t>B1</t>
  </si>
  <si>
    <t>REPOUSO SEMANAL REMUNERADO</t>
  </si>
  <si>
    <t>B2</t>
  </si>
  <si>
    <t>FERIADOS</t>
  </si>
  <si>
    <t>B3</t>
  </si>
  <si>
    <t>AUXÍLIO - ENFERMIDADE</t>
  </si>
  <si>
    <t>B4</t>
  </si>
  <si>
    <t>13º SALÁRIO</t>
  </si>
  <si>
    <t>B5</t>
  </si>
  <si>
    <t>LICENÇA PATERNIDADE</t>
  </si>
  <si>
    <t>B6</t>
  </si>
  <si>
    <t>FALTAS JUSTIFICADAS</t>
  </si>
  <si>
    <t>B7</t>
  </si>
  <si>
    <t>DIAS DE CHUVAS</t>
  </si>
  <si>
    <t>B8</t>
  </si>
  <si>
    <t>AUXÍLIO ACIDENTE DE TRABALHO</t>
  </si>
  <si>
    <t>B9</t>
  </si>
  <si>
    <t>FÉRIAS GOZADAS</t>
  </si>
  <si>
    <t>B10</t>
  </si>
  <si>
    <t>SALÁRIO MATERNIDADE</t>
  </si>
  <si>
    <t>TOTAL GRUPO B</t>
  </si>
  <si>
    <t>GRUPO C</t>
  </si>
  <si>
    <t>C1</t>
  </si>
  <si>
    <t>AVISO PRÉVIO INDENIZADO</t>
  </si>
  <si>
    <t>C2</t>
  </si>
  <si>
    <t>AVISO PRÉVIO TRABALHADO</t>
  </si>
  <si>
    <t>C3</t>
  </si>
  <si>
    <t>FÉRIAS INDENIZADAS</t>
  </si>
  <si>
    <t>C4</t>
  </si>
  <si>
    <t>DEPÓSITO RESCISÃO SEM JUSTA CAUSA</t>
  </si>
  <si>
    <t>C5</t>
  </si>
  <si>
    <t>INDENIZAÇÃO ADICIONAL</t>
  </si>
  <si>
    <t>TOTAL GRUPO C</t>
  </si>
  <si>
    <t>GRUPO D</t>
  </si>
  <si>
    <t>D1</t>
  </si>
  <si>
    <t>Reincidência de Grupo A sobre Grupo B (sem considerar INNS sobre 13º, conforme Lei nº 14.973/2024)</t>
  </si>
  <si>
    <t>D2</t>
  </si>
  <si>
    <t>Reincidência de Grupo A sobre Aviso Prévio Trabalhado e Reincidência do FGTS sobre Aviso Prévio Indenizado</t>
  </si>
  <si>
    <t>TOTAL GRUPO D</t>
  </si>
  <si>
    <t>TOTAL DOS GRUPOS (A+B+C+D)</t>
  </si>
  <si>
    <t>COMPOSIÇÃO BDI</t>
  </si>
  <si>
    <t>LOCAL: JOÃO NEIVA-ES</t>
  </si>
  <si>
    <t>BDI: 36,59%</t>
  </si>
  <si>
    <t>Para Serviços</t>
  </si>
  <si>
    <t>Administração Central</t>
  </si>
  <si>
    <t>Total Grupo A</t>
  </si>
  <si>
    <t>Administração Local</t>
  </si>
  <si>
    <t>Total Grupo B</t>
  </si>
  <si>
    <t>Impostos/Tributos</t>
  </si>
  <si>
    <t>ISS</t>
  </si>
  <si>
    <t>PIS</t>
  </si>
  <si>
    <t>COFINS</t>
  </si>
  <si>
    <t>CPRB</t>
  </si>
  <si>
    <t>Total Grupo C</t>
  </si>
  <si>
    <t>Custos Financeiros</t>
  </si>
  <si>
    <t>Total Grupo D</t>
  </si>
  <si>
    <t>GRUPO E</t>
  </si>
  <si>
    <t>Seguros / Garantia</t>
  </si>
  <si>
    <t>Riscos</t>
  </si>
  <si>
    <t>Total Grupo E</t>
  </si>
  <si>
    <t>GRUPO F</t>
  </si>
  <si>
    <t>Lucro</t>
  </si>
  <si>
    <t>Total Grupo F</t>
  </si>
  <si>
    <t>BDI Total</t>
  </si>
  <si>
    <t>OBS:</t>
  </si>
  <si>
    <t>1</t>
  </si>
  <si>
    <t>- A fórmula para cálculo da taxa a ser acrescida aos custos diretos de um</t>
  </si>
  <si>
    <t>empreendimento a título de Benefícios e Despesas Indiretas é:</t>
  </si>
  <si>
    <r>
      <t>BDI = {</t>
    </r>
    <r>
      <rPr>
        <b/>
        <u/>
        <sz val="10"/>
        <rFont val="Arial"/>
        <family val="2"/>
      </rPr>
      <t>(1 + D)*(1 + A+B+E)*(1 + F)}</t>
    </r>
    <r>
      <rPr>
        <b/>
        <sz val="10"/>
        <rFont val="Arial"/>
        <family val="2"/>
      </rPr>
      <t xml:space="preserve">  -1, onde:</t>
    </r>
  </si>
  <si>
    <t>(1 – C)</t>
  </si>
  <si>
    <t>A = ADMINISTRAÇÃO CENTRAL;</t>
  </si>
  <si>
    <t>B = ADMINISTRAÇÃO LOCAL;</t>
  </si>
  <si>
    <t>C = ISS + PIS + COFINS+INSS;</t>
  </si>
  <si>
    <t>D = CUSTOS FINANCEIROS;</t>
  </si>
  <si>
    <t>E = RISCOS, SEGUROS E GARANTIAS;</t>
  </si>
  <si>
    <t>F = BENEFÍCIO/LUCRO;</t>
  </si>
  <si>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</si>
  <si>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</si>
  <si>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</si>
  <si>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</si>
  <si>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</si>
  <si>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</si>
  <si>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</si>
  <si>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</si>
  <si>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</si>
  <si>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</si>
  <si>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</si>
  <si>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</si>
  <si>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</si>
  <si>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</si>
  <si>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</si>
  <si>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</si>
  <si>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</si>
  <si>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</si>
  <si>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COMPOSIÇÃO ANALÍTICA DE PREÇO UNITÁRIO</t>
  </si>
  <si>
    <t>Data-base</t>
  </si>
  <si>
    <t>MÃO-DE-OBRA</t>
  </si>
  <si>
    <t>CÓD.</t>
  </si>
  <si>
    <t>DESCRIÇÃO</t>
  </si>
  <si>
    <t>UND</t>
  </si>
  <si>
    <t>COEF</t>
  </si>
  <si>
    <t>R$ UNIT.</t>
  </si>
  <si>
    <t>R$ PARCIAL</t>
  </si>
  <si>
    <t>TOTAL A</t>
  </si>
  <si>
    <t>MATERIAIS/ SERVIÇOS</t>
  </si>
  <si>
    <t>TOTAL B</t>
  </si>
  <si>
    <t>EQUIPAMENTOS</t>
  </si>
  <si>
    <t>TOTAL C</t>
  </si>
  <si>
    <t>RESUMO</t>
  </si>
  <si>
    <t>TOTAL  A</t>
  </si>
  <si>
    <t>TOTAL  B</t>
  </si>
  <si>
    <t>TOTAL  C</t>
  </si>
  <si>
    <t>COMP-04</t>
  </si>
  <si>
    <r>
      <rPr>
        <b/>
        <sz val="11"/>
        <color indexed="8"/>
        <rFont val="Calibri"/>
        <family val="2"/>
        <scheme val="minor"/>
      </rPr>
      <t>PREÇO DE VENDA</t>
    </r>
    <r>
      <rPr>
        <sz val="11"/>
        <color indexed="8"/>
        <rFont val="Calibri"/>
        <family val="2"/>
        <scheme val="minor"/>
      </rPr>
      <t xml:space="preserve"> = TOTAL (A+B+C)</t>
    </r>
  </si>
  <si>
    <t>88316</t>
  </si>
  <si>
    <t>SERVENTE COM ENCARGOS COMPLEMENTARES</t>
  </si>
  <si>
    <t>CRONOGRAMA FÍSICO-FINANCEIRO</t>
  </si>
  <si>
    <t xml:space="preserve"> VALORES R$ </t>
  </si>
  <si>
    <t>PERÍODO (MESES)</t>
  </si>
  <si>
    <t>Financeiro (R$)</t>
  </si>
  <si>
    <t xml:space="preserve">Físico (%) </t>
  </si>
  <si>
    <t>Total Parcial (%)</t>
  </si>
  <si>
    <t>Total Acumulado (%)</t>
  </si>
  <si>
    <t>Total Financeiro (R$)</t>
  </si>
  <si>
    <t>Total Acumulado (R$)</t>
  </si>
  <si>
    <t>SERVIÇO: RETIRADA DE ESQUADRIAS METÁLICAS.</t>
  </si>
  <si>
    <t>UND: m2</t>
  </si>
  <si>
    <t>REFERÊNCIA: DER-ES 010215</t>
  </si>
  <si>
    <t>88309</t>
  </si>
  <si>
    <t>PEDREIRO COM ENCARGOS COMPLEMENTARES</t>
  </si>
  <si>
    <t>ENCARGOS: 116,89%</t>
  </si>
  <si>
    <t>H</t>
  </si>
  <si>
    <t>SERVIÇO: LOCAÇÃO DE ANDAIME METALICO PARA TRABALHO EM FACHADA DE EDIFÍCIO (ALUGUEL DE 1M² POR 1 MÊS) INCLUSIVE FRETE, MONTAGEM E DESMONTAGEM.</t>
  </si>
  <si>
    <t>REFERÊNCIA: SINAPI 97063</t>
  </si>
  <si>
    <t>97063</t>
  </si>
  <si>
    <t>MONTAGEM E DESMONTAGEM DE ANDAIME MODULAR FACHADEIRO, COM PISO METÁLICO, PARA EDIFÍCIOS COM
MULTIPLOS PAVIMENTOS (EXCLUSIVE ANDAIME E LIMPEZA). AF_03/2024</t>
  </si>
  <si>
    <t>m²</t>
  </si>
  <si>
    <t>020193</t>
  </si>
  <si>
    <t>LOCACAO DE ANDAIME METALICO TIPO FACHADEIRO, PECAS COM APROXIMADAMENTE 1,20 M DE LARGURA E 2,0 M DE ALTURA, INCLUINDO DIAGONAIS EM X, BARRAS DE LIGACAO, SAPATAS E DEMAIS ITENS NECESSARIOS A MONTAGEM (NAO INCLUI INSTALACAO)</t>
  </si>
  <si>
    <t>M2XMES</t>
  </si>
  <si>
    <t>SERVIÇO: LIMPEZA GERAL DA OBRA (QUADRA, PRAÇAS E JARDINS)</t>
  </si>
  <si>
    <t>REFERÊNCIA: DER/ES 200402</t>
  </si>
  <si>
    <t>4.1.4</t>
  </si>
  <si>
    <t>4.1.5</t>
  </si>
  <si>
    <t xml:space="preserve">PREFEITURA MUNICIPAL DE JOÃO NEIVA
</t>
  </si>
  <si>
    <t>LOCAL: JOÃO NEIVA/ES</t>
  </si>
  <si>
    <t>LOCAÇÃO DE ANDAIME METALICO PARA TRABALHO EM FACHADA DE EDIFÍCIO (ALUGUEL DE 1M² POR 1 MÊS) INCLUSIVE FRETE, MONTAGEM E DESMONTAGEM</t>
  </si>
  <si>
    <t>REFERÊNCIA: SINAPI 103765</t>
  </si>
  <si>
    <t>SERVIÇO:  PAR DE POSTES E REDE DE VÔLEI - FORNECIMENTO E INSTALAÇÃO</t>
  </si>
  <si>
    <t>PEDRA BRITADA N. 1 (9,5 A 19 MM) POSTO PEDREIRA/FORNECEDOR, SEM FRETE</t>
  </si>
  <si>
    <t>M³</t>
  </si>
  <si>
    <t xml:space="preserve"> 88309</t>
  </si>
  <si>
    <t>102486</t>
  </si>
  <si>
    <t>CONCRETO FCK = 15MPA, TRAÇO 1:3,4:3,4 (EM MASSA SECA DE CIMENTO/ AREIA MÉDIA/ SEIXO ROLADO) - PREPARO MANUAL.
AF_05/2021</t>
  </si>
  <si>
    <t xml:space="preserve">200708 </t>
  </si>
  <si>
    <t>DER/ES</t>
  </si>
  <si>
    <t>Conjunto de poste de voleibol de tubo de ferro galvanizado 3"e parte móvel de 21/2", inclusive carretilha, furo com tubo de ferro galvanizado de 31/2"e tampão de furo</t>
  </si>
  <si>
    <t>11.1.3</t>
  </si>
  <si>
    <t>PAR DE POSTES E REDE DE VÔLEI - FORNECIMENTO E INSTALAÇÃO.</t>
  </si>
  <si>
    <t>Quadra de Vôlei</t>
  </si>
  <si>
    <t>SERVIÇOS COMPLEMENTARES</t>
  </si>
  <si>
    <t>Data: 07/05/2025</t>
  </si>
  <si>
    <t>OBRA: REFORMA DA QUADRA POLIESPORTIVA DO BAIRRO MONTE LÍBANO, JOÃO NEIVA/ES</t>
  </si>
  <si>
    <t>OBRA: REFORMA DA QUADRA POLIESPORTIVA DO MONTE LÍBANO, JOÃO NEIVA/ES</t>
  </si>
  <si>
    <t>SUB-ITEM 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</si>
</sst>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8" formatCode="&quot;R$&quot;\ #,##0.00;[Red]\-&quot;R$&quot;\ #,##0.00"/>
    <numFmt numFmtId="44" formatCode="_-&quot;R$&quot;\ * #,##0.00_-;\-&quot;R$&quot;\ * #,##0.00_-;_-&quot;R$&quot;\ * &quot;-&quot;??_-;_-@_-"/>
    <numFmt numFmtId="43" formatCode="_-* #,##0.00_-;\-* #,##0.00_-;_-* &quot;-&quot;??_-;_-@_-"/>
    <numFmt numFmtId="164" formatCode="_-[$R$-416]\ * #,##0.00_-;\-[$R$-416]\ * #,##0.00_-;_-[$R$-416]\ * &quot;-&quot;??_-;_-@_-"/>
    <numFmt numFmtId="165" formatCode="_(&quot;R$ &quot;* #,##0.00_);_(&quot;R$ &quot;* \(#,##0.00\);_(&quot;R$ &quot;* &quot;-&quot;??_);_(@_)"/>
    <numFmt numFmtId="166" formatCode="&quot;R$&quot;\ #,##0.00"/>
    <numFmt numFmtId="167" formatCode="0.000"/>
    <numFmt numFmtId="168" formatCode="&quot;R$ &quot;#,##0.00"/>
    <numFmt numFmtId="169" formatCode="0.0000"/>
    <numFmt numFmtId="170" formatCode="_(* #,##0.00_);_(* \(#,##0.00\);_(* &quot;-&quot;??_);_(@_)"/>
    <numFmt numFmtId="171" formatCode="0.00000"/>
    <numFmt numFmtId="172" formatCode="0.000%"/>
  </numFmts>
  <fonts count="52" x14ac:knownFonts="1">
    <font>
      <sz val="11"/>
      <color theme="1"/>
      <name val="Calibri"/>
      <family val="2"/>
      <scheme val="minor"/>
    </font>
    <font>
      <sz val="11"/>
      <color theme="1"/>
      <name val="Calibri"/>
      <family val="2"/>
      <scheme val="minor"/>
    </font>
    <font>
      <sz val="10"/>
      <color theme="1"/>
      <name val="Arial"/>
      <family val="2"/>
    </font>
    <font>
      <b/>
      <sz val="10"/>
      <name val="Arial"/>
      <family val="2"/>
    </font>
    <font>
      <sz val="10"/>
      <name val="Arial"/>
      <family val="2"/>
    </font>
    <font>
      <sz val="11"/>
      <color indexed="8"/>
      <name val="Calibri"/>
      <family val="2"/>
    </font>
    <font>
      <sz val="10"/>
      <name val="Arial"/>
    </font>
    <font>
      <b/>
      <sz val="10"/>
      <name val="Arial"/>
    </font>
    <font>
      <b/>
      <sz val="11"/>
      <color theme="1"/>
      <name val="Calibri"/>
      <family val="2"/>
      <scheme val="minor"/>
    </font>
    <font>
      <sz val="10"/>
      <color rgb="FFFF0000"/>
      <name val="Arial"/>
      <family val="2"/>
    </font>
    <font>
      <sz val="12"/>
      <name val="Arial"/>
    </font>
    <font>
      <b/>
      <sz val="18"/>
      <name val="Arial"/>
    </font>
    <font>
      <b/>
      <sz val="16"/>
      <color rgb="FF000000"/>
      <name val="Arial"/>
    </font>
    <font>
      <b/>
      <sz val="18"/>
      <color rgb="FF000000"/>
      <name val="Arial"/>
    </font>
    <font>
      <sz val="18"/>
      <color rgb="FF000000"/>
      <name val="Arial"/>
    </font>
    <font>
      <sz val="18"/>
      <color rgb="FF000000"/>
      <name val="Arial"/>
      <family val="2"/>
    </font>
    <font>
      <b/>
      <u/>
      <sz val="10"/>
      <name val="Arial"/>
      <family val="2"/>
    </font>
    <font>
      <sz val="10"/>
      <color indexed="8"/>
      <name val="Arial"/>
      <family val="2"/>
    </font>
    <font>
      <b/>
      <sz val="16"/>
      <color indexed="8"/>
      <name val="Calibri"/>
      <family val="2"/>
      <scheme val="minor"/>
    </font>
    <font>
      <b/>
      <sz val="11"/>
      <color indexed="8"/>
      <name val="Calibri"/>
      <family val="2"/>
      <scheme val="minor"/>
    </font>
    <font>
      <sz val="11"/>
      <color indexed="8"/>
      <name val="Calibri"/>
      <family val="2"/>
      <scheme val="minor"/>
    </font>
    <font>
      <sz val="11"/>
      <name val="Calibri"/>
      <family val="2"/>
      <scheme val="minor"/>
    </font>
    <font>
      <sz val="11"/>
      <color theme="1"/>
      <name val="Calibri"/>
      <family val="2"/>
    </font>
    <font>
      <sz val="10"/>
      <color rgb="FF000000"/>
      <name val="Arial"/>
      <family val="2"/>
    </font>
    <font>
      <b/>
      <sz val="11"/>
      <name val="Calibri"/>
      <family val="2"/>
      <scheme val="minor"/>
    </font>
    <font>
      <sz val="11"/>
      <name val="Arial"/>
    </font>
    <font>
      <b/>
      <sz val="10"/>
      <color theme="1"/>
      <name val="Arial"/>
    </font>
    <font>
      <b/>
      <sz val="11"/>
      <color indexed="8"/>
      <name val="Calibri"/>
      <family val="2"/>
    </font>
    <font>
      <b/>
      <sz val="11"/>
      <color indexed="8"/>
      <name val="Calibri"/>
    </font>
    <font>
      <sz val="11"/>
      <color theme="1"/>
      <name val="Calibri"/>
    </font>
    <font>
      <sz val="11"/>
      <color indexed="8"/>
      <name val="Calibri"/>
    </font>
    <font>
      <b/>
      <sz val="10"/>
      <color theme="2"/>
      <name val="Arial"/>
    </font>
    <font>
      <sz val="10"/>
      <color theme="1"/>
      <name val="Arial"/>
    </font>
    <font>
      <i/>
      <sz val="10"/>
      <color theme="1"/>
      <name val="Arial"/>
    </font>
    <font>
      <b/>
      <i/>
      <sz val="10"/>
      <color theme="1"/>
      <name val="Arial"/>
    </font>
    <font>
      <b/>
      <i/>
      <sz val="9"/>
      <color rgb="FF000000"/>
      <name val="Arial"/>
    </font>
    <font>
      <sz val="9"/>
      <color rgb="FF000000"/>
      <name val="Arial"/>
    </font>
    <font>
      <sz val="10"/>
      <color rgb="FFFF0000"/>
      <name val="Arial"/>
    </font>
    <font>
      <b/>
      <sz val="10"/>
      <color rgb="FF000000"/>
      <name val="Arial"/>
    </font>
    <font>
      <sz val="10"/>
      <color rgb="FF000000"/>
      <name val="Arial"/>
    </font>
    <font>
      <i/>
      <sz val="10"/>
      <color rgb="FFFF0000"/>
      <name val="Arial"/>
    </font>
    <font>
      <i/>
      <sz val="10"/>
      <color rgb="FF000000"/>
      <name val="Arial"/>
    </font>
    <font>
      <sz val="10"/>
      <color theme="2"/>
      <name val="Arial"/>
    </font>
    <font>
      <b/>
      <sz val="10"/>
      <color rgb="FFFF0000"/>
      <name val="Arial"/>
    </font>
    <font>
      <i/>
      <sz val="9"/>
      <color rgb="FF000000"/>
      <name val="Arial"/>
    </font>
    <font>
      <b/>
      <sz val="18"/>
      <color rgb="FF000000"/>
      <name val="Arial"/>
      <family val="2"/>
    </font>
    <font>
      <b/>
      <sz val="9"/>
      <name val="Arial"/>
    </font>
    <font>
      <sz val="9"/>
      <name val="Arial"/>
    </font>
    <font>
      <sz val="9"/>
      <color theme="1"/>
      <name val="Calibri"/>
      <family val="2"/>
      <scheme val="minor"/>
    </font>
    <font>
      <sz val="8"/>
      <name val="Calibri"/>
      <family val="2"/>
      <scheme val="minor"/>
    </font>
    <font>
      <b/>
      <sz val="11"/>
      <name val="Arial"/>
      <family val="2"/>
    </font>
    <font>
      <b/>
      <sz val="8"/>
      <name val="Arial"/>
      <family val="2"/>
    </font>
  </fonts>
  <fills count="14">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rgb="FFFFFFFF"/>
        <bgColor rgb="FF000000"/>
      </patternFill>
    </fill>
    <fill>
      <patternFill patternType="solid">
        <fgColor rgb="FFFFFFFF"/>
        <bgColor indexed="64"/>
      </patternFill>
    </fill>
    <fill>
      <patternFill patternType="solid">
        <fgColor rgb="FFFFFF99"/>
        <bgColor rgb="FF000000"/>
      </patternFill>
    </fill>
    <fill>
      <patternFill patternType="solid">
        <fgColor rgb="FFFFFFE6"/>
        <bgColor indexed="64"/>
      </patternFill>
    </fill>
    <fill>
      <patternFill patternType="solid">
        <fgColor indexed="9"/>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5" tint="0.59999389629810485"/>
        <bgColor indexed="64"/>
      </patternFill>
    </fill>
  </fills>
  <borders count="10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rgb="FF000000"/>
      </left>
      <right/>
      <top style="medium">
        <color rgb="FF000000"/>
      </top>
      <bottom/>
      <diagonal/>
    </border>
    <border>
      <left style="medium">
        <color rgb="FF000000"/>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medium">
        <color rgb="FF000000"/>
      </right>
      <top/>
      <bottom/>
      <diagonal/>
    </border>
    <border>
      <left style="medium">
        <color rgb="FF000000"/>
      </left>
      <right style="thin">
        <color rgb="FF000000"/>
      </right>
      <top style="thin">
        <color rgb="FF000000"/>
      </top>
      <bottom style="thin">
        <color rgb="FF000000"/>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bottom/>
      <diagonal/>
    </border>
    <border>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thin">
        <color rgb="FF000000"/>
      </left>
      <right/>
      <top style="thin">
        <color rgb="FF000000"/>
      </top>
      <bottom style="thin">
        <color rgb="FF000000"/>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style="thin">
        <color rgb="FF000000"/>
      </top>
      <bottom/>
      <diagonal/>
    </border>
    <border>
      <left style="thin">
        <color indexed="64"/>
      </left>
      <right style="thin">
        <color indexed="64"/>
      </right>
      <top/>
      <bottom/>
      <diagonal/>
    </border>
    <border>
      <left style="thin">
        <color rgb="FF000000"/>
      </left>
      <right/>
      <top style="medium">
        <color indexed="64"/>
      </top>
      <bottom style="thin">
        <color indexed="64"/>
      </bottom>
      <diagonal/>
    </border>
    <border>
      <left style="thin">
        <color rgb="FF000000"/>
      </left>
      <right style="thin">
        <color indexed="64"/>
      </right>
      <top style="thin">
        <color indexed="64"/>
      </top>
      <bottom/>
      <diagonal/>
    </border>
    <border>
      <left style="thin">
        <color indexed="64"/>
      </left>
      <right style="thin">
        <color rgb="FF000000"/>
      </right>
      <top style="thin">
        <color indexed="64"/>
      </top>
      <bottom style="thin">
        <color indexed="64"/>
      </bottom>
      <diagonal/>
    </border>
    <border>
      <left style="thin">
        <color rgb="FF000000"/>
      </left>
      <right style="thin">
        <color indexed="64"/>
      </right>
      <top/>
      <bottom/>
      <diagonal/>
    </border>
    <border>
      <left style="thin">
        <color indexed="64"/>
      </left>
      <right style="thin">
        <color rgb="FF000000"/>
      </right>
      <top style="thin">
        <color indexed="64"/>
      </top>
      <bottom/>
      <diagonal/>
    </border>
    <border>
      <left/>
      <right/>
      <top/>
      <bottom style="thin">
        <color indexed="64"/>
      </bottom>
      <diagonal/>
    </border>
    <border>
      <left style="thin">
        <color indexed="64"/>
      </left>
      <right style="thin">
        <color indexed="64"/>
      </right>
      <top/>
      <bottom style="thin">
        <color rgb="FF000000"/>
      </bottom>
      <diagonal/>
    </border>
    <border>
      <left style="thin">
        <color indexed="64"/>
      </left>
      <right/>
      <top/>
      <bottom style="thin">
        <color rgb="FF000000"/>
      </bottom>
      <diagonal/>
    </border>
    <border>
      <left/>
      <right style="thin">
        <color indexed="64"/>
      </right>
      <top/>
      <bottom style="thin">
        <color indexed="64"/>
      </bottom>
      <diagonal/>
    </border>
    <border>
      <left/>
      <right/>
      <top style="thin">
        <color rgb="FF000000"/>
      </top>
      <bottom/>
      <diagonal/>
    </border>
    <border>
      <left/>
      <right style="thin">
        <color rgb="FF000000"/>
      </right>
      <top/>
      <bottom/>
      <diagonal/>
    </border>
    <border>
      <left style="thin">
        <color rgb="FF000000"/>
      </left>
      <right/>
      <top/>
      <bottom style="thin">
        <color rgb="FF000000"/>
      </bottom>
      <diagonal/>
    </border>
    <border>
      <left style="thin">
        <color indexed="64"/>
      </left>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rgb="FF000000"/>
      </left>
      <right/>
      <top style="thin">
        <color indexed="64"/>
      </top>
      <bottom style="thin">
        <color indexed="64"/>
      </bottom>
      <diagonal/>
    </border>
    <border>
      <left style="thin">
        <color rgb="FF000000"/>
      </left>
      <right style="thin">
        <color indexed="64"/>
      </right>
      <top/>
      <bottom style="thin">
        <color indexed="64"/>
      </bottom>
      <diagonal/>
    </border>
    <border>
      <left style="thin">
        <color rgb="FF000000"/>
      </left>
      <right style="thin">
        <color indexed="64"/>
      </right>
      <top style="thin">
        <color indexed="64"/>
      </top>
      <bottom style="thin">
        <color rgb="FF000000"/>
      </bottom>
      <diagonal/>
    </border>
    <border>
      <left style="thin">
        <color indexed="64"/>
      </left>
      <right style="thin">
        <color indexed="64"/>
      </right>
      <top style="thin">
        <color indexed="64"/>
      </top>
      <bottom style="thin">
        <color rgb="FF000000"/>
      </bottom>
      <diagonal/>
    </border>
    <border>
      <left style="thin">
        <color indexed="64"/>
      </left>
      <right/>
      <top/>
      <bottom style="medium">
        <color indexed="64"/>
      </bottom>
      <diagonal/>
    </border>
    <border>
      <left style="thin">
        <color rgb="FF000000"/>
      </left>
      <right/>
      <top style="medium">
        <color rgb="FF000000"/>
      </top>
      <bottom/>
      <diagonal/>
    </border>
    <border>
      <left style="thin">
        <color rgb="FF000000"/>
      </left>
      <right style="medium">
        <color rgb="FF000000"/>
      </right>
      <top style="medium">
        <color rgb="FF000000"/>
      </top>
      <bottom/>
      <diagonal/>
    </border>
    <border>
      <left style="medium">
        <color rgb="FF000000"/>
      </left>
      <right/>
      <top/>
      <bottom style="medium">
        <color indexed="64"/>
      </bottom>
      <diagonal/>
    </border>
    <border>
      <left style="thin">
        <color indexed="64"/>
      </left>
      <right style="medium">
        <color rgb="FF000000"/>
      </right>
      <top/>
      <bottom style="medium">
        <color indexed="64"/>
      </bottom>
      <diagonal/>
    </border>
    <border>
      <left style="medium">
        <color rgb="FF000000"/>
      </left>
      <right/>
      <top style="medium">
        <color indexed="64"/>
      </top>
      <bottom style="thin">
        <color indexed="64"/>
      </bottom>
      <diagonal/>
    </border>
    <border>
      <left style="thin">
        <color rgb="FF000000"/>
      </left>
      <right style="medium">
        <color rgb="FF000000"/>
      </right>
      <top style="medium">
        <color indexed="64"/>
      </top>
      <bottom style="thin">
        <color indexed="64"/>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style="thin">
        <color indexed="64"/>
      </bottom>
      <diagonal/>
    </border>
    <border>
      <left/>
      <right style="medium">
        <color rgb="FF000000"/>
      </right>
      <top style="thin">
        <color indexed="64"/>
      </top>
      <bottom style="thin">
        <color indexed="64"/>
      </bottom>
      <diagonal/>
    </border>
    <border>
      <left style="thin">
        <color indexed="64"/>
      </left>
      <right style="medium">
        <color rgb="FF000000"/>
      </right>
      <top style="thin">
        <color indexed="64"/>
      </top>
      <bottom/>
      <diagonal/>
    </border>
    <border>
      <left style="thin">
        <color rgb="FF000000"/>
      </left>
      <right/>
      <top/>
      <bottom style="thin">
        <color indexed="64"/>
      </bottom>
      <diagonal/>
    </border>
    <border>
      <left style="thin">
        <color rgb="FF000000"/>
      </left>
      <right style="thin">
        <color indexed="64"/>
      </right>
      <top/>
      <bottom style="thin">
        <color rgb="FF000000"/>
      </bottom>
      <diagonal/>
    </border>
    <border>
      <left/>
      <right style="thin">
        <color rgb="FF000000"/>
      </right>
      <top/>
      <bottom style="thin">
        <color indexed="64"/>
      </bottom>
      <diagonal/>
    </border>
    <border>
      <left/>
      <right style="thin">
        <color indexed="64"/>
      </right>
      <top/>
      <bottom style="thin">
        <color rgb="FF000000"/>
      </bottom>
      <diagonal/>
    </border>
    <border>
      <left style="medium">
        <color rgb="FF000000"/>
      </left>
      <right/>
      <top style="thin">
        <color indexed="64"/>
      </top>
      <bottom style="thin">
        <color indexed="64"/>
      </bottom>
      <diagonal/>
    </border>
    <border>
      <left style="medium">
        <color rgb="FF000000"/>
      </left>
      <right/>
      <top style="thin">
        <color indexed="64"/>
      </top>
      <bottom style="medium">
        <color rgb="FF000000"/>
      </bottom>
      <diagonal/>
    </border>
    <border>
      <left style="thin">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top style="thin">
        <color indexed="64"/>
      </top>
      <bottom style="medium">
        <color rgb="FF000000"/>
      </bottom>
      <diagonal/>
    </border>
    <border>
      <left style="thin">
        <color rgb="FF000000"/>
      </left>
      <right style="thin">
        <color rgb="FF000000"/>
      </right>
      <top style="thin">
        <color rgb="FF000000"/>
      </top>
      <bottom style="medium">
        <color rgb="FF000000"/>
      </bottom>
      <diagonal/>
    </border>
    <border>
      <left style="medium">
        <color indexed="64"/>
      </left>
      <right/>
      <top style="medium">
        <color indexed="64"/>
      </top>
      <bottom/>
      <diagonal/>
    </border>
    <border>
      <left style="thin">
        <color rgb="FF000000"/>
      </left>
      <right/>
      <top style="medium">
        <color indexed="64"/>
      </top>
      <bottom/>
      <diagonal/>
    </border>
    <border>
      <left style="thin">
        <color rgb="FF000000"/>
      </left>
      <right style="medium">
        <color indexed="64"/>
      </right>
      <top style="medium">
        <color indexed="64"/>
      </top>
      <bottom/>
      <diagonal/>
    </border>
    <border>
      <left/>
      <right style="medium">
        <color indexed="64"/>
      </right>
      <top/>
      <bottom style="thin">
        <color rgb="FF000000"/>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rgb="FF000000"/>
      </bottom>
      <diagonal/>
    </border>
    <border>
      <left style="medium">
        <color rgb="FF000000"/>
      </left>
      <right/>
      <top style="thin">
        <color rgb="FF000000"/>
      </top>
      <bottom/>
      <diagonal/>
    </border>
    <border>
      <left/>
      <right/>
      <top style="medium">
        <color indexed="64"/>
      </top>
      <bottom/>
      <diagonal/>
    </border>
    <border>
      <left/>
      <right style="medium">
        <color indexed="64"/>
      </right>
      <top style="medium">
        <color indexed="64"/>
      </top>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xf numFmtId="0" fontId="4" fillId="0" borderId="0"/>
    <xf numFmtId="0" fontId="4" fillId="0" borderId="0"/>
    <xf numFmtId="0" fontId="1" fillId="0" borderId="0"/>
    <xf numFmtId="165" fontId="5" fillId="0" borderId="0" applyFont="0" applyFill="0" applyBorder="0" applyAlignment="0" applyProtection="0"/>
    <xf numFmtId="0" fontId="4" fillId="0" borderId="0"/>
    <xf numFmtId="43" fontId="4" fillId="0" borderId="0" applyFont="0" applyFill="0" applyBorder="0" applyAlignment="0" applyProtection="0"/>
    <xf numFmtId="44" fontId="4" fillId="0" borderId="0" applyFont="0" applyFill="0" applyBorder="0" applyAlignment="0" applyProtection="0"/>
    <xf numFmtId="0" fontId="6" fillId="0" borderId="0"/>
    <xf numFmtId="9"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0" fontId="4"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4" fillId="0" borderId="0"/>
    <xf numFmtId="2" fontId="4" fillId="0" borderId="0">
      <alignment vertical="center"/>
    </xf>
  </cellStyleXfs>
  <cellXfs count="625">
    <xf numFmtId="0" fontId="0" fillId="0" borderId="0" xfId="0"/>
    <xf numFmtId="4" fontId="2" fillId="2" borderId="1" xfId="0" applyNumberFormat="1" applyFont="1" applyFill="1" applyBorder="1" applyAlignment="1">
      <alignment horizontal="center" vertical="center"/>
    </xf>
    <xf numFmtId="4" fontId="2" fillId="2" borderId="4" xfId="0" applyNumberFormat="1" applyFont="1" applyFill="1" applyBorder="1" applyAlignment="1">
      <alignment horizontal="center" vertical="center"/>
    </xf>
    <xf numFmtId="0" fontId="6" fillId="0" borderId="6" xfId="0" applyFont="1" applyBorder="1" applyAlignment="1">
      <alignment horizontal="left" vertical="center" wrapText="1"/>
    </xf>
    <xf numFmtId="0" fontId="6" fillId="0" borderId="6" xfId="0" applyFont="1" applyBorder="1" applyAlignment="1">
      <alignment horizontal="center" vertical="center"/>
    </xf>
    <xf numFmtId="0" fontId="0" fillId="0" borderId="0" xfId="0" applyAlignment="1">
      <alignment horizontal="center" vertical="center"/>
    </xf>
    <xf numFmtId="0" fontId="14" fillId="0" borderId="53" xfId="0" applyFont="1" applyBorder="1" applyAlignment="1">
      <alignment horizontal="center" vertical="center"/>
    </xf>
    <xf numFmtId="10" fontId="14" fillId="0" borderId="53" xfId="0" applyNumberFormat="1" applyFont="1" applyBorder="1" applyAlignment="1">
      <alignment horizontal="center" vertical="center"/>
    </xf>
    <xf numFmtId="10" fontId="13" fillId="0" borderId="53" xfId="0" applyNumberFormat="1" applyFont="1" applyBorder="1" applyAlignment="1">
      <alignment horizontal="center" vertical="center"/>
    </xf>
    <xf numFmtId="0" fontId="13" fillId="6" borderId="3" xfId="0" applyFont="1" applyFill="1" applyBorder="1" applyAlignment="1">
      <alignment horizontal="center" vertical="center"/>
    </xf>
    <xf numFmtId="0" fontId="13" fillId="6" borderId="5" xfId="0" applyFont="1" applyFill="1" applyBorder="1" applyAlignment="1">
      <alignment horizontal="center" vertical="center"/>
    </xf>
    <xf numFmtId="10" fontId="13" fillId="6" borderId="53" xfId="0" applyNumberFormat="1" applyFont="1" applyFill="1" applyBorder="1" applyAlignment="1">
      <alignment horizontal="center" vertical="center"/>
    </xf>
    <xf numFmtId="0" fontId="13" fillId="6" borderId="8" xfId="0" applyFont="1" applyFill="1" applyBorder="1" applyAlignment="1">
      <alignment horizontal="center" vertical="center"/>
    </xf>
    <xf numFmtId="0" fontId="13" fillId="3" borderId="53" xfId="0" applyFont="1" applyFill="1" applyBorder="1" applyAlignment="1">
      <alignment horizontal="center" vertical="center"/>
    </xf>
    <xf numFmtId="0" fontId="14" fillId="7" borderId="53" xfId="0" applyFont="1" applyFill="1" applyBorder="1" applyAlignment="1">
      <alignment horizontal="center" vertical="center"/>
    </xf>
    <xf numFmtId="10" fontId="14" fillId="7" borderId="53" xfId="0" applyNumberFormat="1" applyFont="1" applyFill="1" applyBorder="1" applyAlignment="1">
      <alignment horizontal="center" vertical="center"/>
    </xf>
    <xf numFmtId="10" fontId="13" fillId="7" borderId="53" xfId="0" applyNumberFormat="1" applyFont="1" applyFill="1" applyBorder="1" applyAlignment="1">
      <alignment horizontal="center" vertical="center"/>
    </xf>
    <xf numFmtId="44" fontId="14" fillId="7" borderId="53" xfId="0" applyNumberFormat="1" applyFont="1" applyFill="1" applyBorder="1" applyAlignment="1">
      <alignment horizontal="center" vertical="center"/>
    </xf>
    <xf numFmtId="8" fontId="14" fillId="0" borderId="53" xfId="0" applyNumberFormat="1" applyFont="1" applyBorder="1" applyAlignment="1">
      <alignment horizontal="center" vertical="center"/>
    </xf>
    <xf numFmtId="8" fontId="14" fillId="7" borderId="53" xfId="0" applyNumberFormat="1" applyFont="1" applyFill="1" applyBorder="1" applyAlignment="1">
      <alignment horizontal="center" vertical="center"/>
    </xf>
    <xf numFmtId="44" fontId="13" fillId="6" borderId="53" xfId="0" applyNumberFormat="1" applyFont="1" applyFill="1" applyBorder="1" applyAlignment="1">
      <alignment horizontal="center" vertical="center"/>
    </xf>
    <xf numFmtId="8" fontId="15" fillId="7" borderId="53" xfId="0" applyNumberFormat="1" applyFont="1" applyFill="1" applyBorder="1" applyAlignment="1">
      <alignment horizontal="center" vertical="center"/>
    </xf>
    <xf numFmtId="8" fontId="15" fillId="0" borderId="53" xfId="0" applyNumberFormat="1" applyFont="1" applyBorder="1" applyAlignment="1">
      <alignment horizontal="center" vertical="center"/>
    </xf>
    <xf numFmtId="0" fontId="4" fillId="0" borderId="0" xfId="4"/>
    <xf numFmtId="0" fontId="3" fillId="2" borderId="0" xfId="21" applyNumberFormat="1" applyFont="1" applyFill="1" applyBorder="1" applyAlignment="1">
      <alignment horizontal="right" vertical="center" wrapText="1"/>
    </xf>
    <xf numFmtId="4" fontId="2" fillId="2" borderId="57" xfId="0" applyNumberFormat="1" applyFont="1" applyFill="1" applyBorder="1" applyAlignment="1">
      <alignment horizontal="center" vertical="center"/>
    </xf>
    <xf numFmtId="43" fontId="3" fillId="2" borderId="0" xfId="21" applyFont="1" applyFill="1" applyBorder="1" applyAlignment="1">
      <alignment horizontal="center" vertical="center" wrapText="1"/>
    </xf>
    <xf numFmtId="10" fontId="3" fillId="2" borderId="0" xfId="21" applyNumberFormat="1" applyFont="1" applyFill="1" applyBorder="1" applyAlignment="1">
      <alignment horizontal="center" vertical="center" wrapText="1"/>
    </xf>
    <xf numFmtId="0" fontId="3" fillId="2" borderId="5" xfId="21" applyNumberFormat="1" applyFont="1" applyFill="1" applyBorder="1" applyAlignment="1">
      <alignment horizontal="right" vertical="center" wrapText="1"/>
    </xf>
    <xf numFmtId="0" fontId="4" fillId="8" borderId="4" xfId="24" applyFill="1" applyBorder="1"/>
    <xf numFmtId="0" fontId="3" fillId="8" borderId="6" xfId="24" applyFont="1" applyFill="1" applyBorder="1" applyAlignment="1">
      <alignment horizontal="center" vertical="center" wrapText="1"/>
    </xf>
    <xf numFmtId="0" fontId="4" fillId="8" borderId="5" xfId="24" applyFill="1" applyBorder="1"/>
    <xf numFmtId="0" fontId="3" fillId="8" borderId="6" xfId="24" applyFont="1" applyFill="1" applyBorder="1"/>
    <xf numFmtId="0" fontId="4" fillId="8" borderId="6" xfId="24" applyFill="1" applyBorder="1"/>
    <xf numFmtId="10" fontId="4" fillId="8" borderId="6" xfId="24" applyNumberFormat="1" applyFill="1" applyBorder="1"/>
    <xf numFmtId="10" fontId="4" fillId="0" borderId="6" xfId="24" applyNumberFormat="1" applyBorder="1" applyAlignment="1">
      <alignment horizontal="center"/>
    </xf>
    <xf numFmtId="10" fontId="4" fillId="0" borderId="0" xfId="4" applyNumberFormat="1"/>
    <xf numFmtId="10" fontId="3" fillId="0" borderId="6" xfId="24" applyNumberFormat="1" applyFont="1" applyBorder="1" applyAlignment="1">
      <alignment horizontal="center"/>
    </xf>
    <xf numFmtId="0" fontId="4" fillId="8" borderId="8" xfId="24" applyFill="1" applyBorder="1"/>
    <xf numFmtId="10" fontId="4" fillId="8" borderId="6" xfId="24" applyNumberFormat="1" applyFill="1" applyBorder="1" applyAlignment="1">
      <alignment horizontal="center"/>
    </xf>
    <xf numFmtId="10" fontId="3" fillId="8" borderId="6" xfId="24" applyNumberFormat="1" applyFont="1" applyFill="1" applyBorder="1" applyAlignment="1">
      <alignment horizontal="center"/>
    </xf>
    <xf numFmtId="10" fontId="4" fillId="8" borderId="0" xfId="23" applyNumberFormat="1" applyFont="1" applyFill="1" applyBorder="1"/>
    <xf numFmtId="49" fontId="3" fillId="8" borderId="4" xfId="25" applyNumberFormat="1" applyFont="1" applyFill="1" applyBorder="1" applyAlignment="1">
      <alignment horizontal="left" vertical="top"/>
    </xf>
    <xf numFmtId="2" fontId="3" fillId="8" borderId="0" xfId="25" applyFont="1" applyFill="1" applyAlignment="1">
      <alignment horizontal="justify" vertical="top" wrapText="1"/>
    </xf>
    <xf numFmtId="4" fontId="3" fillId="8" borderId="0" xfId="25" applyNumberFormat="1" applyFont="1" applyFill="1" applyAlignment="1">
      <alignment vertical="top" wrapText="1"/>
    </xf>
    <xf numFmtId="2" fontId="3" fillId="8" borderId="5" xfId="25" applyFont="1" applyFill="1" applyBorder="1" applyAlignment="1">
      <alignment vertical="top" wrapText="1"/>
    </xf>
    <xf numFmtId="49" fontId="3" fillId="8" borderId="4" xfId="25" applyNumberFormat="1" applyFont="1" applyFill="1" applyBorder="1" applyAlignment="1">
      <alignment horizontal="right" vertical="top" wrapText="1"/>
    </xf>
    <xf numFmtId="49" fontId="3" fillId="8" borderId="0" xfId="25" applyNumberFormat="1" applyFont="1" applyFill="1" applyAlignment="1">
      <alignment horizontal="left" vertical="top"/>
    </xf>
    <xf numFmtId="2" fontId="17" fillId="8" borderId="0" xfId="25" applyFont="1" applyFill="1">
      <alignment vertical="center"/>
    </xf>
    <xf numFmtId="49" fontId="3" fillId="8" borderId="58" xfId="25" applyNumberFormat="1" applyFont="1" applyFill="1" applyBorder="1" applyAlignment="1">
      <alignment horizontal="right" wrapText="1"/>
    </xf>
    <xf numFmtId="4" fontId="3" fillId="8" borderId="0" xfId="25" applyNumberFormat="1" applyFont="1" applyFill="1" applyAlignment="1">
      <alignment wrapText="1"/>
    </xf>
    <xf numFmtId="2" fontId="3" fillId="8" borderId="59" xfId="25" applyFont="1" applyFill="1" applyBorder="1" applyAlignment="1">
      <alignment wrapText="1"/>
    </xf>
    <xf numFmtId="49" fontId="3" fillId="8" borderId="58" xfId="25" applyNumberFormat="1" applyFont="1" applyFill="1" applyBorder="1" applyAlignment="1">
      <alignment horizontal="right" vertical="top" wrapText="1"/>
    </xf>
    <xf numFmtId="2" fontId="3" fillId="8" borderId="59" xfId="25" applyFont="1" applyFill="1" applyBorder="1" applyAlignment="1">
      <alignment vertical="top" wrapText="1"/>
    </xf>
    <xf numFmtId="49" fontId="3" fillId="8" borderId="58" xfId="25" applyNumberFormat="1" applyFont="1" applyFill="1" applyBorder="1" applyAlignment="1">
      <alignment horizontal="left" vertical="top" wrapText="1"/>
    </xf>
    <xf numFmtId="4" fontId="3" fillId="8" borderId="0" xfId="5" applyNumberFormat="1" applyFont="1" applyFill="1" applyAlignment="1">
      <alignment vertical="top" wrapText="1"/>
    </xf>
    <xf numFmtId="0" fontId="3" fillId="8" borderId="59" xfId="5" applyFont="1" applyFill="1" applyBorder="1" applyAlignment="1">
      <alignment vertical="top" wrapText="1"/>
    </xf>
    <xf numFmtId="49" fontId="3" fillId="8" borderId="60" xfId="25" applyNumberFormat="1" applyFont="1" applyFill="1" applyBorder="1" applyAlignment="1">
      <alignment horizontal="left" vertical="top" wrapText="1"/>
    </xf>
    <xf numFmtId="0" fontId="4" fillId="8" borderId="61" xfId="5" applyFill="1" applyBorder="1" applyAlignment="1">
      <alignment horizontal="left" vertical="top" wrapText="1"/>
    </xf>
    <xf numFmtId="0" fontId="4" fillId="8" borderId="62" xfId="5" applyFill="1" applyBorder="1" applyAlignment="1">
      <alignment horizontal="left" vertical="top" wrapText="1"/>
    </xf>
    <xf numFmtId="49" fontId="3" fillId="8" borderId="58" xfId="25" applyNumberFormat="1" applyFont="1" applyFill="1" applyBorder="1" applyAlignment="1">
      <alignment vertical="top" wrapText="1"/>
    </xf>
    <xf numFmtId="0" fontId="4" fillId="8" borderId="60" xfId="4" applyFill="1" applyBorder="1"/>
    <xf numFmtId="0" fontId="2" fillId="0" borderId="0" xfId="0" applyFont="1"/>
    <xf numFmtId="167" fontId="20" fillId="2" borderId="6" xfId="6" applyNumberFormat="1" applyFont="1" applyFill="1" applyBorder="1" applyAlignment="1">
      <alignment horizontal="center" vertical="center"/>
    </xf>
    <xf numFmtId="49" fontId="1" fillId="2" borderId="6" xfId="6" applyNumberFormat="1" applyFill="1" applyBorder="1" applyAlignment="1">
      <alignment vertical="center"/>
    </xf>
    <xf numFmtId="170" fontId="19" fillId="2" borderId="6" xfId="6" applyNumberFormat="1" applyFont="1" applyFill="1" applyBorder="1" applyAlignment="1">
      <alignment horizontal="right" vertical="center"/>
    </xf>
    <xf numFmtId="49" fontId="22" fillId="2" borderId="6" xfId="6" applyNumberFormat="1" applyFont="1" applyFill="1" applyBorder="1" applyAlignment="1">
      <alignment horizontal="center" vertical="center" wrapText="1"/>
    </xf>
    <xf numFmtId="1" fontId="5" fillId="2" borderId="6" xfId="6" applyNumberFormat="1" applyFont="1" applyFill="1" applyBorder="1" applyAlignment="1">
      <alignment horizontal="center" vertical="center" wrapText="1"/>
    </xf>
    <xf numFmtId="168" fontId="19" fillId="2" borderId="6" xfId="6" applyNumberFormat="1" applyFont="1" applyFill="1" applyBorder="1" applyAlignment="1">
      <alignment vertical="center" wrapText="1"/>
    </xf>
    <xf numFmtId="0" fontId="1" fillId="0" borderId="6" xfId="6" applyBorder="1" applyAlignment="1">
      <alignment horizontal="center" vertical="center"/>
    </xf>
    <xf numFmtId="0" fontId="1" fillId="0" borderId="6" xfId="6" applyBorder="1" applyAlignment="1">
      <alignment vertical="center"/>
    </xf>
    <xf numFmtId="43" fontId="1" fillId="0" borderId="6" xfId="6" applyNumberFormat="1" applyBorder="1" applyAlignment="1">
      <alignment vertical="center"/>
    </xf>
    <xf numFmtId="43" fontId="19" fillId="2" borderId="6" xfId="6" applyNumberFormat="1" applyFont="1" applyFill="1" applyBorder="1" applyAlignment="1">
      <alignment horizontal="right" vertical="center"/>
    </xf>
    <xf numFmtId="49" fontId="20" fillId="2" borderId="6" xfId="6" applyNumberFormat="1" applyFont="1" applyFill="1" applyBorder="1" applyAlignment="1">
      <alignment horizontal="center" vertical="center"/>
    </xf>
    <xf numFmtId="169" fontId="20" fillId="2" borderId="6" xfId="6" applyNumberFormat="1" applyFont="1" applyFill="1" applyBorder="1" applyAlignment="1">
      <alignment horizontal="center" vertical="center"/>
    </xf>
    <xf numFmtId="167" fontId="22" fillId="2" borderId="6" xfId="6" applyNumberFormat="1" applyFont="1" applyFill="1" applyBorder="1" applyAlignment="1">
      <alignment horizontal="center" vertical="center" wrapText="1"/>
    </xf>
    <xf numFmtId="4" fontId="1" fillId="2" borderId="6" xfId="6" applyNumberFormat="1" applyFill="1" applyBorder="1" applyAlignment="1">
      <alignment horizontal="center" vertical="center" wrapText="1"/>
    </xf>
    <xf numFmtId="2" fontId="22" fillId="2" borderId="6" xfId="6" applyNumberFormat="1" applyFont="1" applyFill="1" applyBorder="1" applyAlignment="1">
      <alignment horizontal="center" vertical="center" wrapText="1"/>
    </xf>
    <xf numFmtId="170" fontId="1" fillId="0" borderId="6" xfId="6" applyNumberFormat="1" applyBorder="1" applyAlignment="1">
      <alignment horizontal="center" vertical="center"/>
    </xf>
    <xf numFmtId="0" fontId="7" fillId="10" borderId="6" xfId="0" applyFont="1" applyFill="1" applyBorder="1" applyAlignment="1">
      <alignment horizontal="center" vertical="center"/>
    </xf>
    <xf numFmtId="0" fontId="7" fillId="10" borderId="6" xfId="0" applyFont="1" applyFill="1" applyBorder="1" applyAlignment="1">
      <alignment horizontal="left" vertical="center" wrapText="1"/>
    </xf>
    <xf numFmtId="0" fontId="2" fillId="0" borderId="0" xfId="0" applyFont="1" applyAlignment="1">
      <alignment vertical="center"/>
    </xf>
    <xf numFmtId="0" fontId="9" fillId="0" borderId="0" xfId="0" applyFont="1" applyAlignment="1">
      <alignment vertical="center"/>
    </xf>
    <xf numFmtId="0" fontId="21" fillId="0" borderId="0" xfId="0" applyFont="1"/>
    <xf numFmtId="0" fontId="24" fillId="0" borderId="0" xfId="0" applyFont="1"/>
    <xf numFmtId="8" fontId="13" fillId="6" borderId="53" xfId="0" applyNumberFormat="1" applyFont="1" applyFill="1" applyBorder="1" applyAlignment="1">
      <alignment horizontal="center" vertical="center"/>
    </xf>
    <xf numFmtId="10" fontId="7" fillId="2" borderId="0" xfId="1" applyNumberFormat="1" applyFont="1" applyFill="1" applyBorder="1" applyAlignment="1">
      <alignment horizontal="center" vertical="center" wrapText="1"/>
    </xf>
    <xf numFmtId="43" fontId="7" fillId="2" borderId="0" xfId="1" applyFont="1" applyFill="1" applyBorder="1" applyAlignment="1">
      <alignment horizontal="center" vertical="center" wrapText="1"/>
    </xf>
    <xf numFmtId="44" fontId="7" fillId="11" borderId="6" xfId="1" applyNumberFormat="1" applyFont="1" applyFill="1" applyBorder="1" applyAlignment="1">
      <alignment horizontal="center" vertical="center"/>
    </xf>
    <xf numFmtId="0" fontId="7" fillId="10" borderId="6" xfId="0" applyFont="1" applyFill="1" applyBorder="1" applyAlignment="1">
      <alignment horizontal="justify" vertical="center" wrapText="1"/>
    </xf>
    <xf numFmtId="43" fontId="7" fillId="10" borderId="6" xfId="1" applyFont="1" applyFill="1" applyBorder="1" applyAlignment="1">
      <alignment horizontal="center" vertical="center"/>
    </xf>
    <xf numFmtId="44" fontId="6" fillId="10" borderId="6" xfId="1" applyNumberFormat="1" applyFont="1" applyFill="1" applyBorder="1" applyAlignment="1">
      <alignment horizontal="center" vertical="center"/>
    </xf>
    <xf numFmtId="43" fontId="7" fillId="10" borderId="6" xfId="13" applyFont="1" applyFill="1" applyBorder="1" applyAlignment="1">
      <alignment horizontal="center" vertical="center"/>
    </xf>
    <xf numFmtId="44" fontId="6" fillId="10" borderId="6" xfId="13" applyNumberFormat="1" applyFont="1" applyFill="1" applyBorder="1" applyAlignment="1">
      <alignment horizontal="center" vertical="center"/>
    </xf>
    <xf numFmtId="44" fontId="6" fillId="0" borderId="6" xfId="14" applyFont="1" applyBorder="1" applyAlignment="1">
      <alignment horizontal="center" vertical="center"/>
    </xf>
    <xf numFmtId="44" fontId="6" fillId="0" borderId="6" xfId="13" applyNumberFormat="1" applyFont="1" applyFill="1" applyBorder="1" applyAlignment="1">
      <alignment horizontal="center" vertical="center"/>
    </xf>
    <xf numFmtId="2" fontId="6" fillId="0" borderId="6" xfId="0" applyNumberFormat="1" applyFont="1" applyBorder="1" applyAlignment="1">
      <alignment horizontal="center" vertical="center"/>
    </xf>
    <xf numFmtId="0" fontId="6" fillId="0" borderId="6" xfId="0" applyFont="1" applyBorder="1" applyAlignment="1">
      <alignment horizontal="left" vertical="center"/>
    </xf>
    <xf numFmtId="0" fontId="7" fillId="9" borderId="9" xfId="0" applyFont="1" applyFill="1" applyBorder="1" applyAlignment="1">
      <alignment horizontal="center" vertical="center"/>
    </xf>
    <xf numFmtId="0" fontId="7" fillId="9" borderId="9" xfId="0" applyFont="1" applyFill="1" applyBorder="1" applyAlignment="1">
      <alignment horizontal="right" vertical="center" wrapText="1"/>
    </xf>
    <xf numFmtId="44" fontId="7" fillId="9" borderId="9" xfId="14" applyFont="1" applyFill="1" applyBorder="1" applyAlignment="1">
      <alignment horizontal="center" vertical="center"/>
    </xf>
    <xf numFmtId="44" fontId="7" fillId="9" borderId="9" xfId="13" applyNumberFormat="1" applyFont="1" applyFill="1" applyBorder="1" applyAlignment="1">
      <alignment horizontal="center" vertical="center"/>
    </xf>
    <xf numFmtId="0" fontId="7" fillId="0" borderId="11" xfId="0" applyFont="1" applyBorder="1" applyAlignment="1">
      <alignment horizontal="center" vertical="center"/>
    </xf>
    <xf numFmtId="0" fontId="7" fillId="0" borderId="11" xfId="0" applyFont="1" applyBorder="1" applyAlignment="1">
      <alignment horizontal="right" vertical="center" wrapText="1"/>
    </xf>
    <xf numFmtId="44" fontId="7" fillId="0" borderId="11" xfId="14" applyFont="1" applyFill="1" applyBorder="1" applyAlignment="1">
      <alignment horizontal="center" vertical="center"/>
    </xf>
    <xf numFmtId="44" fontId="7" fillId="0" borderId="11" xfId="13" applyNumberFormat="1" applyFont="1" applyFill="1" applyBorder="1" applyAlignment="1">
      <alignment horizontal="center" vertical="center"/>
    </xf>
    <xf numFmtId="0" fontId="7" fillId="10" borderId="10" xfId="0" applyFont="1" applyFill="1" applyBorder="1" applyAlignment="1">
      <alignment horizontal="center" vertical="center"/>
    </xf>
    <xf numFmtId="0" fontId="7" fillId="10" borderId="10" xfId="0" applyFont="1" applyFill="1" applyBorder="1" applyAlignment="1">
      <alignment horizontal="left" vertical="center"/>
    </xf>
    <xf numFmtId="0" fontId="6" fillId="10" borderId="10" xfId="0" applyFont="1" applyFill="1" applyBorder="1" applyAlignment="1">
      <alignment horizontal="center" vertical="center"/>
    </xf>
    <xf numFmtId="44" fontId="6" fillId="10" borderId="10" xfId="0" applyNumberFormat="1" applyFont="1" applyFill="1" applyBorder="1" applyAlignment="1">
      <alignment horizontal="center" vertical="center"/>
    </xf>
    <xf numFmtId="44" fontId="6" fillId="10" borderId="10" xfId="13" applyNumberFormat="1" applyFont="1" applyFill="1" applyBorder="1" applyAlignment="1">
      <alignment horizontal="center" vertical="center"/>
    </xf>
    <xf numFmtId="0" fontId="7" fillId="10" borderId="6" xfId="0" applyFont="1" applyFill="1" applyBorder="1" applyAlignment="1">
      <alignment horizontal="left" vertical="center"/>
    </xf>
    <xf numFmtId="0" fontId="6" fillId="10" borderId="6" xfId="0" applyFont="1" applyFill="1" applyBorder="1" applyAlignment="1">
      <alignment horizontal="center" vertical="center"/>
    </xf>
    <xf numFmtId="44" fontId="6" fillId="10" borderId="6" xfId="0" applyNumberFormat="1" applyFont="1" applyFill="1" applyBorder="1" applyAlignment="1">
      <alignment horizontal="center" vertical="center"/>
    </xf>
    <xf numFmtId="44" fontId="6" fillId="0" borderId="6" xfId="0" applyNumberFormat="1" applyFont="1" applyBorder="1" applyAlignment="1">
      <alignment horizontal="center" vertical="center"/>
    </xf>
    <xf numFmtId="0" fontId="6" fillId="0" borderId="6" xfId="0" applyFont="1" applyBorder="1" applyAlignment="1">
      <alignment vertical="center" wrapText="1"/>
    </xf>
    <xf numFmtId="0" fontId="7" fillId="9" borderId="6" xfId="0" applyFont="1" applyFill="1" applyBorder="1" applyAlignment="1">
      <alignment horizontal="center" vertical="center"/>
    </xf>
    <xf numFmtId="0" fontId="7" fillId="9" borderId="6" xfId="0" applyFont="1" applyFill="1" applyBorder="1" applyAlignment="1">
      <alignment horizontal="right" vertical="center" wrapText="1"/>
    </xf>
    <xf numFmtId="44" fontId="7" fillId="9" borderId="6" xfId="14" applyFont="1" applyFill="1" applyBorder="1" applyAlignment="1">
      <alignment horizontal="center" vertical="center"/>
    </xf>
    <xf numFmtId="44" fontId="7" fillId="9" borderId="6" xfId="13" applyNumberFormat="1" applyFont="1" applyFill="1" applyBorder="1" applyAlignment="1">
      <alignment horizontal="center" vertical="center"/>
    </xf>
    <xf numFmtId="4" fontId="6" fillId="0" borderId="6" xfId="0" applyNumberFormat="1" applyFont="1" applyBorder="1" applyAlignment="1">
      <alignment horizontal="center" vertical="center"/>
    </xf>
    <xf numFmtId="44" fontId="7" fillId="10" borderId="6" xfId="0" applyNumberFormat="1" applyFont="1" applyFill="1" applyBorder="1" applyAlignment="1">
      <alignment horizontal="center" vertical="center"/>
    </xf>
    <xf numFmtId="2" fontId="6" fillId="5" borderId="6" xfId="0" applyNumberFormat="1" applyFont="1" applyFill="1" applyBorder="1" applyAlignment="1">
      <alignment horizontal="center" vertical="center"/>
    </xf>
    <xf numFmtId="0" fontId="6" fillId="0" borderId="0" xfId="0" applyFont="1" applyAlignment="1">
      <alignment horizontal="center" vertical="center"/>
    </xf>
    <xf numFmtId="0" fontId="25" fillId="0" borderId="0" xfId="0" applyFont="1"/>
    <xf numFmtId="44" fontId="6" fillId="0" borderId="6" xfId="14" applyFont="1" applyFill="1" applyBorder="1" applyAlignment="1">
      <alignment horizontal="center" vertical="center"/>
    </xf>
    <xf numFmtId="0" fontId="6" fillId="0" borderId="0" xfId="0" applyFont="1" applyAlignment="1">
      <alignment horizontal="left" vertical="center" wrapText="1"/>
    </xf>
    <xf numFmtId="44" fontId="6" fillId="0" borderId="0" xfId="0" applyNumberFormat="1" applyFont="1" applyAlignment="1">
      <alignment horizontal="center" vertical="center"/>
    </xf>
    <xf numFmtId="44" fontId="6" fillId="0" borderId="0" xfId="22" applyFont="1" applyAlignment="1">
      <alignment horizontal="center" vertical="center"/>
    </xf>
    <xf numFmtId="10" fontId="6" fillId="0" borderId="0" xfId="23" applyNumberFormat="1" applyFont="1" applyAlignment="1">
      <alignment horizontal="center" vertical="center"/>
    </xf>
    <xf numFmtId="44" fontId="25" fillId="0" borderId="0" xfId="0" applyNumberFormat="1" applyFont="1"/>
    <xf numFmtId="17" fontId="27" fillId="2" borderId="6" xfId="6" applyNumberFormat="1" applyFont="1" applyFill="1" applyBorder="1" applyAlignment="1">
      <alignment horizontal="center" vertical="center" wrapText="1"/>
    </xf>
    <xf numFmtId="1" fontId="20" fillId="2" borderId="6" xfId="6" applyNumberFormat="1" applyFont="1" applyFill="1" applyBorder="1" applyAlignment="1">
      <alignment horizontal="center" vertical="center"/>
    </xf>
    <xf numFmtId="168" fontId="20" fillId="2" borderId="6" xfId="6" applyNumberFormat="1" applyFont="1" applyFill="1" applyBorder="1" applyAlignment="1">
      <alignment horizontal="center" vertical="center"/>
    </xf>
    <xf numFmtId="0" fontId="20" fillId="2" borderId="6" xfId="6" applyFont="1" applyFill="1" applyBorder="1" applyAlignment="1">
      <alignment vertical="center"/>
    </xf>
    <xf numFmtId="166" fontId="20" fillId="2" borderId="6" xfId="6" applyNumberFormat="1" applyFont="1" applyFill="1" applyBorder="1" applyAlignment="1">
      <alignment horizontal="center" vertical="center"/>
    </xf>
    <xf numFmtId="166" fontId="1" fillId="2" borderId="6" xfId="6" applyNumberFormat="1" applyFill="1" applyBorder="1" applyAlignment="1">
      <alignment horizontal="right" vertical="center" wrapText="1"/>
    </xf>
    <xf numFmtId="166" fontId="19" fillId="2" borderId="6" xfId="6" applyNumberFormat="1" applyFont="1" applyFill="1" applyBorder="1" applyAlignment="1">
      <alignment horizontal="right" vertical="center"/>
    </xf>
    <xf numFmtId="166" fontId="22" fillId="0" borderId="6" xfId="6" applyNumberFormat="1" applyFont="1" applyBorder="1" applyAlignment="1">
      <alignment horizontal="right" vertical="center" wrapText="1"/>
    </xf>
    <xf numFmtId="1" fontId="1" fillId="2" borderId="6" xfId="6" applyNumberFormat="1" applyFill="1" applyBorder="1" applyAlignment="1">
      <alignment horizontal="center" vertical="center" wrapText="1"/>
    </xf>
    <xf numFmtId="167" fontId="1" fillId="2" borderId="6" xfId="6" applyNumberFormat="1" applyFill="1" applyBorder="1" applyAlignment="1">
      <alignment horizontal="center" vertical="center" wrapText="1"/>
    </xf>
    <xf numFmtId="168" fontId="1" fillId="2" borderId="6" xfId="6" applyNumberFormat="1" applyFill="1" applyBorder="1" applyAlignment="1">
      <alignment horizontal="right" vertical="center" wrapText="1"/>
    </xf>
    <xf numFmtId="166" fontId="20" fillId="2" borderId="6" xfId="6" applyNumberFormat="1" applyFont="1" applyFill="1" applyBorder="1" applyAlignment="1">
      <alignment vertical="center"/>
    </xf>
    <xf numFmtId="166" fontId="19" fillId="2" borderId="6" xfId="6" applyNumberFormat="1" applyFont="1" applyFill="1" applyBorder="1" applyAlignment="1">
      <alignment vertical="center"/>
    </xf>
    <xf numFmtId="49" fontId="22" fillId="2" borderId="6" xfId="6" quotePrefix="1" applyNumberFormat="1" applyFont="1" applyFill="1" applyBorder="1" applyAlignment="1">
      <alignment horizontal="center" vertical="center" wrapText="1"/>
    </xf>
    <xf numFmtId="17" fontId="28" fillId="2" borderId="6" xfId="6" applyNumberFormat="1" applyFont="1" applyFill="1" applyBorder="1" applyAlignment="1">
      <alignment horizontal="center" vertical="center" wrapText="1"/>
    </xf>
    <xf numFmtId="49" fontId="0" fillId="2" borderId="6" xfId="6" applyNumberFormat="1" applyFont="1" applyFill="1" applyBorder="1" applyAlignment="1">
      <alignment vertical="center"/>
    </xf>
    <xf numFmtId="166" fontId="0" fillId="2" borderId="6" xfId="6" applyNumberFormat="1" applyFont="1" applyFill="1" applyBorder="1" applyAlignment="1">
      <alignment horizontal="right" vertical="center" wrapText="1"/>
    </xf>
    <xf numFmtId="49" fontId="29" fillId="2" borderId="6" xfId="6" applyNumberFormat="1" applyFont="1" applyFill="1" applyBorder="1" applyAlignment="1">
      <alignment horizontal="center" vertical="center" wrapText="1"/>
    </xf>
    <xf numFmtId="1" fontId="30" fillId="2" borderId="6" xfId="6" applyNumberFormat="1" applyFont="1" applyFill="1" applyBorder="1" applyAlignment="1">
      <alignment horizontal="center" vertical="center" wrapText="1"/>
    </xf>
    <xf numFmtId="167" fontId="29" fillId="2" borderId="6" xfId="6" applyNumberFormat="1" applyFont="1" applyFill="1" applyBorder="1" applyAlignment="1">
      <alignment horizontal="center" vertical="center" wrapText="1"/>
    </xf>
    <xf numFmtId="166" fontId="29" fillId="0" borderId="6" xfId="6" applyNumberFormat="1" applyFont="1" applyBorder="1" applyAlignment="1">
      <alignment horizontal="right" vertical="center" wrapText="1"/>
    </xf>
    <xf numFmtId="1" fontId="0" fillId="2" borderId="6" xfId="6" applyNumberFormat="1" applyFont="1" applyFill="1" applyBorder="1" applyAlignment="1">
      <alignment horizontal="center" vertical="center" wrapText="1"/>
    </xf>
    <xf numFmtId="167" fontId="0" fillId="2" borderId="6" xfId="6" applyNumberFormat="1" applyFont="1" applyFill="1" applyBorder="1" applyAlignment="1">
      <alignment horizontal="center" vertical="center" wrapText="1"/>
    </xf>
    <xf numFmtId="4" fontId="0" fillId="2" borderId="6" xfId="6" applyNumberFormat="1" applyFont="1" applyFill="1" applyBorder="1" applyAlignment="1">
      <alignment horizontal="center" vertical="center" wrapText="1"/>
    </xf>
    <xf numFmtId="168" fontId="0" fillId="2" borderId="6" xfId="6" applyNumberFormat="1" applyFont="1" applyFill="1" applyBorder="1" applyAlignment="1">
      <alignment horizontal="right" vertical="center" wrapText="1"/>
    </xf>
    <xf numFmtId="0" fontId="0" fillId="0" borderId="6" xfId="6" applyFont="1" applyBorder="1" applyAlignment="1">
      <alignment horizontal="center" vertical="center"/>
    </xf>
    <xf numFmtId="0" fontId="0" fillId="0" borderId="6" xfId="6" applyFont="1" applyBorder="1" applyAlignment="1">
      <alignment vertical="center"/>
    </xf>
    <xf numFmtId="170" fontId="0" fillId="0" borderId="6" xfId="6" applyNumberFormat="1" applyFont="1" applyBorder="1" applyAlignment="1">
      <alignment horizontal="center" vertical="center"/>
    </xf>
    <xf numFmtId="43" fontId="0" fillId="0" borderId="6" xfId="6" applyNumberFormat="1" applyFont="1" applyBorder="1" applyAlignment="1">
      <alignment vertical="center"/>
    </xf>
    <xf numFmtId="44" fontId="7" fillId="0" borderId="11" xfId="14" applyFont="1" applyBorder="1" applyAlignment="1">
      <alignment horizontal="center" vertical="center"/>
    </xf>
    <xf numFmtId="44" fontId="7" fillId="0" borderId="11" xfId="13" applyNumberFormat="1" applyFont="1" applyBorder="1" applyAlignment="1">
      <alignment horizontal="center" vertical="center"/>
    </xf>
    <xf numFmtId="44" fontId="6" fillId="0" borderId="6" xfId="13" applyNumberFormat="1" applyFont="1" applyBorder="1" applyAlignment="1">
      <alignment horizontal="center" vertical="center"/>
    </xf>
    <xf numFmtId="0" fontId="6" fillId="0" borderId="40" xfId="0" applyFont="1" applyBorder="1" applyAlignment="1">
      <alignment horizontal="center" vertical="center"/>
    </xf>
    <xf numFmtId="2" fontId="7" fillId="10" borderId="11" xfId="0" applyNumberFormat="1" applyFont="1" applyFill="1" applyBorder="1" applyAlignment="1">
      <alignment horizontal="left" vertical="center"/>
    </xf>
    <xf numFmtId="2" fontId="31" fillId="10" borderId="11" xfId="0" applyNumberFormat="1" applyFont="1" applyFill="1" applyBorder="1" applyAlignment="1">
      <alignment horizontal="center" vertical="center"/>
    </xf>
    <xf numFmtId="0" fontId="7" fillId="10" borderId="10" xfId="0" applyFont="1" applyFill="1" applyBorder="1" applyAlignment="1">
      <alignment horizontal="right" vertical="center"/>
    </xf>
    <xf numFmtId="0" fontId="7" fillId="10" borderId="65" xfId="0" quotePrefix="1" applyFont="1" applyFill="1" applyBorder="1" applyAlignment="1">
      <alignment horizontal="center" vertical="center"/>
    </xf>
    <xf numFmtId="0" fontId="6" fillId="0" borderId="65" xfId="0" applyFont="1" applyBorder="1" applyAlignment="1">
      <alignment horizontal="center" vertical="center"/>
    </xf>
    <xf numFmtId="0" fontId="7" fillId="9" borderId="46" xfId="0" quotePrefix="1" applyFont="1" applyFill="1" applyBorder="1" applyAlignment="1">
      <alignment horizontal="center" vertical="center"/>
    </xf>
    <xf numFmtId="0" fontId="7" fillId="0" borderId="66" xfId="0" quotePrefix="1" applyFont="1" applyBorder="1" applyAlignment="1">
      <alignment horizontal="center" vertical="center"/>
    </xf>
    <xf numFmtId="0" fontId="7" fillId="10" borderId="67" xfId="0" quotePrefix="1" applyFont="1" applyFill="1" applyBorder="1" applyAlignment="1">
      <alignment horizontal="center" vertical="center"/>
    </xf>
    <xf numFmtId="0" fontId="6" fillId="0" borderId="65" xfId="0" quotePrefix="1" applyFont="1" applyBorder="1" applyAlignment="1">
      <alignment horizontal="center" vertical="center"/>
    </xf>
    <xf numFmtId="0" fontId="7" fillId="9" borderId="65" xfId="0" quotePrefix="1" applyFont="1" applyFill="1" applyBorder="1" applyAlignment="1">
      <alignment horizontal="center" vertical="center"/>
    </xf>
    <xf numFmtId="0" fontId="7" fillId="10" borderId="65" xfId="0" applyFont="1" applyFill="1" applyBorder="1" applyAlignment="1">
      <alignment horizontal="center" vertical="center"/>
    </xf>
    <xf numFmtId="49" fontId="6" fillId="0" borderId="68" xfId="0" applyNumberFormat="1" applyFont="1" applyBorder="1" applyAlignment="1">
      <alignment horizontal="center" vertical="center"/>
    </xf>
    <xf numFmtId="0" fontId="6" fillId="0" borderId="69" xfId="0" applyFont="1" applyBorder="1" applyAlignment="1">
      <alignment horizontal="center" vertical="center"/>
    </xf>
    <xf numFmtId="0" fontId="7" fillId="0" borderId="69" xfId="0" applyFont="1" applyBorder="1" applyAlignment="1">
      <alignment horizontal="right" vertical="center" wrapText="1"/>
    </xf>
    <xf numFmtId="44" fontId="6" fillId="0" borderId="69" xfId="0" applyNumberFormat="1" applyFont="1" applyBorder="1" applyAlignment="1">
      <alignment horizontal="center" vertical="center"/>
    </xf>
    <xf numFmtId="44" fontId="7" fillId="0" borderId="69" xfId="0" applyNumberFormat="1" applyFont="1" applyBorder="1" applyAlignment="1">
      <alignment horizontal="center" vertical="center"/>
    </xf>
    <xf numFmtId="2" fontId="26" fillId="10" borderId="14" xfId="0" applyNumberFormat="1" applyFont="1" applyFill="1" applyBorder="1" applyAlignment="1">
      <alignment horizontal="center" vertical="center" wrapText="1"/>
    </xf>
    <xf numFmtId="0" fontId="32" fillId="0" borderId="0" xfId="0" applyFont="1" applyAlignment="1">
      <alignment vertical="center"/>
    </xf>
    <xf numFmtId="2" fontId="26" fillId="10" borderId="14" xfId="0" applyNumberFormat="1" applyFont="1" applyFill="1" applyBorder="1" applyAlignment="1">
      <alignment horizontal="left" vertical="center" wrapText="1"/>
    </xf>
    <xf numFmtId="2" fontId="32" fillId="0" borderId="14" xfId="0" applyNumberFormat="1" applyFont="1" applyBorder="1" applyAlignment="1">
      <alignment vertical="center"/>
    </xf>
    <xf numFmtId="2" fontId="33" fillId="0" borderId="14" xfId="0" applyNumberFormat="1" applyFont="1" applyBorder="1" applyAlignment="1">
      <alignment horizontal="right" vertical="center"/>
    </xf>
    <xf numFmtId="0" fontId="32" fillId="0" borderId="14" xfId="0" applyFont="1" applyBorder="1" applyAlignment="1">
      <alignment horizontal="right" vertical="center" wrapText="1"/>
    </xf>
    <xf numFmtId="0" fontId="34" fillId="0" borderId="9" xfId="0" applyFont="1" applyBorder="1" applyAlignment="1">
      <alignment horizontal="right" vertical="center" wrapText="1"/>
    </xf>
    <xf numFmtId="0" fontId="23" fillId="0" borderId="0" xfId="0" applyFont="1" applyAlignment="1">
      <alignment vertical="center"/>
    </xf>
    <xf numFmtId="2" fontId="26" fillId="0" borderId="6" xfId="0" applyNumberFormat="1" applyFont="1" applyBorder="1" applyAlignment="1">
      <alignment horizontal="center" vertical="center"/>
    </xf>
    <xf numFmtId="2" fontId="26" fillId="2" borderId="6" xfId="0" applyNumberFormat="1" applyFont="1" applyFill="1" applyBorder="1" applyAlignment="1">
      <alignment horizontal="center" vertical="center" wrapText="1"/>
    </xf>
    <xf numFmtId="2" fontId="26" fillId="10" borderId="14" xfId="0" applyNumberFormat="1" applyFont="1" applyFill="1" applyBorder="1" applyAlignment="1">
      <alignment horizontal="center" vertical="center"/>
    </xf>
    <xf numFmtId="2" fontId="32" fillId="0" borderId="14" xfId="0" applyNumberFormat="1" applyFont="1" applyBorder="1" applyAlignment="1">
      <alignment horizontal="center" vertical="center"/>
    </xf>
    <xf numFmtId="2" fontId="32" fillId="0" borderId="38" xfId="0" applyNumberFormat="1" applyFont="1" applyBorder="1" applyAlignment="1">
      <alignment horizontal="right" vertical="center"/>
    </xf>
    <xf numFmtId="2" fontId="32" fillId="0" borderId="38" xfId="0" applyNumberFormat="1" applyFont="1" applyBorder="1" applyAlignment="1">
      <alignment vertical="center"/>
    </xf>
    <xf numFmtId="2" fontId="26" fillId="10" borderId="15" xfId="0" applyNumberFormat="1" applyFont="1" applyFill="1" applyBorder="1" applyAlignment="1">
      <alignment horizontal="left" vertical="center" wrapText="1"/>
    </xf>
    <xf numFmtId="2" fontId="26" fillId="10" borderId="15" xfId="0" applyNumberFormat="1" applyFont="1" applyFill="1" applyBorder="1" applyAlignment="1">
      <alignment horizontal="center" vertical="center"/>
    </xf>
    <xf numFmtId="2" fontId="26" fillId="10" borderId="15" xfId="0" applyNumberFormat="1" applyFont="1" applyFill="1" applyBorder="1" applyAlignment="1">
      <alignment horizontal="center" vertical="center" wrapText="1"/>
    </xf>
    <xf numFmtId="2" fontId="33" fillId="0" borderId="14" xfId="0" applyNumberFormat="1" applyFont="1" applyBorder="1" applyAlignment="1">
      <alignment horizontal="right" vertical="center" wrapText="1"/>
    </xf>
    <xf numFmtId="2" fontId="32" fillId="2" borderId="14" xfId="0" applyNumberFormat="1" applyFont="1" applyFill="1" applyBorder="1" applyAlignment="1">
      <alignment horizontal="center" vertical="center" wrapText="1"/>
    </xf>
    <xf numFmtId="2" fontId="32" fillId="0" borderId="14" xfId="0" applyNumberFormat="1" applyFont="1" applyBorder="1" applyAlignment="1">
      <alignment horizontal="right" vertical="center"/>
    </xf>
    <xf numFmtId="2" fontId="33" fillId="5" borderId="19" xfId="0" applyNumberFormat="1" applyFont="1" applyFill="1" applyBorder="1" applyAlignment="1">
      <alignment horizontal="right" vertical="center" wrapText="1"/>
    </xf>
    <xf numFmtId="2" fontId="32" fillId="5" borderId="14" xfId="0" applyNumberFormat="1" applyFont="1" applyFill="1" applyBorder="1" applyAlignment="1">
      <alignment horizontal="center" vertical="center"/>
    </xf>
    <xf numFmtId="2" fontId="32" fillId="5" borderId="14" xfId="0" applyNumberFormat="1" applyFont="1" applyFill="1" applyBorder="1" applyAlignment="1">
      <alignment horizontal="center" vertical="center" wrapText="1"/>
    </xf>
    <xf numFmtId="2" fontId="33" fillId="5" borderId="43" xfId="0" applyNumberFormat="1" applyFont="1" applyFill="1" applyBorder="1" applyAlignment="1">
      <alignment horizontal="right" vertical="center"/>
    </xf>
    <xf numFmtId="2" fontId="32" fillId="5" borderId="15" xfId="0" applyNumberFormat="1" applyFont="1" applyFill="1" applyBorder="1" applyAlignment="1">
      <alignment horizontal="center" vertical="center"/>
    </xf>
    <xf numFmtId="2" fontId="32" fillId="5" borderId="15" xfId="0" applyNumberFormat="1" applyFont="1" applyFill="1" applyBorder="1" applyAlignment="1">
      <alignment horizontal="center" vertical="center" wrapText="1"/>
    </xf>
    <xf numFmtId="2" fontId="37" fillId="0" borderId="14" xfId="0" applyNumberFormat="1" applyFont="1" applyBorder="1" applyAlignment="1">
      <alignment horizontal="center" vertical="center"/>
    </xf>
    <xf numFmtId="2" fontId="34" fillId="0" borderId="14" xfId="0" applyNumberFormat="1" applyFont="1" applyBorder="1" applyAlignment="1">
      <alignment horizontal="center" vertical="center"/>
    </xf>
    <xf numFmtId="2" fontId="32" fillId="0" borderId="19" xfId="0" applyNumberFormat="1" applyFont="1" applyBorder="1" applyAlignment="1">
      <alignment vertical="center"/>
    </xf>
    <xf numFmtId="2" fontId="32" fillId="0" borderId="14" xfId="0" applyNumberFormat="1" applyFont="1" applyBorder="1" applyAlignment="1">
      <alignment horizontal="center" vertical="center" wrapText="1"/>
    </xf>
    <xf numFmtId="2" fontId="36" fillId="0" borderId="14" xfId="0" applyNumberFormat="1" applyFont="1" applyBorder="1" applyAlignment="1">
      <alignment horizontal="right" vertical="center"/>
    </xf>
    <xf numFmtId="2" fontId="39" fillId="0" borderId="14" xfId="0" applyNumberFormat="1" applyFont="1" applyBorder="1" applyAlignment="1">
      <alignment vertical="center"/>
    </xf>
    <xf numFmtId="2" fontId="39" fillId="0" borderId="14" xfId="0" applyNumberFormat="1" applyFont="1" applyBorder="1" applyAlignment="1">
      <alignment horizontal="center" vertical="center"/>
    </xf>
    <xf numFmtId="171" fontId="39" fillId="0" borderId="14" xfId="0" applyNumberFormat="1" applyFont="1" applyBorder="1" applyAlignment="1">
      <alignment horizontal="center" vertical="center"/>
    </xf>
    <xf numFmtId="2" fontId="7" fillId="0" borderId="14" xfId="0" applyNumberFormat="1" applyFont="1" applyBorder="1" applyAlignment="1">
      <alignment horizontal="left" vertical="center"/>
    </xf>
    <xf numFmtId="167" fontId="39" fillId="0" borderId="14" xfId="0" applyNumberFormat="1" applyFont="1" applyBorder="1" applyAlignment="1">
      <alignment horizontal="center" vertical="center"/>
    </xf>
    <xf numFmtId="2" fontId="40" fillId="0" borderId="14" xfId="0" applyNumberFormat="1" applyFont="1" applyBorder="1" applyAlignment="1">
      <alignment horizontal="right" vertical="center"/>
    </xf>
    <xf numFmtId="2" fontId="41" fillId="0" borderId="15" xfId="0" applyNumberFormat="1" applyFont="1" applyBorder="1" applyAlignment="1">
      <alignment horizontal="right" vertical="center" wrapText="1"/>
    </xf>
    <xf numFmtId="2" fontId="37" fillId="2" borderId="14" xfId="0" applyNumberFormat="1" applyFont="1" applyFill="1" applyBorder="1" applyAlignment="1">
      <alignment horizontal="center" vertical="center" wrapText="1"/>
    </xf>
    <xf numFmtId="2" fontId="39" fillId="2" borderId="14" xfId="0" applyNumberFormat="1" applyFont="1" applyFill="1" applyBorder="1" applyAlignment="1">
      <alignment horizontal="center" vertical="center" wrapText="1"/>
    </xf>
    <xf numFmtId="2" fontId="38" fillId="2" borderId="14" xfId="0" applyNumberFormat="1" applyFont="1" applyFill="1" applyBorder="1" applyAlignment="1">
      <alignment horizontal="center" vertical="center" wrapText="1"/>
    </xf>
    <xf numFmtId="2" fontId="42" fillId="0" borderId="14" xfId="0" applyNumberFormat="1" applyFont="1" applyBorder="1" applyAlignment="1">
      <alignment horizontal="center" vertical="center"/>
    </xf>
    <xf numFmtId="2" fontId="26" fillId="0" borderId="14" xfId="0" applyNumberFormat="1" applyFont="1" applyBorder="1" applyAlignment="1">
      <alignment horizontal="center" vertical="center"/>
    </xf>
    <xf numFmtId="2" fontId="43" fillId="0" borderId="14" xfId="0" applyNumberFormat="1" applyFont="1" applyBorder="1" applyAlignment="1">
      <alignment horizontal="center" vertical="center"/>
    </xf>
    <xf numFmtId="2" fontId="37" fillId="0" borderId="14" xfId="0" applyNumberFormat="1" applyFont="1" applyBorder="1" applyAlignment="1">
      <alignment vertical="center"/>
    </xf>
    <xf numFmtId="2" fontId="43" fillId="2" borderId="14" xfId="0" applyNumberFormat="1" applyFont="1" applyFill="1" applyBorder="1" applyAlignment="1">
      <alignment horizontal="center" vertical="center" wrapText="1"/>
    </xf>
    <xf numFmtId="2" fontId="40" fillId="0" borderId="14" xfId="0" applyNumberFormat="1" applyFont="1" applyBorder="1" applyAlignment="1">
      <alignment horizontal="right" vertical="center" wrapText="1"/>
    </xf>
    <xf numFmtId="2" fontId="37" fillId="0" borderId="14" xfId="0" applyNumberFormat="1" applyFont="1" applyBorder="1" applyAlignment="1">
      <alignment horizontal="right" vertical="center" wrapText="1"/>
    </xf>
    <xf numFmtId="2" fontId="32" fillId="0" borderId="14" xfId="0" applyNumberFormat="1" applyFont="1" applyBorder="1" applyAlignment="1">
      <alignment horizontal="right" vertical="center" wrapText="1"/>
    </xf>
    <xf numFmtId="2" fontId="32" fillId="0" borderId="14" xfId="0" applyNumberFormat="1" applyFont="1" applyBorder="1" applyAlignment="1">
      <alignment vertical="center" wrapText="1"/>
    </xf>
    <xf numFmtId="2" fontId="39" fillId="5" borderId="19" xfId="0" applyNumberFormat="1" applyFont="1" applyFill="1" applyBorder="1" applyAlignment="1">
      <alignment horizontal="right" vertical="center"/>
    </xf>
    <xf numFmtId="2" fontId="39" fillId="5" borderId="14" xfId="0" applyNumberFormat="1" applyFont="1" applyFill="1" applyBorder="1" applyAlignment="1">
      <alignment horizontal="center" vertical="center"/>
    </xf>
    <xf numFmtId="2" fontId="26" fillId="2" borderId="14" xfId="0" applyNumberFormat="1" applyFont="1" applyFill="1" applyBorder="1" applyAlignment="1">
      <alignment horizontal="left" vertical="center" wrapText="1"/>
    </xf>
    <xf numFmtId="2" fontId="39" fillId="0" borderId="14" xfId="0" applyNumberFormat="1" applyFont="1" applyBorder="1" applyAlignment="1">
      <alignment horizontal="center" wrapText="1"/>
    </xf>
    <xf numFmtId="2" fontId="39" fillId="0" borderId="19" xfId="0" applyNumberFormat="1" applyFont="1" applyBorder="1" applyAlignment="1">
      <alignment horizontal="center" wrapText="1"/>
    </xf>
    <xf numFmtId="2" fontId="41" fillId="0" borderId="14" xfId="0" applyNumberFormat="1" applyFont="1" applyBorder="1" applyAlignment="1">
      <alignment horizontal="right" vertical="center"/>
    </xf>
    <xf numFmtId="49" fontId="26" fillId="0" borderId="0" xfId="0" applyNumberFormat="1" applyFont="1" applyAlignment="1">
      <alignment horizontal="center" vertical="center"/>
    </xf>
    <xf numFmtId="2" fontId="32" fillId="0" borderId="0" xfId="0" applyNumberFormat="1" applyFont="1" applyAlignment="1">
      <alignment vertical="center"/>
    </xf>
    <xf numFmtId="2" fontId="33" fillId="2" borderId="14" xfId="0" applyNumberFormat="1" applyFont="1" applyFill="1" applyBorder="1" applyAlignment="1">
      <alignment horizontal="right" vertical="center"/>
    </xf>
    <xf numFmtId="2" fontId="32" fillId="2" borderId="14" xfId="0" applyNumberFormat="1" applyFont="1" applyFill="1" applyBorder="1" applyAlignment="1">
      <alignment horizontal="center" vertical="center"/>
    </xf>
    <xf numFmtId="2" fontId="32" fillId="2" borderId="19" xfId="0" applyNumberFormat="1" applyFont="1" applyFill="1" applyBorder="1" applyAlignment="1">
      <alignment horizontal="center" vertical="center"/>
    </xf>
    <xf numFmtId="49" fontId="6" fillId="0" borderId="65" xfId="0" quotePrefix="1" applyNumberFormat="1" applyFont="1" applyBorder="1" applyAlignment="1">
      <alignment horizontal="center" vertical="center"/>
    </xf>
    <xf numFmtId="2" fontId="6" fillId="0" borderId="6" xfId="21" applyNumberFormat="1" applyFont="1" applyFill="1" applyBorder="1" applyAlignment="1">
      <alignment horizontal="center" vertical="center"/>
    </xf>
    <xf numFmtId="2" fontId="33" fillId="0" borderId="19" xfId="0" applyNumberFormat="1" applyFont="1" applyBorder="1" applyAlignment="1">
      <alignment horizontal="right" vertical="center"/>
    </xf>
    <xf numFmtId="2" fontId="44" fillId="0" borderId="14" xfId="0" applyNumberFormat="1" applyFont="1" applyBorder="1" applyAlignment="1">
      <alignment horizontal="right" vertical="center"/>
    </xf>
    <xf numFmtId="49" fontId="26" fillId="0" borderId="77" xfId="0" applyNumberFormat="1" applyFont="1" applyBorder="1" applyAlignment="1">
      <alignment horizontal="center" vertical="center"/>
    </xf>
    <xf numFmtId="2" fontId="26" fillId="0" borderId="78" xfId="0" applyNumberFormat="1" applyFont="1" applyBorder="1" applyAlignment="1">
      <alignment horizontal="center" vertical="center" wrapText="1"/>
    </xf>
    <xf numFmtId="49" fontId="7" fillId="10" borderId="27" xfId="0" applyNumberFormat="1" applyFont="1" applyFill="1" applyBorder="1" applyAlignment="1">
      <alignment horizontal="center" vertical="center"/>
    </xf>
    <xf numFmtId="2" fontId="31" fillId="10" borderId="79" xfId="0" applyNumberFormat="1" applyFont="1" applyFill="1" applyBorder="1" applyAlignment="1">
      <alignment horizontal="center" vertical="center"/>
    </xf>
    <xf numFmtId="2" fontId="26" fillId="10" borderId="22" xfId="0" applyNumberFormat="1" applyFont="1" applyFill="1" applyBorder="1" applyAlignment="1">
      <alignment horizontal="center" vertical="center" wrapText="1"/>
    </xf>
    <xf numFmtId="2" fontId="26" fillId="9" borderId="22" xfId="22" applyNumberFormat="1" applyFont="1" applyFill="1" applyBorder="1" applyAlignment="1">
      <alignment horizontal="center" vertical="center"/>
    </xf>
    <xf numFmtId="2" fontId="32" fillId="0" borderId="35" xfId="0" applyNumberFormat="1" applyFont="1" applyBorder="1" applyAlignment="1">
      <alignment horizontal="center" vertical="center" wrapText="1"/>
    </xf>
    <xf numFmtId="2" fontId="26" fillId="9" borderId="35" xfId="22" applyNumberFormat="1" applyFont="1" applyFill="1" applyBorder="1" applyAlignment="1">
      <alignment horizontal="center" vertical="center"/>
    </xf>
    <xf numFmtId="2" fontId="32" fillId="5" borderId="22" xfId="0" applyNumberFormat="1" applyFont="1" applyFill="1" applyBorder="1" applyAlignment="1">
      <alignment horizontal="center" vertical="center" wrapText="1"/>
    </xf>
    <xf numFmtId="2" fontId="32" fillId="0" borderId="22" xfId="0" applyNumberFormat="1" applyFont="1" applyBorder="1" applyAlignment="1">
      <alignment vertical="center"/>
    </xf>
    <xf numFmtId="2" fontId="34" fillId="0" borderId="22" xfId="0" applyNumberFormat="1" applyFont="1" applyBorder="1" applyAlignment="1">
      <alignment horizontal="center" vertical="center"/>
    </xf>
    <xf numFmtId="49" fontId="38" fillId="0" borderId="27" xfId="0" applyNumberFormat="1" applyFont="1" applyBorder="1" applyAlignment="1">
      <alignment horizontal="center" vertical="center"/>
    </xf>
    <xf numFmtId="2" fontId="34" fillId="0" borderId="35" xfId="0" applyNumberFormat="1" applyFont="1" applyBorder="1" applyAlignment="1">
      <alignment horizontal="center" vertical="center"/>
    </xf>
    <xf numFmtId="2" fontId="39" fillId="0" borderId="22" xfId="0" applyNumberFormat="1" applyFont="1" applyBorder="1" applyAlignment="1">
      <alignment vertical="center"/>
    </xf>
    <xf numFmtId="2" fontId="39" fillId="0" borderId="22" xfId="0" applyNumberFormat="1" applyFont="1" applyBorder="1" applyAlignment="1">
      <alignment horizontal="center" vertical="center"/>
    </xf>
    <xf numFmtId="2" fontId="39" fillId="0" borderId="35" xfId="0" applyNumberFormat="1" applyFont="1" applyBorder="1" applyAlignment="1">
      <alignment horizontal="center" vertical="center"/>
    </xf>
    <xf numFmtId="2" fontId="37" fillId="0" borderId="35" xfId="0" applyNumberFormat="1" applyFont="1" applyBorder="1" applyAlignment="1">
      <alignment horizontal="center" vertical="center"/>
    </xf>
    <xf numFmtId="2" fontId="39" fillId="0" borderId="22" xfId="0" applyNumberFormat="1" applyFont="1" applyBorder="1" applyAlignment="1">
      <alignment horizontal="center" vertical="center" wrapText="1"/>
    </xf>
    <xf numFmtId="2" fontId="42" fillId="0" borderId="22" xfId="0" applyNumberFormat="1" applyFont="1" applyBorder="1" applyAlignment="1">
      <alignment horizontal="center" vertical="center"/>
    </xf>
    <xf numFmtId="2" fontId="43" fillId="0" borderId="35" xfId="0" applyNumberFormat="1" applyFont="1" applyBorder="1" applyAlignment="1">
      <alignment horizontal="center" vertical="center" wrapText="1"/>
    </xf>
    <xf numFmtId="2" fontId="37" fillId="0" borderId="22" xfId="0" applyNumberFormat="1" applyFont="1" applyBorder="1" applyAlignment="1">
      <alignment horizontal="center" vertical="center"/>
    </xf>
    <xf numFmtId="2" fontId="37" fillId="0" borderId="22" xfId="0" applyNumberFormat="1" applyFont="1" applyBorder="1" applyAlignment="1">
      <alignment horizontal="center" vertical="center" wrapText="1"/>
    </xf>
    <xf numFmtId="2" fontId="42" fillId="0" borderId="35" xfId="0" applyNumberFormat="1" applyFont="1" applyBorder="1" applyAlignment="1">
      <alignment horizontal="center" vertical="center"/>
    </xf>
    <xf numFmtId="2" fontId="32" fillId="0" borderId="22" xfId="0" applyNumberFormat="1" applyFont="1" applyBorder="1" applyAlignment="1">
      <alignment horizontal="center" vertical="center" wrapText="1"/>
    </xf>
    <xf numFmtId="2" fontId="39" fillId="0" borderId="35" xfId="0" applyNumberFormat="1" applyFont="1" applyBorder="1" applyAlignment="1">
      <alignment horizontal="center" vertical="center" wrapText="1"/>
    </xf>
    <xf numFmtId="49" fontId="7" fillId="5" borderId="23" xfId="0" applyNumberFormat="1" applyFont="1" applyFill="1" applyBorder="1" applyAlignment="1">
      <alignment horizontal="center" vertical="center"/>
    </xf>
    <xf numFmtId="2" fontId="39" fillId="5" borderId="22" xfId="0" applyNumberFormat="1" applyFont="1" applyFill="1" applyBorder="1" applyAlignment="1">
      <alignment horizontal="center" vertical="center"/>
    </xf>
    <xf numFmtId="2" fontId="26" fillId="0" borderId="22" xfId="0" applyNumberFormat="1" applyFont="1" applyBorder="1" applyAlignment="1">
      <alignment horizontal="center" vertical="center" wrapText="1"/>
    </xf>
    <xf numFmtId="2" fontId="32" fillId="2" borderId="22" xfId="0" applyNumberFormat="1" applyFont="1" applyFill="1" applyBorder="1" applyAlignment="1">
      <alignment horizontal="center" vertical="center"/>
    </xf>
    <xf numFmtId="2" fontId="32" fillId="2" borderId="35" xfId="0" applyNumberFormat="1" applyFont="1" applyFill="1" applyBorder="1" applyAlignment="1">
      <alignment horizontal="center" vertical="center"/>
    </xf>
    <xf numFmtId="2" fontId="39" fillId="0" borderId="35" xfId="0" applyNumberFormat="1" applyFont="1" applyBorder="1" applyAlignment="1">
      <alignment horizontal="center" wrapText="1"/>
    </xf>
    <xf numFmtId="2" fontId="26" fillId="9" borderId="33" xfId="22" applyNumberFormat="1" applyFont="1" applyFill="1" applyBorder="1" applyAlignment="1">
      <alignment horizontal="center" vertical="center"/>
    </xf>
    <xf numFmtId="2" fontId="39" fillId="0" borderId="19" xfId="0" applyNumberFormat="1" applyFont="1" applyBorder="1" applyAlignment="1">
      <alignment horizontal="center" vertical="center"/>
    </xf>
    <xf numFmtId="43" fontId="7" fillId="2" borderId="40" xfId="1" applyFont="1" applyFill="1" applyBorder="1" applyAlignment="1">
      <alignment horizontal="center" vertical="center" wrapText="1"/>
    </xf>
    <xf numFmtId="10" fontId="7" fillId="2" borderId="40" xfId="1" applyNumberFormat="1" applyFont="1" applyFill="1" applyBorder="1" applyAlignment="1">
      <alignment horizontal="center" vertical="center" wrapText="1"/>
    </xf>
    <xf numFmtId="44" fontId="7" fillId="2" borderId="40" xfId="1" applyNumberFormat="1" applyFont="1" applyFill="1" applyBorder="1" applyAlignment="1">
      <alignment horizontal="right" vertical="center" wrapText="1"/>
    </xf>
    <xf numFmtId="0" fontId="13" fillId="3" borderId="83" xfId="0" applyFont="1" applyFill="1" applyBorder="1" applyAlignment="1">
      <alignment horizontal="center" vertical="center"/>
    </xf>
    <xf numFmtId="0" fontId="14" fillId="7" borderId="83" xfId="0" applyFont="1" applyFill="1" applyBorder="1" applyAlignment="1">
      <alignment horizontal="center" vertical="center"/>
    </xf>
    <xf numFmtId="0" fontId="13" fillId="7" borderId="83" xfId="0" applyFont="1" applyFill="1" applyBorder="1" applyAlignment="1">
      <alignment horizontal="center" vertical="center"/>
    </xf>
    <xf numFmtId="8" fontId="14" fillId="0" borderId="83" xfId="0" applyNumberFormat="1" applyFont="1" applyBorder="1" applyAlignment="1">
      <alignment horizontal="center" vertical="center"/>
    </xf>
    <xf numFmtId="10" fontId="13" fillId="0" borderId="83" xfId="0" applyNumberFormat="1" applyFont="1" applyBorder="1" applyAlignment="1">
      <alignment horizontal="center" vertical="center"/>
    </xf>
    <xf numFmtId="10" fontId="14" fillId="7" borderId="83" xfId="0" applyNumberFormat="1" applyFont="1" applyFill="1" applyBorder="1" applyAlignment="1">
      <alignment horizontal="center" vertical="center"/>
    </xf>
    <xf numFmtId="10" fontId="13" fillId="7" borderId="83" xfId="0" applyNumberFormat="1" applyFont="1" applyFill="1" applyBorder="1" applyAlignment="1">
      <alignment horizontal="center" vertical="center"/>
    </xf>
    <xf numFmtId="44" fontId="14" fillId="7" borderId="83" xfId="0" applyNumberFormat="1" applyFont="1" applyFill="1" applyBorder="1" applyAlignment="1">
      <alignment horizontal="center" vertical="center"/>
    </xf>
    <xf numFmtId="0" fontId="12" fillId="6" borderId="48" xfId="0" applyFont="1" applyFill="1" applyBorder="1" applyAlignment="1">
      <alignment horizontal="center" vertical="center"/>
    </xf>
    <xf numFmtId="0" fontId="13" fillId="6" borderId="0" xfId="0" applyFont="1" applyFill="1" applyAlignment="1">
      <alignment horizontal="center" vertical="center"/>
    </xf>
    <xf numFmtId="10" fontId="13" fillId="6" borderId="83" xfId="0" applyNumberFormat="1" applyFont="1" applyFill="1" applyBorder="1" applyAlignment="1">
      <alignment horizontal="center" vertical="center"/>
    </xf>
    <xf numFmtId="0" fontId="12" fillId="6" borderId="82" xfId="0" applyFont="1" applyFill="1" applyBorder="1" applyAlignment="1">
      <alignment horizontal="center" vertical="center"/>
    </xf>
    <xf numFmtId="0" fontId="13" fillId="6" borderId="40" xfId="0" applyFont="1" applyFill="1" applyBorder="1" applyAlignment="1">
      <alignment horizontal="center" vertical="center"/>
    </xf>
    <xf numFmtId="0" fontId="13" fillId="6" borderId="84" xfId="0" applyFont="1" applyFill="1" applyBorder="1" applyAlignment="1">
      <alignment horizontal="center" vertical="center"/>
    </xf>
    <xf numFmtId="44" fontId="13" fillId="6" borderId="84" xfId="0" applyNumberFormat="1" applyFont="1" applyFill="1" applyBorder="1" applyAlignment="1">
      <alignment horizontal="center" vertical="center"/>
    </xf>
    <xf numFmtId="44" fontId="13" fillId="6" borderId="41" xfId="0" applyNumberFormat="1" applyFont="1" applyFill="1" applyBorder="1" applyAlignment="1">
      <alignment horizontal="center" vertical="center"/>
    </xf>
    <xf numFmtId="10" fontId="45" fillId="7" borderId="53" xfId="0" applyNumberFormat="1" applyFont="1" applyFill="1" applyBorder="1" applyAlignment="1">
      <alignment horizontal="center" vertical="center"/>
    </xf>
    <xf numFmtId="8" fontId="14" fillId="7" borderId="83" xfId="0" applyNumberFormat="1" applyFont="1" applyFill="1" applyBorder="1" applyAlignment="1">
      <alignment horizontal="center" vertical="center"/>
    </xf>
    <xf numFmtId="8" fontId="13" fillId="6" borderId="83" xfId="0" applyNumberFormat="1" applyFont="1" applyFill="1" applyBorder="1" applyAlignment="1">
      <alignment horizontal="center" vertical="center"/>
    </xf>
    <xf numFmtId="8" fontId="13" fillId="7" borderId="53" xfId="0" applyNumberFormat="1" applyFont="1" applyFill="1" applyBorder="1" applyAlignment="1">
      <alignment horizontal="center" vertical="center"/>
    </xf>
    <xf numFmtId="0" fontId="47" fillId="0" borderId="6" xfId="0" applyFont="1" applyBorder="1" applyAlignment="1">
      <alignment horizontal="left" vertical="center" wrapText="1"/>
    </xf>
    <xf numFmtId="0" fontId="47" fillId="0" borderId="6" xfId="0" applyFont="1" applyBorder="1" applyAlignment="1">
      <alignment horizontal="left" vertical="center"/>
    </xf>
    <xf numFmtId="0" fontId="47" fillId="0" borderId="6" xfId="0" applyFont="1" applyBorder="1" applyAlignment="1">
      <alignment vertical="center" wrapText="1"/>
    </xf>
    <xf numFmtId="0" fontId="47" fillId="0" borderId="0" xfId="0" applyFont="1" applyAlignment="1">
      <alignment horizontal="left" vertical="center" wrapText="1"/>
    </xf>
    <xf numFmtId="0" fontId="48" fillId="0" borderId="0" xfId="0" applyFont="1"/>
    <xf numFmtId="10" fontId="6" fillId="0" borderId="6" xfId="23" applyNumberFormat="1" applyFont="1" applyBorder="1" applyAlignment="1">
      <alignment horizontal="center" vertical="top" wrapText="1"/>
    </xf>
    <xf numFmtId="0" fontId="6" fillId="0" borderId="6" xfId="0" applyFont="1" applyBorder="1" applyAlignment="1">
      <alignment horizontal="left" vertical="top" wrapText="1"/>
    </xf>
    <xf numFmtId="10" fontId="6" fillId="0" borderId="6" xfId="23" applyNumberFormat="1" applyFont="1" applyFill="1" applyBorder="1" applyAlignment="1">
      <alignment horizontal="center" vertical="top" wrapText="1"/>
    </xf>
    <xf numFmtId="10" fontId="7" fillId="0" borderId="6" xfId="23" applyNumberFormat="1" applyFont="1" applyFill="1" applyBorder="1" applyAlignment="1">
      <alignment horizontal="center" vertical="top" wrapText="1"/>
    </xf>
    <xf numFmtId="0" fontId="7" fillId="0" borderId="6" xfId="0" applyFont="1" applyBorder="1" applyAlignment="1">
      <alignment horizontal="left" vertical="top" wrapText="1" indent="5"/>
    </xf>
    <xf numFmtId="10" fontId="7" fillId="0" borderId="6" xfId="23" applyNumberFormat="1" applyFont="1" applyFill="1" applyBorder="1" applyAlignment="1">
      <alignment horizontal="center" vertical="top" wrapText="1" indent="1"/>
    </xf>
    <xf numFmtId="0" fontId="7" fillId="0" borderId="6" xfId="0" applyFont="1" applyBorder="1" applyAlignment="1">
      <alignment horizontal="left" vertical="top" wrapText="1" indent="4"/>
    </xf>
    <xf numFmtId="10" fontId="6" fillId="0" borderId="6" xfId="23" applyNumberFormat="1" applyFont="1" applyFill="1" applyBorder="1" applyAlignment="1">
      <alignment horizontal="center" vertical="center" wrapText="1"/>
    </xf>
    <xf numFmtId="0" fontId="7" fillId="0" borderId="6" xfId="0" applyFont="1" applyBorder="1" applyAlignment="1">
      <alignment horizontal="left" vertical="top" wrapText="1" indent="8"/>
    </xf>
    <xf numFmtId="0" fontId="32" fillId="0" borderId="6" xfId="0" applyFont="1" applyBorder="1" applyAlignment="1">
      <alignment horizontal="left" vertical="top" wrapText="1"/>
    </xf>
    <xf numFmtId="0" fontId="32" fillId="0" borderId="0" xfId="0" applyFont="1" applyAlignment="1">
      <alignment horizontal="center" vertical="center"/>
    </xf>
    <xf numFmtId="0" fontId="32" fillId="0" borderId="0" xfId="0" applyFont="1" applyAlignment="1">
      <alignment horizontal="left" vertical="center"/>
    </xf>
    <xf numFmtId="0" fontId="7" fillId="0" borderId="6" xfId="0" applyFont="1" applyBorder="1" applyAlignment="1">
      <alignment horizontal="center" vertical="center" wrapText="1"/>
    </xf>
    <xf numFmtId="0" fontId="7" fillId="11" borderId="10" xfId="0" applyFont="1" applyFill="1" applyBorder="1" applyAlignment="1">
      <alignment horizontal="center" vertical="center"/>
    </xf>
    <xf numFmtId="0" fontId="7" fillId="2" borderId="0" xfId="1" applyNumberFormat="1" applyFont="1" applyFill="1" applyBorder="1" applyAlignment="1">
      <alignment horizontal="center" vertical="center" wrapText="1"/>
    </xf>
    <xf numFmtId="49" fontId="26" fillId="0" borderId="23" xfId="0" applyNumberFormat="1" applyFont="1" applyBorder="1" applyAlignment="1">
      <alignment horizontal="center" vertical="center"/>
    </xf>
    <xf numFmtId="49" fontId="26" fillId="0" borderId="25" xfId="0" applyNumberFormat="1" applyFont="1" applyBorder="1" applyAlignment="1">
      <alignment horizontal="center" vertical="center"/>
    </xf>
    <xf numFmtId="49" fontId="26" fillId="0" borderId="36" xfId="0" applyNumberFormat="1" applyFont="1" applyBorder="1" applyAlignment="1">
      <alignment horizontal="center" vertical="center"/>
    </xf>
    <xf numFmtId="49" fontId="26" fillId="0" borderId="27" xfId="0" applyNumberFormat="1" applyFont="1" applyBorder="1" applyAlignment="1">
      <alignment horizontal="center" vertical="center"/>
    </xf>
    <xf numFmtId="2" fontId="32" fillId="0" borderId="38" xfId="0" applyNumberFormat="1" applyFont="1" applyBorder="1" applyAlignment="1">
      <alignment horizontal="center" vertical="center"/>
    </xf>
    <xf numFmtId="2" fontId="32" fillId="0" borderId="22" xfId="0" applyNumberFormat="1" applyFont="1" applyBorder="1" applyAlignment="1">
      <alignment horizontal="center" vertical="center"/>
    </xf>
    <xf numFmtId="2" fontId="32" fillId="0" borderId="35" xfId="0" applyNumberFormat="1" applyFont="1" applyBorder="1" applyAlignment="1">
      <alignment horizontal="center" vertical="center"/>
    </xf>
    <xf numFmtId="49" fontId="26" fillId="5" borderId="23" xfId="0" applyNumberFormat="1" applyFont="1" applyFill="1" applyBorder="1" applyAlignment="1">
      <alignment horizontal="center" vertical="center"/>
    </xf>
    <xf numFmtId="49" fontId="26" fillId="0" borderId="20" xfId="0" applyNumberFormat="1" applyFont="1" applyBorder="1" applyAlignment="1">
      <alignment horizontal="center" vertical="center"/>
    </xf>
    <xf numFmtId="0" fontId="7" fillId="0" borderId="6" xfId="0" applyFont="1" applyBorder="1" applyAlignment="1">
      <alignment horizontal="center" vertical="top" wrapText="1"/>
    </xf>
    <xf numFmtId="49" fontId="3" fillId="8" borderId="4" xfId="25" applyNumberFormat="1" applyFont="1" applyFill="1" applyBorder="1" applyAlignment="1">
      <alignment horizontal="left" vertical="top" wrapText="1"/>
    </xf>
    <xf numFmtId="49" fontId="3" fillId="8" borderId="0" xfId="25" applyNumberFormat="1" applyFont="1" applyFill="1" applyAlignment="1">
      <alignment horizontal="left" vertical="top" wrapText="1"/>
    </xf>
    <xf numFmtId="0" fontId="4" fillId="8" borderId="0" xfId="5" applyFill="1" applyAlignment="1">
      <alignment horizontal="left" vertical="top" wrapText="1"/>
    </xf>
    <xf numFmtId="0" fontId="4" fillId="8" borderId="59" xfId="5" applyFill="1" applyBorder="1" applyAlignment="1">
      <alignment horizontal="left" vertical="top" wrapText="1"/>
    </xf>
    <xf numFmtId="0" fontId="19" fillId="2" borderId="6" xfId="6" applyFont="1" applyFill="1" applyBorder="1" applyAlignment="1">
      <alignment horizontal="right" vertical="center"/>
    </xf>
    <xf numFmtId="0" fontId="19" fillId="2" borderId="6" xfId="6" applyFont="1" applyFill="1" applyBorder="1" applyAlignment="1">
      <alignment horizontal="center" vertical="center"/>
    </xf>
    <xf numFmtId="0" fontId="19" fillId="2" borderId="6" xfId="6" applyFont="1" applyFill="1" applyBorder="1" applyAlignment="1">
      <alignment horizontal="center" vertical="center" wrapText="1"/>
    </xf>
    <xf numFmtId="0" fontId="20" fillId="2" borderId="6" xfId="6" applyFont="1" applyFill="1" applyBorder="1" applyAlignment="1">
      <alignment horizontal="center" vertical="center"/>
    </xf>
    <xf numFmtId="49" fontId="0" fillId="2" borderId="6" xfId="6" applyNumberFormat="1" applyFont="1" applyFill="1" applyBorder="1" applyAlignment="1">
      <alignment horizontal="center" vertical="center" wrapText="1"/>
    </xf>
    <xf numFmtId="49" fontId="1" fillId="2" borderId="6" xfId="6" applyNumberFormat="1" applyFill="1" applyBorder="1" applyAlignment="1">
      <alignment horizontal="center" vertical="center" wrapText="1"/>
    </xf>
    <xf numFmtId="43" fontId="7" fillId="11" borderId="47" xfId="1" applyFont="1" applyFill="1" applyBorder="1" applyAlignment="1">
      <alignment vertical="center"/>
    </xf>
    <xf numFmtId="0" fontId="7" fillId="11" borderId="10" xfId="0" applyFont="1" applyFill="1" applyBorder="1" applyAlignment="1">
      <alignment vertical="center"/>
    </xf>
    <xf numFmtId="0" fontId="46" fillId="11" borderId="10" xfId="0" applyFont="1" applyFill="1" applyBorder="1" applyAlignment="1">
      <alignment vertical="center"/>
    </xf>
    <xf numFmtId="0" fontId="7" fillId="11" borderId="67" xfId="0" applyFont="1" applyFill="1" applyBorder="1" applyAlignment="1">
      <alignment vertical="center"/>
    </xf>
    <xf numFmtId="0" fontId="7" fillId="11" borderId="10" xfId="0" applyFont="1" applyFill="1" applyBorder="1" applyAlignment="1">
      <alignment horizontal="center" vertical="center" wrapText="1"/>
    </xf>
    <xf numFmtId="0" fontId="8" fillId="13" borderId="14" xfId="0" applyFont="1" applyFill="1" applyBorder="1" applyAlignment="1">
      <alignment horizontal="center" vertical="center"/>
    </xf>
    <xf numFmtId="0" fontId="8" fillId="12" borderId="14" xfId="0" applyFont="1" applyFill="1" applyBorder="1" applyAlignment="1">
      <alignment horizontal="center" vertical="center"/>
    </xf>
    <xf numFmtId="0" fontId="8" fillId="9" borderId="14" xfId="0" applyFont="1" applyFill="1" applyBorder="1" applyAlignment="1">
      <alignment horizontal="center" vertical="center" wrapText="1"/>
    </xf>
    <xf numFmtId="164" fontId="6" fillId="0" borderId="7" xfId="13" applyNumberFormat="1" applyFont="1" applyFill="1" applyBorder="1" applyAlignment="1">
      <alignment horizontal="right" vertical="center"/>
    </xf>
    <xf numFmtId="164" fontId="6" fillId="2" borderId="7" xfId="13" applyNumberFormat="1" applyFont="1" applyFill="1" applyBorder="1" applyAlignment="1">
      <alignment horizontal="right" vertical="center"/>
    </xf>
    <xf numFmtId="164" fontId="6" fillId="0" borderId="7" xfId="13" applyNumberFormat="1" applyFont="1" applyBorder="1" applyAlignment="1">
      <alignment horizontal="right" vertical="center"/>
    </xf>
    <xf numFmtId="43" fontId="7" fillId="11" borderId="49" xfId="1" applyFont="1" applyFill="1" applyBorder="1" applyAlignment="1">
      <alignment vertical="center"/>
    </xf>
    <xf numFmtId="0" fontId="8" fillId="0" borderId="0" xfId="0" applyFont="1" applyAlignment="1">
      <alignment horizontal="center" vertical="center"/>
    </xf>
    <xf numFmtId="4" fontId="6" fillId="2" borderId="12" xfId="0" applyNumberFormat="1" applyFont="1" applyFill="1" applyBorder="1" applyAlignment="1">
      <alignment horizontal="center" vertical="center"/>
    </xf>
    <xf numFmtId="4" fontId="6" fillId="2" borderId="13" xfId="0" applyNumberFormat="1" applyFont="1" applyFill="1" applyBorder="1" applyAlignment="1">
      <alignment horizontal="center" vertical="center"/>
    </xf>
    <xf numFmtId="0" fontId="7" fillId="11" borderId="85" xfId="0" applyFont="1" applyFill="1" applyBorder="1" applyAlignment="1">
      <alignment vertical="center"/>
    </xf>
    <xf numFmtId="0" fontId="6" fillId="0" borderId="85" xfId="0" applyFont="1" applyBorder="1" applyAlignment="1">
      <alignment horizontal="center" vertical="center"/>
    </xf>
    <xf numFmtId="10" fontId="0" fillId="0" borderId="22" xfId="0" applyNumberFormat="1" applyBorder="1" applyAlignment="1">
      <alignment horizontal="center" vertical="center"/>
    </xf>
    <xf numFmtId="49" fontId="6" fillId="0" borderId="85" xfId="0" quotePrefix="1" applyNumberFormat="1" applyFont="1" applyBorder="1" applyAlignment="1">
      <alignment horizontal="center" vertical="center"/>
    </xf>
    <xf numFmtId="0" fontId="6" fillId="0" borderId="86" xfId="0" applyFont="1" applyBorder="1" applyAlignment="1">
      <alignment horizontal="center" vertical="center"/>
    </xf>
    <xf numFmtId="0" fontId="6" fillId="0" borderId="87" xfId="0" quotePrefix="1" applyFont="1" applyBorder="1" applyAlignment="1">
      <alignment horizontal="center" vertical="center"/>
    </xf>
    <xf numFmtId="0" fontId="6" fillId="0" borderId="88" xfId="0" applyFont="1" applyBorder="1" applyAlignment="1">
      <alignment horizontal="center" vertical="center"/>
    </xf>
    <xf numFmtId="0" fontId="47" fillId="0" borderId="88" xfId="0" applyFont="1" applyBorder="1" applyAlignment="1">
      <alignment horizontal="left" vertical="center" wrapText="1"/>
    </xf>
    <xf numFmtId="2" fontId="6" fillId="0" borderId="88" xfId="0" applyNumberFormat="1" applyFont="1" applyBorder="1" applyAlignment="1">
      <alignment horizontal="center" vertical="center"/>
    </xf>
    <xf numFmtId="44" fontId="6" fillId="0" borderId="88" xfId="0" applyNumberFormat="1" applyFont="1" applyBorder="1" applyAlignment="1">
      <alignment horizontal="center" vertical="center"/>
    </xf>
    <xf numFmtId="44" fontId="6" fillId="0" borderId="88" xfId="13" applyNumberFormat="1" applyFont="1" applyFill="1" applyBorder="1" applyAlignment="1">
      <alignment horizontal="center" vertical="center"/>
    </xf>
    <xf numFmtId="164" fontId="6" fillId="0" borderId="89" xfId="13" applyNumberFormat="1" applyFont="1" applyFill="1" applyBorder="1" applyAlignment="1">
      <alignment horizontal="right" vertical="center"/>
    </xf>
    <xf numFmtId="0" fontId="8" fillId="9" borderId="90" xfId="0" applyFont="1" applyFill="1" applyBorder="1" applyAlignment="1">
      <alignment horizontal="center" vertical="center" wrapText="1"/>
    </xf>
    <xf numFmtId="172" fontId="0" fillId="0" borderId="33" xfId="0" applyNumberFormat="1" applyBorder="1" applyAlignment="1">
      <alignment horizontal="center" vertical="center"/>
    </xf>
    <xf numFmtId="43" fontId="7" fillId="11" borderId="80" xfId="1" applyFont="1" applyFill="1" applyBorder="1" applyAlignment="1">
      <alignment horizontal="center" vertical="center"/>
    </xf>
    <xf numFmtId="0" fontId="7" fillId="10" borderId="27" xfId="0" applyFont="1" applyFill="1" applyBorder="1" applyAlignment="1">
      <alignment horizontal="center" vertical="center"/>
    </xf>
    <xf numFmtId="0" fontId="7" fillId="2" borderId="0" xfId="0" applyFont="1" applyFill="1" applyAlignment="1">
      <alignment horizontal="center" vertical="center" wrapText="1"/>
    </xf>
    <xf numFmtId="4" fontId="6" fillId="2" borderId="91" xfId="0" applyNumberFormat="1" applyFont="1" applyFill="1" applyBorder="1" applyAlignment="1">
      <alignment horizontal="center" vertical="center"/>
    </xf>
    <xf numFmtId="4" fontId="6" fillId="2" borderId="58" xfId="0" applyNumberFormat="1" applyFont="1" applyFill="1" applyBorder="1" applyAlignment="1">
      <alignment horizontal="center" vertical="center"/>
    </xf>
    <xf numFmtId="4" fontId="6" fillId="2" borderId="0" xfId="0" applyNumberFormat="1" applyFont="1" applyFill="1" applyAlignment="1">
      <alignment horizontal="center" vertical="center" wrapText="1"/>
    </xf>
    <xf numFmtId="44" fontId="7" fillId="2" borderId="0" xfId="0" applyNumberFormat="1" applyFont="1" applyFill="1" applyAlignment="1">
      <alignment horizontal="center" vertical="center" wrapText="1"/>
    </xf>
    <xf numFmtId="0" fontId="7" fillId="2" borderId="59" xfId="0" applyFont="1" applyFill="1" applyBorder="1" applyAlignment="1">
      <alignment horizontal="center" vertical="center" wrapText="1"/>
    </xf>
    <xf numFmtId="43" fontId="7" fillId="11" borderId="63" xfId="1" applyFont="1" applyFill="1" applyBorder="1" applyAlignment="1">
      <alignment horizontal="center" vertical="center"/>
    </xf>
    <xf numFmtId="49" fontId="7" fillId="10" borderId="95" xfId="0" quotePrefix="1" applyNumberFormat="1" applyFont="1" applyFill="1" applyBorder="1" applyAlignment="1">
      <alignment horizontal="center" vertical="center"/>
    </xf>
    <xf numFmtId="43" fontId="7" fillId="10" borderId="63" xfId="1" applyFont="1" applyFill="1" applyBorder="1" applyAlignment="1">
      <alignment horizontal="right" vertical="center"/>
    </xf>
    <xf numFmtId="0" fontId="7" fillId="10" borderId="95" xfId="0" quotePrefix="1" applyFont="1" applyFill="1" applyBorder="1" applyAlignment="1">
      <alignment horizontal="center" vertical="center"/>
    </xf>
    <xf numFmtId="164" fontId="6" fillId="10" borderId="63" xfId="13" applyNumberFormat="1" applyFont="1" applyFill="1" applyBorder="1" applyAlignment="1">
      <alignment horizontal="right" vertical="center"/>
    </xf>
    <xf numFmtId="49" fontId="6" fillId="0" borderId="95" xfId="0" quotePrefix="1" applyNumberFormat="1" applyFont="1" applyBorder="1" applyAlignment="1">
      <alignment horizontal="center" vertical="center"/>
    </xf>
    <xf numFmtId="164" fontId="6" fillId="0" borderId="63" xfId="13" applyNumberFormat="1" applyFont="1" applyFill="1" applyBorder="1" applyAlignment="1">
      <alignment horizontal="right" vertical="center"/>
    </xf>
    <xf numFmtId="0" fontId="7" fillId="9" borderId="97" xfId="0" quotePrefix="1" applyFont="1" applyFill="1" applyBorder="1" applyAlignment="1">
      <alignment horizontal="center" vertical="center"/>
    </xf>
    <xf numFmtId="164" fontId="7" fillId="9" borderId="98" xfId="13" applyNumberFormat="1" applyFont="1" applyFill="1" applyBorder="1" applyAlignment="1">
      <alignment horizontal="right" vertical="center"/>
    </xf>
    <xf numFmtId="0" fontId="7" fillId="0" borderId="95" xfId="0" quotePrefix="1" applyFont="1" applyBorder="1" applyAlignment="1">
      <alignment horizontal="center" vertical="center"/>
    </xf>
    <xf numFmtId="164" fontId="7" fillId="0" borderId="64" xfId="13" applyNumberFormat="1" applyFont="1" applyFill="1" applyBorder="1" applyAlignment="1">
      <alignment horizontal="right" vertical="center"/>
    </xf>
    <xf numFmtId="0" fontId="7" fillId="10" borderId="99" xfId="0" applyFont="1" applyFill="1" applyBorder="1" applyAlignment="1">
      <alignment horizontal="center" vertical="center"/>
    </xf>
    <xf numFmtId="164" fontId="6" fillId="10" borderId="96" xfId="13" applyNumberFormat="1" applyFont="1" applyFill="1" applyBorder="1" applyAlignment="1">
      <alignment horizontal="right" vertical="center"/>
    </xf>
    <xf numFmtId="0" fontId="7" fillId="10" borderId="95" xfId="0" applyFont="1" applyFill="1" applyBorder="1" applyAlignment="1">
      <alignment horizontal="center" vertical="center"/>
    </xf>
    <xf numFmtId="0" fontId="6" fillId="0" borderId="95" xfId="0" applyFont="1" applyBorder="1" applyAlignment="1">
      <alignment horizontal="center" vertical="center"/>
    </xf>
    <xf numFmtId="0" fontId="7" fillId="9" borderId="95" xfId="0" quotePrefix="1" applyFont="1" applyFill="1" applyBorder="1" applyAlignment="1">
      <alignment horizontal="center" vertical="center"/>
    </xf>
    <xf numFmtId="164" fontId="7" fillId="9" borderId="63" xfId="13" applyNumberFormat="1" applyFont="1" applyFill="1" applyBorder="1" applyAlignment="1">
      <alignment horizontal="right" vertical="center"/>
    </xf>
    <xf numFmtId="164" fontId="7" fillId="0" borderId="64" xfId="13" applyNumberFormat="1" applyFont="1" applyBorder="1" applyAlignment="1">
      <alignment horizontal="right" vertical="center"/>
    </xf>
    <xf numFmtId="164" fontId="6" fillId="0" borderId="63" xfId="13" applyNumberFormat="1" applyFont="1" applyBorder="1" applyAlignment="1">
      <alignment horizontal="right" vertical="center"/>
    </xf>
    <xf numFmtId="164" fontId="6" fillId="2" borderId="63" xfId="13" applyNumberFormat="1" applyFont="1" applyFill="1" applyBorder="1" applyAlignment="1">
      <alignment horizontal="right" vertical="center"/>
    </xf>
    <xf numFmtId="164" fontId="7" fillId="10" borderId="63" xfId="13" applyNumberFormat="1" applyFont="1" applyFill="1" applyBorder="1" applyAlignment="1">
      <alignment horizontal="right" vertical="center"/>
    </xf>
    <xf numFmtId="164" fontId="7" fillId="0" borderId="100" xfId="0" applyNumberFormat="1" applyFont="1" applyBorder="1" applyAlignment="1">
      <alignment horizontal="center" vertical="center"/>
    </xf>
    <xf numFmtId="43" fontId="3" fillId="2" borderId="50" xfId="21" applyFont="1" applyFill="1" applyBorder="1" applyAlignment="1">
      <alignment horizontal="center" vertical="center" wrapText="1"/>
    </xf>
    <xf numFmtId="49" fontId="3" fillId="2" borderId="53" xfId="21" applyNumberFormat="1" applyFont="1" applyFill="1" applyBorder="1" applyAlignment="1">
      <alignment horizontal="center" vertical="center" wrapText="1"/>
    </xf>
    <xf numFmtId="0" fontId="3" fillId="2" borderId="0" xfId="0" applyFont="1" applyFill="1" applyAlignment="1">
      <alignment horizontal="left" vertical="center" wrapText="1"/>
    </xf>
    <xf numFmtId="0" fontId="4" fillId="8" borderId="0" xfId="24" applyFill="1"/>
    <xf numFmtId="2" fontId="4" fillId="8" borderId="0" xfId="24" applyNumberFormat="1" applyFill="1"/>
    <xf numFmtId="0" fontId="3" fillId="8" borderId="0" xfId="24" applyFont="1" applyFill="1" applyAlignment="1">
      <alignment horizontal="right"/>
    </xf>
    <xf numFmtId="10" fontId="3" fillId="8" borderId="0" xfId="24" applyNumberFormat="1" applyFont="1" applyFill="1" applyAlignment="1">
      <alignment horizontal="center"/>
    </xf>
    <xf numFmtId="2" fontId="3" fillId="8" borderId="0" xfId="25" applyFont="1" applyFill="1" applyAlignment="1">
      <alignment vertical="top" wrapText="1"/>
    </xf>
    <xf numFmtId="49" fontId="3" fillId="8" borderId="0" xfId="25" applyNumberFormat="1" applyFont="1" applyFill="1" applyAlignment="1">
      <alignment horizontal="left"/>
    </xf>
    <xf numFmtId="44" fontId="21" fillId="0" borderId="0" xfId="0" applyNumberFormat="1" applyFont="1"/>
    <xf numFmtId="164" fontId="21" fillId="0" borderId="0" xfId="0" applyNumberFormat="1" applyFont="1"/>
    <xf numFmtId="0" fontId="7" fillId="0" borderId="20" xfId="0" applyFont="1" applyBorder="1" applyAlignment="1">
      <alignment horizontal="center" vertical="center"/>
    </xf>
    <xf numFmtId="2" fontId="26" fillId="10" borderId="24" xfId="0" applyNumberFormat="1" applyFont="1" applyFill="1" applyBorder="1" applyAlignment="1">
      <alignment horizontal="center" vertical="center" wrapText="1"/>
    </xf>
    <xf numFmtId="2" fontId="26" fillId="10" borderId="16" xfId="0" applyNumberFormat="1" applyFont="1" applyFill="1" applyBorder="1" applyAlignment="1">
      <alignment horizontal="left" vertical="center" wrapText="1"/>
    </xf>
    <xf numFmtId="2" fontId="26" fillId="10" borderId="16" xfId="0" applyNumberFormat="1" applyFont="1" applyFill="1" applyBorder="1" applyAlignment="1">
      <alignment horizontal="center" vertical="center"/>
    </xf>
    <xf numFmtId="2" fontId="26" fillId="10" borderId="16" xfId="0" applyNumberFormat="1" applyFont="1" applyFill="1" applyBorder="1" applyAlignment="1">
      <alignment horizontal="center" vertical="center" wrapText="1"/>
    </xf>
    <xf numFmtId="2" fontId="26" fillId="10" borderId="37" xfId="0" applyNumberFormat="1" applyFont="1" applyFill="1" applyBorder="1" applyAlignment="1">
      <alignment horizontal="center" vertical="center" wrapText="1"/>
    </xf>
    <xf numFmtId="2" fontId="26" fillId="0" borderId="6" xfId="0" applyNumberFormat="1" applyFont="1" applyBorder="1" applyAlignment="1">
      <alignment horizontal="left" vertical="center" wrapText="1"/>
    </xf>
    <xf numFmtId="2" fontId="26" fillId="9" borderId="24" xfId="22" applyNumberFormat="1" applyFont="1" applyFill="1" applyBorder="1" applyAlignment="1">
      <alignment horizontal="center" vertical="center"/>
    </xf>
    <xf numFmtId="0" fontId="7" fillId="10" borderId="36" xfId="0" applyFont="1" applyFill="1" applyBorder="1" applyAlignment="1">
      <alignment horizontal="center" vertical="center"/>
    </xf>
    <xf numFmtId="164" fontId="24" fillId="0" borderId="0" xfId="0" applyNumberFormat="1" applyFont="1"/>
    <xf numFmtId="0" fontId="7" fillId="2" borderId="0" xfId="1" applyNumberFormat="1" applyFont="1" applyFill="1" applyBorder="1" applyAlignment="1">
      <alignment horizontal="center" vertical="center" wrapText="1"/>
    </xf>
    <xf numFmtId="0" fontId="7" fillId="2" borderId="59" xfId="1" applyNumberFormat="1" applyFont="1" applyFill="1" applyBorder="1" applyAlignment="1">
      <alignment horizontal="center" vertical="center" wrapText="1"/>
    </xf>
    <xf numFmtId="0" fontId="7" fillId="2" borderId="92" xfId="0" applyFont="1" applyFill="1" applyBorder="1" applyAlignment="1">
      <alignment horizontal="center" vertical="center" wrapText="1"/>
    </xf>
    <xf numFmtId="0" fontId="7" fillId="2" borderId="93" xfId="0" applyFont="1" applyFill="1" applyBorder="1" applyAlignment="1">
      <alignment horizontal="center" vertical="center" wrapText="1"/>
    </xf>
    <xf numFmtId="0" fontId="7" fillId="2" borderId="42" xfId="0" applyFont="1" applyFill="1" applyBorder="1" applyAlignment="1">
      <alignment horizontal="left" vertical="center" wrapText="1"/>
    </xf>
    <xf numFmtId="44" fontId="7" fillId="2" borderId="0" xfId="1" applyNumberFormat="1" applyFont="1" applyFill="1" applyBorder="1" applyAlignment="1">
      <alignment horizontal="center" vertical="center" wrapText="1"/>
    </xf>
    <xf numFmtId="44" fontId="7" fillId="2" borderId="59" xfId="1" applyNumberFormat="1" applyFont="1" applyFill="1" applyBorder="1" applyAlignment="1">
      <alignment horizontal="center" vertical="center" wrapText="1"/>
    </xf>
    <xf numFmtId="0" fontId="6" fillId="0" borderId="60" xfId="0" applyFont="1" applyBorder="1" applyAlignment="1">
      <alignment horizontal="right" vertical="center"/>
    </xf>
    <xf numFmtId="0" fontId="6" fillId="0" borderId="61" xfId="0" applyFont="1" applyBorder="1" applyAlignment="1">
      <alignment horizontal="right" vertical="center"/>
    </xf>
    <xf numFmtId="0" fontId="6" fillId="0" borderId="62" xfId="0" applyFont="1" applyBorder="1" applyAlignment="1">
      <alignment horizontal="right" vertical="center"/>
    </xf>
    <xf numFmtId="0" fontId="7" fillId="11" borderId="10" xfId="0" applyFont="1" applyFill="1" applyBorder="1" applyAlignment="1">
      <alignment horizontal="center" vertical="center"/>
    </xf>
    <xf numFmtId="0" fontId="7" fillId="11" borderId="6" xfId="0" applyFont="1" applyFill="1" applyBorder="1" applyAlignment="1">
      <alignment horizontal="center" vertical="center"/>
    </xf>
    <xf numFmtId="0" fontId="7" fillId="11" borderId="96" xfId="0" applyFont="1" applyFill="1" applyBorder="1" applyAlignment="1">
      <alignment horizontal="center" vertical="center"/>
    </xf>
    <xf numFmtId="0" fontId="7" fillId="11" borderId="63" xfId="0" applyFont="1" applyFill="1" applyBorder="1" applyAlignment="1">
      <alignment horizontal="center" vertical="center"/>
    </xf>
    <xf numFmtId="44" fontId="7" fillId="2" borderId="40" xfId="1" applyNumberFormat="1" applyFont="1" applyFill="1" applyBorder="1" applyAlignment="1">
      <alignment horizontal="center" vertical="center" wrapText="1"/>
    </xf>
    <xf numFmtId="44" fontId="7" fillId="2" borderId="94" xfId="1" applyNumberFormat="1" applyFont="1" applyFill="1" applyBorder="1" applyAlignment="1">
      <alignment horizontal="center" vertical="center" wrapText="1"/>
    </xf>
    <xf numFmtId="0" fontId="7" fillId="11" borderId="95" xfId="0" applyFont="1" applyFill="1" applyBorder="1" applyAlignment="1">
      <alignment horizontal="center" vertical="center"/>
    </xf>
    <xf numFmtId="0" fontId="7" fillId="11" borderId="67" xfId="0" applyFont="1" applyFill="1" applyBorder="1" applyAlignment="1">
      <alignment horizontal="center" vertical="center"/>
    </xf>
    <xf numFmtId="0" fontId="7" fillId="11" borderId="65" xfId="0" applyFont="1" applyFill="1" applyBorder="1" applyAlignment="1">
      <alignment horizontal="center" vertical="center"/>
    </xf>
    <xf numFmtId="0" fontId="7" fillId="2" borderId="56" xfId="0" applyFont="1" applyFill="1" applyBorder="1" applyAlignment="1">
      <alignment horizontal="left" vertical="center" wrapText="1"/>
    </xf>
    <xf numFmtId="2" fontId="26" fillId="10" borderId="1" xfId="0" applyNumberFormat="1" applyFont="1" applyFill="1" applyBorder="1" applyAlignment="1">
      <alignment horizontal="left" vertical="center" wrapText="1"/>
    </xf>
    <xf numFmtId="2" fontId="26" fillId="10" borderId="80" xfId="0" applyNumberFormat="1" applyFont="1" applyFill="1" applyBorder="1" applyAlignment="1">
      <alignment horizontal="left" vertical="center" wrapText="1"/>
    </xf>
    <xf numFmtId="2" fontId="26" fillId="9" borderId="20" xfId="0" applyNumberFormat="1" applyFont="1" applyFill="1" applyBorder="1" applyAlignment="1">
      <alignment horizontal="right" vertical="center"/>
    </xf>
    <xf numFmtId="2" fontId="26" fillId="9" borderId="21" xfId="0" applyNumberFormat="1" applyFont="1" applyFill="1" applyBorder="1" applyAlignment="1">
      <alignment horizontal="right" vertical="center"/>
    </xf>
    <xf numFmtId="2" fontId="26" fillId="9" borderId="19" xfId="0" applyNumberFormat="1" applyFont="1" applyFill="1" applyBorder="1" applyAlignment="1">
      <alignment horizontal="right" vertical="center"/>
    </xf>
    <xf numFmtId="2" fontId="26" fillId="9" borderId="30" xfId="0" applyNumberFormat="1" applyFont="1" applyFill="1" applyBorder="1" applyAlignment="1">
      <alignment horizontal="right" vertical="center"/>
    </xf>
    <xf numFmtId="2" fontId="26" fillId="9" borderId="31" xfId="0" applyNumberFormat="1" applyFont="1" applyFill="1" applyBorder="1" applyAlignment="1">
      <alignment horizontal="right" vertical="center"/>
    </xf>
    <xf numFmtId="2" fontId="26" fillId="9" borderId="32" xfId="0" applyNumberFormat="1" applyFont="1" applyFill="1" applyBorder="1" applyAlignment="1">
      <alignment horizontal="right" vertical="center"/>
    </xf>
    <xf numFmtId="2" fontId="32" fillId="0" borderId="20" xfId="0" applyNumberFormat="1" applyFont="1" applyBorder="1" applyAlignment="1">
      <alignment horizontal="center" vertical="center"/>
    </xf>
    <xf numFmtId="2" fontId="32" fillId="0" borderId="21" xfId="0" applyNumberFormat="1" applyFont="1" applyBorder="1" applyAlignment="1">
      <alignment horizontal="center" vertical="center"/>
    </xf>
    <xf numFmtId="2" fontId="32" fillId="0" borderId="35" xfId="0" applyNumberFormat="1" applyFont="1" applyBorder="1" applyAlignment="1">
      <alignment horizontal="center" vertical="center"/>
    </xf>
    <xf numFmtId="49" fontId="26" fillId="0" borderId="27" xfId="0" applyNumberFormat="1" applyFont="1" applyBorder="1" applyAlignment="1">
      <alignment horizontal="center" vertical="center"/>
    </xf>
    <xf numFmtId="0" fontId="7" fillId="0" borderId="6" xfId="0" applyFont="1" applyBorder="1" applyAlignment="1">
      <alignment horizontal="center" vertical="center"/>
    </xf>
    <xf numFmtId="2" fontId="26" fillId="9" borderId="101" xfId="0" applyNumberFormat="1" applyFont="1" applyFill="1" applyBorder="1" applyAlignment="1">
      <alignment horizontal="right" vertical="center"/>
    </xf>
    <xf numFmtId="2" fontId="26" fillId="9" borderId="54" xfId="0" applyNumberFormat="1" applyFont="1" applyFill="1" applyBorder="1" applyAlignment="1">
      <alignment horizontal="right" vertical="center"/>
    </xf>
    <xf numFmtId="2" fontId="26" fillId="9" borderId="43" xfId="0" applyNumberFormat="1" applyFont="1" applyFill="1" applyBorder="1" applyAlignment="1">
      <alignment horizontal="right" vertical="center"/>
    </xf>
    <xf numFmtId="2" fontId="32" fillId="0" borderId="38" xfId="0" applyNumberFormat="1" applyFont="1" applyBorder="1" applyAlignment="1">
      <alignment horizontal="center" vertical="center"/>
    </xf>
    <xf numFmtId="2" fontId="32" fillId="0" borderId="22" xfId="0" applyNumberFormat="1" applyFont="1" applyBorder="1" applyAlignment="1">
      <alignment horizontal="center" vertical="center"/>
    </xf>
    <xf numFmtId="2" fontId="26" fillId="9" borderId="38" xfId="0" applyNumberFormat="1" applyFont="1" applyFill="1" applyBorder="1" applyAlignment="1">
      <alignment horizontal="right" vertical="center"/>
    </xf>
    <xf numFmtId="49" fontId="26" fillId="0" borderId="20" xfId="0" applyNumberFormat="1" applyFont="1" applyBorder="1" applyAlignment="1">
      <alignment horizontal="center" vertical="center"/>
    </xf>
    <xf numFmtId="49" fontId="7" fillId="0" borderId="25" xfId="0" applyNumberFormat="1" applyFont="1" applyBorder="1" applyAlignment="1">
      <alignment horizontal="center" vertical="center"/>
    </xf>
    <xf numFmtId="2" fontId="32" fillId="0" borderId="39" xfId="0" applyNumberFormat="1" applyFont="1" applyBorder="1" applyAlignment="1">
      <alignment horizontal="center" vertical="center"/>
    </xf>
    <xf numFmtId="2" fontId="32" fillId="0" borderId="56" xfId="0" applyNumberFormat="1" applyFont="1" applyBorder="1" applyAlignment="1">
      <alignment horizontal="center" vertical="center"/>
    </xf>
    <xf numFmtId="2" fontId="32" fillId="0" borderId="37" xfId="0" applyNumberFormat="1" applyFont="1" applyBorder="1" applyAlignment="1">
      <alignment horizontal="center" vertical="center"/>
    </xf>
    <xf numFmtId="2" fontId="26" fillId="9" borderId="27" xfId="0" applyNumberFormat="1" applyFont="1" applyFill="1" applyBorder="1" applyAlignment="1">
      <alignment horizontal="right" vertical="center"/>
    </xf>
    <xf numFmtId="2" fontId="26" fillId="9" borderId="14" xfId="0" applyNumberFormat="1" applyFont="1" applyFill="1" applyBorder="1" applyAlignment="1">
      <alignment horizontal="right" vertical="center"/>
    </xf>
    <xf numFmtId="49" fontId="26" fillId="0" borderId="23" xfId="0" applyNumberFormat="1" applyFont="1" applyBorder="1" applyAlignment="1">
      <alignment horizontal="center" vertical="center"/>
    </xf>
    <xf numFmtId="49" fontId="26" fillId="0" borderId="25" xfId="0" applyNumberFormat="1" applyFont="1" applyBorder="1" applyAlignment="1">
      <alignment horizontal="center" vertical="center"/>
    </xf>
    <xf numFmtId="49" fontId="26" fillId="0" borderId="36" xfId="0" applyNumberFormat="1" applyFont="1" applyBorder="1" applyAlignment="1">
      <alignment horizontal="center" vertical="center"/>
    </xf>
    <xf numFmtId="0" fontId="26" fillId="2" borderId="12" xfId="0" applyFont="1" applyFill="1" applyBorder="1" applyAlignment="1">
      <alignment horizontal="center" vertical="center" wrapText="1"/>
    </xf>
    <xf numFmtId="0" fontId="26" fillId="2" borderId="71" xfId="0" applyFont="1" applyFill="1" applyBorder="1" applyAlignment="1">
      <alignment horizontal="center" vertical="center" wrapText="1"/>
    </xf>
    <xf numFmtId="0" fontId="26" fillId="2" borderId="72" xfId="0" applyFont="1" applyFill="1" applyBorder="1" applyAlignment="1">
      <alignment horizontal="center" vertical="center" wrapText="1"/>
    </xf>
    <xf numFmtId="0" fontId="32" fillId="2" borderId="13" xfId="0" applyFont="1" applyFill="1" applyBorder="1" applyAlignment="1">
      <alignment horizontal="center" vertical="center"/>
    </xf>
    <xf numFmtId="0" fontId="32" fillId="2" borderId="42" xfId="0" applyFont="1" applyFill="1" applyBorder="1" applyAlignment="1">
      <alignment horizontal="center" vertical="center"/>
    </xf>
    <xf numFmtId="0" fontId="32" fillId="2" borderId="26" xfId="0" applyFont="1" applyFill="1" applyBorder="1" applyAlignment="1">
      <alignment horizontal="center" vertical="center"/>
    </xf>
    <xf numFmtId="0" fontId="7" fillId="0" borderId="73" xfId="0" applyFont="1" applyBorder="1" applyAlignment="1">
      <alignment horizontal="center" vertical="center"/>
    </xf>
    <xf numFmtId="0" fontId="7" fillId="0" borderId="70" xfId="0" applyFont="1" applyBorder="1" applyAlignment="1">
      <alignment horizontal="center" vertical="center"/>
    </xf>
    <xf numFmtId="0" fontId="7" fillId="0" borderId="74" xfId="0" applyFont="1" applyBorder="1" applyAlignment="1">
      <alignment horizontal="center" vertical="center"/>
    </xf>
    <xf numFmtId="0" fontId="7" fillId="2" borderId="75" xfId="0" applyFont="1" applyFill="1" applyBorder="1" applyAlignment="1">
      <alignment horizontal="center" vertical="center"/>
    </xf>
    <xf numFmtId="0" fontId="7" fillId="2" borderId="45" xfId="0" applyFont="1" applyFill="1" applyBorder="1" applyAlignment="1">
      <alignment horizontal="center" vertical="center"/>
    </xf>
    <xf numFmtId="0" fontId="7" fillId="2" borderId="76" xfId="0" applyFont="1" applyFill="1" applyBorder="1" applyAlignment="1">
      <alignment horizontal="center" vertical="center"/>
    </xf>
    <xf numFmtId="49" fontId="26" fillId="5" borderId="23" xfId="0" applyNumberFormat="1" applyFont="1" applyFill="1" applyBorder="1" applyAlignment="1">
      <alignment horizontal="center" vertical="center"/>
    </xf>
    <xf numFmtId="2" fontId="26" fillId="0" borderId="20" xfId="0" applyNumberFormat="1" applyFont="1" applyBorder="1" applyAlignment="1">
      <alignment horizontal="center" vertical="center"/>
    </xf>
    <xf numFmtId="2" fontId="26" fillId="0" borderId="38" xfId="0" applyNumberFormat="1" applyFont="1" applyBorder="1" applyAlignment="1">
      <alignment horizontal="center" vertical="center"/>
    </xf>
    <xf numFmtId="2" fontId="26" fillId="0" borderId="22" xfId="0" applyNumberFormat="1" applyFont="1" applyBorder="1" applyAlignment="1">
      <alignment horizontal="center" vertical="center"/>
    </xf>
    <xf numFmtId="2" fontId="26" fillId="9" borderId="56" xfId="0" applyNumberFormat="1" applyFont="1" applyFill="1" applyBorder="1" applyAlignment="1">
      <alignment horizontal="right" vertical="center"/>
    </xf>
    <xf numFmtId="49" fontId="38" fillId="0" borderId="23" xfId="0" applyNumberFormat="1" applyFont="1" applyBorder="1" applyAlignment="1">
      <alignment horizontal="center" vertical="center"/>
    </xf>
    <xf numFmtId="49" fontId="7" fillId="0" borderId="27" xfId="0" applyNumberFormat="1" applyFont="1" applyBorder="1" applyAlignment="1">
      <alignment horizontal="center" vertical="center"/>
    </xf>
    <xf numFmtId="49" fontId="38" fillId="0" borderId="25" xfId="0" applyNumberFormat="1" applyFont="1" applyBorder="1" applyAlignment="1">
      <alignment horizontal="center" vertical="center"/>
    </xf>
    <xf numFmtId="2" fontId="26" fillId="9" borderId="39" xfId="0" applyNumberFormat="1" applyFont="1" applyFill="1" applyBorder="1" applyAlignment="1">
      <alignment horizontal="right" vertical="center"/>
    </xf>
    <xf numFmtId="49" fontId="7" fillId="0" borderId="23" xfId="0" applyNumberFormat="1" applyFont="1" applyBorder="1" applyAlignment="1">
      <alignment horizontal="center" vertical="center"/>
    </xf>
    <xf numFmtId="2" fontId="26" fillId="9" borderId="16" xfId="0" applyNumberFormat="1" applyFont="1" applyFill="1" applyBorder="1" applyAlignment="1">
      <alignment horizontal="right" vertical="center"/>
    </xf>
    <xf numFmtId="0" fontId="0" fillId="0" borderId="29" xfId="0" applyBorder="1" applyAlignment="1">
      <alignment horizontal="center"/>
    </xf>
    <xf numFmtId="0" fontId="0" fillId="0" borderId="34" xfId="0" applyBorder="1" applyAlignment="1">
      <alignment horizontal="center"/>
    </xf>
    <xf numFmtId="0" fontId="7" fillId="2" borderId="71"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42" xfId="0" applyFont="1" applyFill="1" applyBorder="1" applyAlignment="1">
      <alignment horizontal="center" vertical="center" wrapText="1"/>
    </xf>
    <xf numFmtId="0" fontId="7" fillId="2" borderId="0" xfId="0" applyFont="1" applyFill="1" applyAlignment="1">
      <alignment horizontal="center" vertical="center" wrapText="1"/>
    </xf>
    <xf numFmtId="0" fontId="7" fillId="0" borderId="6" xfId="0" applyFont="1" applyBorder="1" applyAlignment="1">
      <alignment horizontal="center" vertical="top" wrapText="1" indent="8"/>
    </xf>
    <xf numFmtId="0" fontId="7" fillId="0" borderId="6" xfId="0" applyFont="1" applyBorder="1" applyAlignment="1">
      <alignment horizontal="center" vertical="top" wrapText="1"/>
    </xf>
    <xf numFmtId="4" fontId="32" fillId="2" borderId="9" xfId="0" applyNumberFormat="1" applyFont="1" applyFill="1" applyBorder="1" applyAlignment="1">
      <alignment horizontal="center" vertical="center"/>
    </xf>
    <xf numFmtId="4" fontId="32" fillId="2" borderId="44" xfId="0" applyNumberFormat="1" applyFont="1" applyFill="1" applyBorder="1" applyAlignment="1">
      <alignment horizontal="center" vertical="center"/>
    </xf>
    <xf numFmtId="4" fontId="32" fillId="2" borderId="10" xfId="0" applyNumberFormat="1" applyFont="1" applyFill="1" applyBorder="1" applyAlignment="1">
      <alignment horizontal="center" vertical="center"/>
    </xf>
    <xf numFmtId="0" fontId="7" fillId="2" borderId="7"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26" fillId="0" borderId="6" xfId="0" applyFont="1" applyBorder="1" applyAlignment="1">
      <alignment horizontal="center" vertical="center"/>
    </xf>
    <xf numFmtId="0" fontId="7" fillId="0" borderId="6" xfId="0" applyFont="1" applyBorder="1" applyAlignment="1">
      <alignment horizontal="center" vertical="top" wrapText="1" indent="5"/>
    </xf>
    <xf numFmtId="0" fontId="7" fillId="0" borderId="6" xfId="0" applyFont="1" applyBorder="1" applyAlignment="1">
      <alignment horizontal="center" vertical="top" wrapText="1" indent="4"/>
    </xf>
    <xf numFmtId="0" fontId="3" fillId="8" borderId="61" xfId="5" applyFont="1" applyFill="1" applyBorder="1" applyAlignment="1">
      <alignment horizontal="left" vertical="top" wrapText="1"/>
    </xf>
    <xf numFmtId="0" fontId="3" fillId="8" borderId="62" xfId="5" applyFont="1" applyFill="1" applyBorder="1" applyAlignment="1">
      <alignment horizontal="left" vertical="top" wrapText="1"/>
    </xf>
    <xf numFmtId="0" fontId="4" fillId="8" borderId="0" xfId="5" applyFill="1" applyAlignment="1">
      <alignment horizontal="left" vertical="top" wrapText="1"/>
    </xf>
    <xf numFmtId="0" fontId="4" fillId="8" borderId="59" xfId="5" applyFill="1" applyBorder="1" applyAlignment="1">
      <alignment horizontal="left" vertical="top" wrapText="1"/>
    </xf>
    <xf numFmtId="0" fontId="3" fillId="8" borderId="0" xfId="5" applyFont="1" applyFill="1" applyAlignment="1">
      <alignment horizontal="center" vertical="top" wrapText="1"/>
    </xf>
    <xf numFmtId="0" fontId="3" fillId="8" borderId="0" xfId="5" applyFont="1" applyFill="1" applyAlignment="1">
      <alignment horizontal="left" vertical="top" wrapText="1"/>
    </xf>
    <xf numFmtId="0" fontId="3" fillId="8" borderId="59" xfId="5" applyFont="1" applyFill="1" applyBorder="1" applyAlignment="1">
      <alignment horizontal="left" vertical="top" wrapText="1"/>
    </xf>
    <xf numFmtId="49" fontId="3" fillId="8" borderId="0" xfId="25" applyNumberFormat="1" applyFont="1" applyFill="1" applyAlignment="1">
      <alignment horizontal="center" vertical="top" wrapText="1"/>
    </xf>
    <xf numFmtId="49" fontId="3" fillId="8" borderId="4" xfId="25" applyNumberFormat="1" applyFont="1" applyFill="1" applyBorder="1" applyAlignment="1">
      <alignment horizontal="center" vertical="center" wrapText="1"/>
    </xf>
    <xf numFmtId="49" fontId="3" fillId="8" borderId="0" xfId="25" applyNumberFormat="1" applyFont="1" applyFill="1" applyAlignment="1">
      <alignment horizontal="center" vertical="center" wrapText="1"/>
    </xf>
    <xf numFmtId="49" fontId="3" fillId="8" borderId="5" xfId="25" applyNumberFormat="1" applyFont="1" applyFill="1" applyBorder="1" applyAlignment="1">
      <alignment horizontal="center" vertical="center" wrapText="1"/>
    </xf>
    <xf numFmtId="49" fontId="3" fillId="8" borderId="4" xfId="25" applyNumberFormat="1" applyFont="1" applyFill="1" applyBorder="1" applyAlignment="1">
      <alignment horizontal="left" vertical="top" wrapText="1"/>
    </xf>
    <xf numFmtId="49" fontId="3" fillId="8" borderId="0" xfId="25" applyNumberFormat="1" applyFont="1" applyFill="1" applyAlignment="1">
      <alignment horizontal="left" vertical="top" wrapText="1"/>
    </xf>
    <xf numFmtId="49" fontId="3" fillId="8" borderId="5" xfId="25" applyNumberFormat="1" applyFont="1" applyFill="1" applyBorder="1" applyAlignment="1">
      <alignment horizontal="left" vertical="top" wrapText="1"/>
    </xf>
    <xf numFmtId="49" fontId="3" fillId="8" borderId="57" xfId="25" applyNumberFormat="1" applyFont="1" applyFill="1" applyBorder="1" applyAlignment="1">
      <alignment horizontal="left" vertical="top" wrapText="1"/>
    </xf>
    <xf numFmtId="49" fontId="3" fillId="8" borderId="50" xfId="25" applyNumberFormat="1" applyFont="1" applyFill="1" applyBorder="1" applyAlignment="1">
      <alignment horizontal="left" vertical="top" wrapText="1"/>
    </xf>
    <xf numFmtId="49" fontId="3" fillId="8" borderId="53" xfId="25" applyNumberFormat="1" applyFont="1" applyFill="1" applyBorder="1" applyAlignment="1">
      <alignment horizontal="left" vertical="top" wrapText="1"/>
    </xf>
    <xf numFmtId="49" fontId="3" fillId="8" borderId="0" xfId="25" applyNumberFormat="1" applyFont="1" applyFill="1" applyAlignment="1">
      <alignment horizontal="center" wrapText="1"/>
    </xf>
    <xf numFmtId="0" fontId="3" fillId="8" borderId="0" xfId="5" applyFont="1" applyFill="1" applyAlignment="1">
      <alignment horizontal="center" vertical="center" wrapText="1"/>
    </xf>
    <xf numFmtId="0" fontId="4" fillId="8" borderId="7" xfId="24" applyFill="1" applyBorder="1" applyAlignment="1">
      <alignment horizontal="left"/>
    </xf>
    <xf numFmtId="0" fontId="4" fillId="8" borderId="8" xfId="24" applyFill="1" applyBorder="1" applyAlignment="1">
      <alignment horizontal="left"/>
    </xf>
    <xf numFmtId="0" fontId="3" fillId="8" borderId="7" xfId="24" applyFont="1" applyFill="1" applyBorder="1" applyAlignment="1">
      <alignment horizontal="right"/>
    </xf>
    <xf numFmtId="0" fontId="3" fillId="8" borderId="8" xfId="24" applyFont="1" applyFill="1" applyBorder="1" applyAlignment="1">
      <alignment horizontal="right"/>
    </xf>
    <xf numFmtId="0" fontId="3" fillId="8" borderId="7" xfId="24" applyFont="1" applyFill="1" applyBorder="1" applyAlignment="1">
      <alignment horizontal="center"/>
    </xf>
    <xf numFmtId="0" fontId="3" fillId="8" borderId="8" xfId="24" applyFont="1" applyFill="1" applyBorder="1" applyAlignment="1">
      <alignment horizont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57" xfId="0" applyFont="1" applyFill="1" applyBorder="1" applyAlignment="1">
      <alignment horizontal="center" vertical="center" wrapText="1"/>
    </xf>
    <xf numFmtId="0" fontId="3" fillId="2" borderId="50"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10" fontId="3" fillId="2" borderId="50" xfId="21" applyNumberFormat="1" applyFont="1" applyFill="1" applyBorder="1" applyAlignment="1">
      <alignment horizontal="center" vertical="center" wrapText="1"/>
    </xf>
    <xf numFmtId="0" fontId="12" fillId="7" borderId="48" xfId="0" applyFont="1" applyFill="1" applyBorder="1" applyAlignment="1">
      <alignment horizontal="center" vertical="center"/>
    </xf>
    <xf numFmtId="0" fontId="12" fillId="7" borderId="82" xfId="0" applyFont="1" applyFill="1" applyBorder="1" applyAlignment="1">
      <alignment horizontal="center" vertical="center"/>
    </xf>
    <xf numFmtId="0" fontId="13" fillId="7" borderId="44" xfId="0" applyFont="1" applyFill="1" applyBorder="1" applyAlignment="1">
      <alignment horizontal="left" vertical="center" wrapText="1"/>
    </xf>
    <xf numFmtId="0" fontId="13" fillId="7" borderId="51" xfId="0" applyFont="1" applyFill="1" applyBorder="1" applyAlignment="1">
      <alignment horizontal="left" vertical="center" wrapText="1"/>
    </xf>
    <xf numFmtId="0" fontId="12" fillId="3" borderId="46" xfId="0" applyFont="1" applyFill="1" applyBorder="1" applyAlignment="1">
      <alignment horizontal="center" vertical="center"/>
    </xf>
    <xf numFmtId="0" fontId="12" fillId="3" borderId="82"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0" xfId="0" applyFont="1" applyFill="1" applyAlignment="1">
      <alignment horizontal="center" vertical="center"/>
    </xf>
    <xf numFmtId="0" fontId="13" fillId="3" borderId="52" xfId="0" applyFont="1" applyFill="1" applyBorder="1" applyAlignment="1">
      <alignment horizontal="center" vertical="center"/>
    </xf>
    <xf numFmtId="0" fontId="13" fillId="3" borderId="40" xfId="0" applyFont="1" applyFill="1" applyBorder="1" applyAlignment="1">
      <alignment horizontal="center" vertical="center"/>
    </xf>
    <xf numFmtId="0" fontId="13" fillId="3" borderId="17" xfId="0" applyFont="1" applyFill="1" applyBorder="1" applyAlignment="1">
      <alignment horizontal="center" vertical="center"/>
    </xf>
    <xf numFmtId="0" fontId="13" fillId="3" borderId="16" xfId="0" applyFont="1" applyFill="1" applyBorder="1" applyAlignment="1">
      <alignment horizontal="center" vertical="center"/>
    </xf>
    <xf numFmtId="0" fontId="11" fillId="4" borderId="18" xfId="0" applyFont="1" applyFill="1" applyBorder="1" applyAlignment="1">
      <alignment horizontal="center" vertical="center"/>
    </xf>
    <xf numFmtId="0" fontId="11" fillId="4" borderId="54" xfId="0" applyFont="1" applyFill="1" applyBorder="1" applyAlignment="1">
      <alignment horizontal="center" vertical="center"/>
    </xf>
    <xf numFmtId="0" fontId="11" fillId="4" borderId="43" xfId="0" applyFont="1" applyFill="1" applyBorder="1" applyAlignment="1">
      <alignment horizontal="center" vertical="center"/>
    </xf>
    <xf numFmtId="0" fontId="10" fillId="4" borderId="18" xfId="0" applyFont="1" applyFill="1" applyBorder="1" applyAlignment="1">
      <alignment horizontal="center" vertical="center"/>
    </xf>
    <xf numFmtId="0" fontId="10" fillId="4" borderId="42" xfId="0" applyFont="1" applyFill="1" applyBorder="1" applyAlignment="1">
      <alignment horizontal="center" vertical="center"/>
    </xf>
    <xf numFmtId="0" fontId="10" fillId="4" borderId="81" xfId="0" applyFont="1" applyFill="1" applyBorder="1" applyAlignment="1">
      <alignment horizontal="center" vertical="center"/>
    </xf>
    <xf numFmtId="0" fontId="12" fillId="0" borderId="48" xfId="0" applyFont="1" applyBorder="1" applyAlignment="1">
      <alignment horizontal="center" vertical="center"/>
    </xf>
    <xf numFmtId="0" fontId="12" fillId="0" borderId="82" xfId="0" applyFont="1" applyBorder="1" applyAlignment="1">
      <alignment horizontal="center" vertical="center"/>
    </xf>
    <xf numFmtId="0" fontId="13" fillId="0" borderId="44" xfId="0" applyFont="1" applyBorder="1" applyAlignment="1">
      <alignment horizontal="left" vertical="center" wrapText="1"/>
    </xf>
    <xf numFmtId="0" fontId="13" fillId="0" borderId="51" xfId="0" applyFont="1" applyBorder="1" applyAlignment="1">
      <alignment horizontal="left" vertical="center" wrapText="1"/>
    </xf>
    <xf numFmtId="0" fontId="11" fillId="4" borderId="56" xfId="0" applyFont="1" applyFill="1" applyBorder="1" applyAlignment="1">
      <alignment horizontal="left" vertical="center"/>
    </xf>
    <xf numFmtId="0" fontId="11" fillId="4" borderId="40" xfId="0" applyFont="1" applyFill="1" applyBorder="1" applyAlignment="1">
      <alignment horizontal="left" vertical="center"/>
    </xf>
    <xf numFmtId="0" fontId="11" fillId="4" borderId="41" xfId="0" applyFont="1" applyFill="1" applyBorder="1" applyAlignment="1">
      <alignment horizontal="left" vertical="center"/>
    </xf>
    <xf numFmtId="0" fontId="11" fillId="4" borderId="42" xfId="0" applyFont="1" applyFill="1" applyBorder="1" applyAlignment="1">
      <alignment horizontal="left" vertical="center"/>
    </xf>
    <xf numFmtId="0" fontId="11" fillId="4" borderId="0" xfId="0" applyFont="1" applyFill="1" applyAlignment="1">
      <alignment horizontal="left" vertical="center"/>
    </xf>
    <xf numFmtId="0" fontId="11" fillId="4" borderId="55" xfId="0" applyFont="1" applyFill="1" applyBorder="1" applyAlignment="1">
      <alignment horizontal="left" vertical="center"/>
    </xf>
    <xf numFmtId="0" fontId="11" fillId="4" borderId="42" xfId="0" applyFont="1" applyFill="1" applyBorder="1" applyAlignment="1">
      <alignment horizontal="center" vertical="center"/>
    </xf>
    <xf numFmtId="0" fontId="11" fillId="4" borderId="0" xfId="0" applyFont="1" applyFill="1" applyAlignment="1">
      <alignment horizontal="center" vertical="center"/>
    </xf>
    <xf numFmtId="0" fontId="11" fillId="4" borderId="55" xfId="0" applyFont="1" applyFill="1" applyBorder="1" applyAlignment="1">
      <alignment horizontal="center" vertical="center"/>
    </xf>
    <xf numFmtId="0" fontId="13" fillId="3" borderId="41" xfId="0" applyFont="1" applyFill="1" applyBorder="1" applyAlignment="1">
      <alignment horizontal="center" vertical="center"/>
    </xf>
    <xf numFmtId="0" fontId="20" fillId="2" borderId="6" xfId="6" applyFont="1" applyFill="1" applyBorder="1" applyAlignment="1">
      <alignment horizontal="right" vertical="center"/>
    </xf>
    <xf numFmtId="0" fontId="20" fillId="2" borderId="7" xfId="6" applyFont="1" applyFill="1" applyBorder="1" applyAlignment="1">
      <alignment horizontal="left" vertical="center" wrapText="1"/>
    </xf>
    <xf numFmtId="0" fontId="20" fillId="2" borderId="8" xfId="6" applyFont="1" applyFill="1" applyBorder="1" applyAlignment="1">
      <alignment horizontal="left" vertical="center" wrapText="1"/>
    </xf>
    <xf numFmtId="0" fontId="19" fillId="2" borderId="6" xfId="6" applyFont="1" applyFill="1" applyBorder="1" applyAlignment="1">
      <alignment horizontal="right" vertical="center"/>
    </xf>
    <xf numFmtId="0" fontId="20" fillId="2" borderId="7" xfId="6" applyFont="1" applyFill="1" applyBorder="1" applyAlignment="1">
      <alignment horizontal="center" vertical="center"/>
    </xf>
    <xf numFmtId="0" fontId="20" fillId="2" borderId="11" xfId="6" applyFont="1" applyFill="1" applyBorder="1" applyAlignment="1">
      <alignment horizontal="center" vertical="center"/>
    </xf>
    <xf numFmtId="0" fontId="20" fillId="2" borderId="8" xfId="6" applyFont="1" applyFill="1" applyBorder="1" applyAlignment="1">
      <alignment horizontal="center" vertical="center"/>
    </xf>
    <xf numFmtId="0" fontId="19" fillId="2" borderId="6" xfId="6" applyFont="1" applyFill="1" applyBorder="1" applyAlignment="1">
      <alignment horizontal="center" vertical="center"/>
    </xf>
    <xf numFmtId="0" fontId="19" fillId="2" borderId="7" xfId="6" applyFont="1" applyFill="1" applyBorder="1" applyAlignment="1">
      <alignment horizontal="center" vertical="center"/>
    </xf>
    <xf numFmtId="0" fontId="19" fillId="2" borderId="11" xfId="6" applyFont="1" applyFill="1" applyBorder="1" applyAlignment="1">
      <alignment horizontal="center" vertical="center"/>
    </xf>
    <xf numFmtId="0" fontId="19" fillId="2" borderId="8" xfId="6" applyFont="1" applyFill="1" applyBorder="1" applyAlignment="1">
      <alignment horizontal="center" vertical="center"/>
    </xf>
    <xf numFmtId="1" fontId="8" fillId="2" borderId="6" xfId="6" applyNumberFormat="1" applyFont="1" applyFill="1" applyBorder="1" applyAlignment="1">
      <alignment horizontal="center" vertical="center"/>
    </xf>
    <xf numFmtId="49" fontId="0" fillId="2" borderId="6" xfId="6" applyNumberFormat="1" applyFont="1" applyFill="1" applyBorder="1" applyAlignment="1">
      <alignment horizontal="center" vertical="center" wrapText="1"/>
    </xf>
    <xf numFmtId="0" fontId="0" fillId="0" borderId="7" xfId="6" applyFont="1" applyBorder="1" applyAlignment="1">
      <alignment horizontal="left" vertical="center"/>
    </xf>
    <xf numFmtId="0" fontId="0" fillId="0" borderId="11" xfId="6" applyFont="1" applyBorder="1" applyAlignment="1">
      <alignment horizontal="left" vertical="center"/>
    </xf>
    <xf numFmtId="0" fontId="0" fillId="0" borderId="8" xfId="6" applyFont="1" applyBorder="1" applyAlignment="1">
      <alignment horizontal="left" vertical="center"/>
    </xf>
    <xf numFmtId="49" fontId="29" fillId="2" borderId="6" xfId="6" applyNumberFormat="1" applyFont="1" applyFill="1" applyBorder="1" applyAlignment="1">
      <alignment horizontal="left" vertical="center" wrapText="1"/>
    </xf>
    <xf numFmtId="0" fontId="20" fillId="2" borderId="6" xfId="6" applyFont="1" applyFill="1" applyBorder="1" applyAlignment="1">
      <alignment horizontal="center" vertical="center"/>
    </xf>
    <xf numFmtId="0" fontId="18" fillId="2" borderId="6" xfId="6" applyFont="1" applyFill="1" applyBorder="1" applyAlignment="1">
      <alignment horizontal="center" vertical="center" wrapText="1"/>
    </xf>
    <xf numFmtId="0" fontId="19" fillId="2" borderId="6" xfId="6" applyFont="1" applyFill="1" applyBorder="1" applyAlignment="1">
      <alignment horizontal="center" vertical="center" wrapText="1"/>
    </xf>
    <xf numFmtId="1" fontId="20" fillId="2" borderId="6" xfId="6" applyNumberFormat="1" applyFont="1" applyFill="1" applyBorder="1" applyAlignment="1">
      <alignment horizontal="center" vertical="center" wrapText="1"/>
    </xf>
    <xf numFmtId="0" fontId="20" fillId="2" borderId="6" xfId="6" applyFont="1" applyFill="1" applyBorder="1" applyAlignment="1">
      <alignment horizontal="center" vertical="center" wrapText="1"/>
    </xf>
    <xf numFmtId="2" fontId="21" fillId="2" borderId="6" xfId="6" applyNumberFormat="1" applyFont="1" applyFill="1" applyBorder="1" applyAlignment="1">
      <alignment horizontal="center" vertical="center" wrapText="1"/>
    </xf>
    <xf numFmtId="49" fontId="22" fillId="2" borderId="6" xfId="6" applyNumberFormat="1" applyFont="1" applyFill="1" applyBorder="1" applyAlignment="1">
      <alignment horizontal="left" vertical="center" wrapText="1"/>
    </xf>
    <xf numFmtId="49" fontId="1" fillId="2" borderId="6" xfId="6" applyNumberFormat="1" applyFill="1" applyBorder="1" applyAlignment="1">
      <alignment horizontal="center" vertical="center" wrapText="1"/>
    </xf>
    <xf numFmtId="0" fontId="1" fillId="0" borderId="7" xfId="6" applyBorder="1" applyAlignment="1">
      <alignment horizontal="left" vertical="center"/>
    </xf>
    <xf numFmtId="0" fontId="1" fillId="0" borderId="11" xfId="6" applyBorder="1" applyAlignment="1">
      <alignment horizontal="left" vertical="center"/>
    </xf>
    <xf numFmtId="0" fontId="1" fillId="0" borderId="8" xfId="6" applyBorder="1" applyAlignment="1">
      <alignment horizontal="left" vertical="center"/>
    </xf>
    <xf numFmtId="0" fontId="20" fillId="2" borderId="7" xfId="6" applyFont="1" applyFill="1" applyBorder="1" applyAlignment="1">
      <alignment horizontal="center" vertical="center" wrapText="1"/>
    </xf>
    <xf numFmtId="0" fontId="20" fillId="2" borderId="11" xfId="6" applyFont="1" applyFill="1" applyBorder="1" applyAlignment="1">
      <alignment horizontal="center" vertical="center" wrapText="1"/>
    </xf>
    <xf numFmtId="0" fontId="20" fillId="2" borderId="8" xfId="6" applyFont="1" applyFill="1" applyBorder="1" applyAlignment="1">
      <alignment horizontal="center" vertical="center" wrapText="1"/>
    </xf>
    <xf numFmtId="164" fontId="50" fillId="10" borderId="96" xfId="13" applyNumberFormat="1" applyFont="1" applyFill="1" applyBorder="1" applyAlignment="1">
      <alignment horizontal="right" vertical="center"/>
    </xf>
    <xf numFmtId="0" fontId="3" fillId="10" borderId="95" xfId="0" applyFont="1" applyFill="1" applyBorder="1" applyAlignment="1">
      <alignment horizontal="center" vertical="center"/>
    </xf>
    <xf numFmtId="0" fontId="4" fillId="10" borderId="6" xfId="0" applyFont="1" applyFill="1" applyBorder="1" applyAlignment="1">
      <alignment horizontal="justify" vertical="center" wrapText="1"/>
    </xf>
    <xf numFmtId="0" fontId="4" fillId="0" borderId="6" xfId="0" applyFont="1" applyBorder="1" applyAlignment="1">
      <alignment horizontal="left" vertical="center" wrapText="1"/>
    </xf>
    <xf numFmtId="0" fontId="4" fillId="0" borderId="6" xfId="0" applyFont="1" applyBorder="1" applyAlignment="1">
      <alignment horizontal="left" vertical="center"/>
    </xf>
    <xf numFmtId="0" fontId="4" fillId="9" borderId="9" xfId="0" applyFont="1" applyFill="1" applyBorder="1" applyAlignment="1">
      <alignment horizontal="right" vertical="center" wrapText="1"/>
    </xf>
    <xf numFmtId="0" fontId="4" fillId="0" borderId="11" xfId="0" applyFont="1" applyBorder="1" applyAlignment="1">
      <alignment horizontal="right" vertical="center" wrapText="1"/>
    </xf>
    <xf numFmtId="0" fontId="4" fillId="10" borderId="10" xfId="0" applyFont="1" applyFill="1" applyBorder="1" applyAlignment="1">
      <alignment horizontal="left" vertical="center"/>
    </xf>
    <xf numFmtId="0" fontId="4" fillId="10" borderId="6" xfId="0" applyFont="1" applyFill="1" applyBorder="1" applyAlignment="1">
      <alignment horizontal="left" vertical="center"/>
    </xf>
    <xf numFmtId="0" fontId="4" fillId="0" borderId="6" xfId="0" applyFont="1" applyBorder="1" applyAlignment="1">
      <alignment vertical="center" wrapText="1"/>
    </xf>
    <xf numFmtId="0" fontId="4" fillId="9" borderId="6" xfId="0" applyFont="1" applyFill="1" applyBorder="1" applyAlignment="1">
      <alignment horizontal="right" vertical="center" wrapText="1"/>
    </xf>
    <xf numFmtId="0" fontId="4" fillId="10" borderId="6" xfId="0" applyFont="1" applyFill="1" applyBorder="1" applyAlignment="1">
      <alignment horizontal="left" vertical="center" wrapText="1"/>
    </xf>
    <xf numFmtId="0" fontId="51" fillId="2" borderId="0" xfId="1" applyNumberFormat="1" applyFont="1" applyFill="1" applyBorder="1" applyAlignment="1">
      <alignment horizontal="center" vertical="center" wrapText="1"/>
    </xf>
    <xf numFmtId="0" fontId="51" fillId="2" borderId="59" xfId="1" applyNumberFormat="1" applyFont="1" applyFill="1" applyBorder="1" applyAlignment="1">
      <alignment horizontal="center" vertical="center" wrapText="1"/>
    </xf>
    <xf numFmtId="0" fontId="7" fillId="2" borderId="102" xfId="0" applyFont="1" applyFill="1" applyBorder="1" applyAlignment="1">
      <alignment horizontal="center" vertical="center" wrapText="1"/>
    </xf>
    <xf numFmtId="0" fontId="7" fillId="2" borderId="103" xfId="0" applyFont="1" applyFill="1" applyBorder="1" applyAlignment="1">
      <alignment horizontal="center" vertical="center" wrapText="1"/>
    </xf>
    <xf numFmtId="44" fontId="51" fillId="2" borderId="0" xfId="1" applyNumberFormat="1" applyFont="1" applyFill="1" applyBorder="1" applyAlignment="1">
      <alignment horizontal="center" vertical="center" wrapText="1"/>
    </xf>
    <xf numFmtId="44" fontId="51" fillId="2" borderId="59" xfId="1" applyNumberFormat="1" applyFont="1" applyFill="1" applyBorder="1" applyAlignment="1">
      <alignment horizontal="center" vertical="center" wrapText="1"/>
    </xf>
  </cellXfs>
  <cellStyles count="26">
    <cellStyle name="Moeda" xfId="22" builtinId="4"/>
    <cellStyle name="Moeda 2" xfId="7" xr:uid="{00000000-0005-0000-0000-000002000000}"/>
    <cellStyle name="Moeda 3" xfId="10" xr:uid="{00000000-0005-0000-0000-000003000000}"/>
    <cellStyle name="Moeda 3 2" xfId="16" xr:uid="{00000000-0005-0000-0000-000004000000}"/>
    <cellStyle name="Moeda 3 3" xfId="19" xr:uid="{00000000-0005-0000-0000-000005000000}"/>
    <cellStyle name="Moeda 4" xfId="14" xr:uid="{00000000-0005-0000-0000-000006000000}"/>
    <cellStyle name="Moeda 5" xfId="18" xr:uid="{00000000-0005-0000-0000-000007000000}"/>
    <cellStyle name="Moeda 6" xfId="2" xr:uid="{00000000-0005-0000-0000-000008000000}"/>
    <cellStyle name="Normal" xfId="0" builtinId="0"/>
    <cellStyle name="Normal 2" xfId="4" xr:uid="{00000000-0005-0000-0000-00000A000000}"/>
    <cellStyle name="Normal 2 3" xfId="8" xr:uid="{00000000-0005-0000-0000-00000B000000}"/>
    <cellStyle name="Normal 3" xfId="3" xr:uid="{00000000-0005-0000-0000-00000C000000}"/>
    <cellStyle name="Normal 4" xfId="11" xr:uid="{00000000-0005-0000-0000-00000D000000}"/>
    <cellStyle name="Normal 4 2" xfId="20" xr:uid="{00000000-0005-0000-0000-00000E000000}"/>
    <cellStyle name="Normal 6" xfId="6" xr:uid="{00000000-0005-0000-0000-00000F000000}"/>
    <cellStyle name="Normal 61 2" xfId="5" xr:uid="{00000000-0005-0000-0000-000010000000}"/>
    <cellStyle name="Normal_Composição BDI" xfId="25" xr:uid="{00000000-0005-0000-0000-000011000000}"/>
    <cellStyle name="Normal_Composição do BDI - final" xfId="24" xr:uid="{00000000-0005-0000-0000-000012000000}"/>
    <cellStyle name="Porcentagem" xfId="23" builtinId="5"/>
    <cellStyle name="Porcentagem 2" xfId="12" xr:uid="{00000000-0005-0000-0000-000015000000}"/>
    <cellStyle name="Vírgula" xfId="21" builtinId="3"/>
    <cellStyle name="Vírgula 2" xfId="9" xr:uid="{00000000-0005-0000-0000-000017000000}"/>
    <cellStyle name="Vírgula 2 2" xfId="15" xr:uid="{00000000-0005-0000-0000-000018000000}"/>
    <cellStyle name="Vírgula 3" xfId="13" xr:uid="{00000000-0005-0000-0000-000019000000}"/>
    <cellStyle name="Vírgula 4" xfId="17" xr:uid="{00000000-0005-0000-0000-00001A000000}"/>
    <cellStyle name="Vírgula 5" xfId="1" xr:uid="{00000000-0005-0000-0000-00001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180975</xdr:rowOff>
    </xdr:from>
    <xdr:to>
      <xdr:col>0</xdr:col>
      <xdr:colOff>576664</xdr:colOff>
      <xdr:row>3</xdr:row>
      <xdr:rowOff>76200</xdr:rowOff>
    </xdr:to>
    <xdr:pic>
      <xdr:nvPicPr>
        <xdr:cNvPr id="2" name="Image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180975"/>
          <a:ext cx="529039" cy="581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47625</xdr:colOff>
      <xdr:row>0</xdr:row>
      <xdr:rowOff>180975</xdr:rowOff>
    </xdr:from>
    <xdr:to>
      <xdr:col>0</xdr:col>
      <xdr:colOff>576664</xdr:colOff>
      <xdr:row>3</xdr:row>
      <xdr:rowOff>190500</xdr:rowOff>
    </xdr:to>
    <xdr:pic>
      <xdr:nvPicPr>
        <xdr:cNvPr id="2" name="Imagem 1">
          <a:extLst>
            <a:ext uri="{FF2B5EF4-FFF2-40B4-BE49-F238E27FC236}">
              <a16:creationId xmlns:a16="http://schemas.microsoft.com/office/drawing/2014/main" id="{C41F17DA-D703-4BF2-8E81-2F54980A67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180975"/>
          <a:ext cx="529039" cy="581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133350</xdr:colOff>
      <xdr:row>0</xdr:row>
      <xdr:rowOff>95250</xdr:rowOff>
    </xdr:from>
    <xdr:to>
      <xdr:col>0</xdr:col>
      <xdr:colOff>781050</xdr:colOff>
      <xdr:row>3</xdr:row>
      <xdr:rowOff>95250</xdr:rowOff>
    </xdr:to>
    <xdr:pic>
      <xdr:nvPicPr>
        <xdr:cNvPr id="4" name="Imagem 5">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50" y="95250"/>
          <a:ext cx="64770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180975</xdr:rowOff>
    </xdr:from>
    <xdr:to>
      <xdr:col>0</xdr:col>
      <xdr:colOff>576664</xdr:colOff>
      <xdr:row>3</xdr:row>
      <xdr:rowOff>47625</xdr:rowOff>
    </xdr:to>
    <xdr:pic>
      <xdr:nvPicPr>
        <xdr:cNvPr id="2" name="Imagem 1">
          <a:extLst>
            <a:ext uri="{FF2B5EF4-FFF2-40B4-BE49-F238E27FC236}">
              <a16:creationId xmlns:a16="http://schemas.microsoft.com/office/drawing/2014/main" id="{E952C039-802F-4D49-9A38-B474AEE061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180975"/>
          <a:ext cx="529039" cy="581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85726</xdr:colOff>
      <xdr:row>1</xdr:row>
      <xdr:rowOff>76200</xdr:rowOff>
    </xdr:from>
    <xdr:to>
      <xdr:col>1</xdr:col>
      <xdr:colOff>662390</xdr:colOff>
      <xdr:row>4</xdr:row>
      <xdr:rowOff>114300</xdr:rowOff>
    </xdr:to>
    <xdr:pic>
      <xdr:nvPicPr>
        <xdr:cNvPr id="2" name="Imagem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6" y="238125"/>
          <a:ext cx="576664" cy="6381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230980</xdr:colOff>
      <xdr:row>1</xdr:row>
      <xdr:rowOff>247650</xdr:rowOff>
    </xdr:from>
    <xdr:to>
      <xdr:col>1</xdr:col>
      <xdr:colOff>1012029</xdr:colOff>
      <xdr:row>4</xdr:row>
      <xdr:rowOff>28543</xdr:rowOff>
    </xdr:to>
    <xdr:pic>
      <xdr:nvPicPr>
        <xdr:cNvPr id="2" name="Imagem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0580" y="409575"/>
          <a:ext cx="781049" cy="86912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133350</xdr:colOff>
      <xdr:row>0</xdr:row>
      <xdr:rowOff>323850</xdr:rowOff>
    </xdr:from>
    <xdr:to>
      <xdr:col>0</xdr:col>
      <xdr:colOff>895350</xdr:colOff>
      <xdr:row>3</xdr:row>
      <xdr:rowOff>57150</xdr:rowOff>
    </xdr:to>
    <xdr:pic>
      <xdr:nvPicPr>
        <xdr:cNvPr id="3" name="Imagem 1">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33350" y="323850"/>
          <a:ext cx="762000" cy="819150"/>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12"/>
  <sheetViews>
    <sheetView tabSelected="1" view="pageBreakPreview" zoomScaleNormal="100" zoomScaleSheetLayoutView="100" workbookViewId="0">
      <pane ySplit="8" topLeftCell="A33" activePane="bottomLeft" state="frozen"/>
      <selection pane="bottomLeft" activeCell="L114" sqref="L114"/>
    </sheetView>
  </sheetViews>
  <sheetFormatPr defaultRowHeight="15" x14ac:dyDescent="0.25"/>
  <cols>
    <col min="1" max="1" width="9.140625" style="124"/>
    <col min="2" max="2" width="11.42578125" style="124" bestFit="1" customWidth="1"/>
    <col min="3" max="3" width="8.42578125" style="124" bestFit="1" customWidth="1"/>
    <col min="4" max="4" width="62" style="124" customWidth="1"/>
    <col min="5" max="5" width="11.5703125" style="124" bestFit="1" customWidth="1"/>
    <col min="6" max="6" width="13.140625" style="124" bestFit="1" customWidth="1"/>
    <col min="7" max="7" width="13" style="130" bestFit="1" customWidth="1"/>
    <col min="8" max="8" width="17.7109375" style="130" bestFit="1" customWidth="1"/>
    <col min="9" max="9" width="15.42578125" style="124" bestFit="1" customWidth="1"/>
    <col min="10" max="10" width="9.5703125" style="83" bestFit="1" customWidth="1"/>
    <col min="11" max="11" width="14.28515625" style="83" bestFit="1" customWidth="1"/>
    <col min="12" max="16384" width="9.140625" style="83"/>
  </cols>
  <sheetData>
    <row r="1" spans="1:11" x14ac:dyDescent="0.25">
      <c r="A1" s="373"/>
      <c r="B1" s="423" t="s">
        <v>0</v>
      </c>
      <c r="C1" s="423"/>
      <c r="D1" s="423"/>
      <c r="E1" s="423"/>
      <c r="F1" s="423"/>
      <c r="G1" s="423"/>
      <c r="H1" s="423"/>
      <c r="I1" s="424"/>
    </row>
    <row r="2" spans="1:11" x14ac:dyDescent="0.25">
      <c r="A2" s="374"/>
      <c r="B2" s="425" t="s">
        <v>1</v>
      </c>
      <c r="C2" s="425"/>
      <c r="D2" s="425"/>
      <c r="E2" s="372"/>
      <c r="F2" s="375"/>
      <c r="G2" s="376"/>
      <c r="H2" s="376"/>
      <c r="I2" s="377"/>
    </row>
    <row r="3" spans="1:11" ht="24" customHeight="1" x14ac:dyDescent="0.25">
      <c r="A3" s="374"/>
      <c r="B3" s="425" t="s">
        <v>408</v>
      </c>
      <c r="C3" s="425"/>
      <c r="D3" s="425"/>
      <c r="E3" s="320" t="s">
        <v>2</v>
      </c>
      <c r="F3" s="86">
        <v>1.5727</v>
      </c>
      <c r="G3" s="421" t="s">
        <v>3</v>
      </c>
      <c r="H3" s="421"/>
      <c r="I3" s="422"/>
    </row>
    <row r="4" spans="1:11" ht="15" customHeight="1" x14ac:dyDescent="0.25">
      <c r="A4" s="374"/>
      <c r="B4" s="425" t="s">
        <v>4</v>
      </c>
      <c r="C4" s="425"/>
      <c r="D4" s="425"/>
      <c r="E4" s="87" t="s">
        <v>5</v>
      </c>
      <c r="F4" s="86">
        <v>0.3659</v>
      </c>
      <c r="G4" s="426" t="s">
        <v>6</v>
      </c>
      <c r="H4" s="426"/>
      <c r="I4" s="427"/>
    </row>
    <row r="5" spans="1:11" x14ac:dyDescent="0.25">
      <c r="A5" s="374"/>
      <c r="B5" s="440"/>
      <c r="C5" s="440"/>
      <c r="D5" s="440"/>
      <c r="E5" s="278"/>
      <c r="F5" s="279"/>
      <c r="G5" s="280"/>
      <c r="H5" s="435"/>
      <c r="I5" s="436"/>
    </row>
    <row r="6" spans="1:11" x14ac:dyDescent="0.25">
      <c r="A6" s="437" t="s">
        <v>7</v>
      </c>
      <c r="B6" s="438" t="s">
        <v>8</v>
      </c>
      <c r="C6" s="431" t="s">
        <v>9</v>
      </c>
      <c r="D6" s="431" t="s">
        <v>10</v>
      </c>
      <c r="E6" s="431" t="s">
        <v>11</v>
      </c>
      <c r="F6" s="431" t="s">
        <v>12</v>
      </c>
      <c r="G6" s="431" t="s">
        <v>13</v>
      </c>
      <c r="H6" s="431"/>
      <c r="I6" s="433"/>
    </row>
    <row r="7" spans="1:11" x14ac:dyDescent="0.25">
      <c r="A7" s="437"/>
      <c r="B7" s="439"/>
      <c r="C7" s="432"/>
      <c r="D7" s="432"/>
      <c r="E7" s="432"/>
      <c r="F7" s="432"/>
      <c r="G7" s="432"/>
      <c r="H7" s="432"/>
      <c r="I7" s="434"/>
    </row>
    <row r="8" spans="1:11" x14ac:dyDescent="0.25">
      <c r="A8" s="437"/>
      <c r="B8" s="439"/>
      <c r="C8" s="432"/>
      <c r="D8" s="432"/>
      <c r="E8" s="432"/>
      <c r="F8" s="432"/>
      <c r="G8" s="88" t="s">
        <v>14</v>
      </c>
      <c r="H8" s="88" t="s">
        <v>15</v>
      </c>
      <c r="I8" s="378" t="s">
        <v>16</v>
      </c>
    </row>
    <row r="9" spans="1:11" x14ac:dyDescent="0.25">
      <c r="A9" s="379">
        <v>1</v>
      </c>
      <c r="B9" s="167"/>
      <c r="C9" s="79"/>
      <c r="D9" s="89" t="s">
        <v>17</v>
      </c>
      <c r="E9" s="79"/>
      <c r="F9" s="90"/>
      <c r="G9" s="91"/>
      <c r="H9" s="91"/>
      <c r="I9" s="380"/>
    </row>
    <row r="10" spans="1:11" x14ac:dyDescent="0.25">
      <c r="A10" s="381" t="s">
        <v>18</v>
      </c>
      <c r="B10" s="167"/>
      <c r="C10" s="79"/>
      <c r="D10" s="89" t="s">
        <v>19</v>
      </c>
      <c r="E10" s="79"/>
      <c r="F10" s="92"/>
      <c r="G10" s="93"/>
      <c r="H10" s="93"/>
      <c r="I10" s="382"/>
    </row>
    <row r="11" spans="1:11" ht="25.5" x14ac:dyDescent="0.25">
      <c r="A11" s="383" t="s">
        <v>20</v>
      </c>
      <c r="B11" s="168">
        <v>97622</v>
      </c>
      <c r="C11" s="4" t="s">
        <v>21</v>
      </c>
      <c r="D11" s="3" t="s">
        <v>22</v>
      </c>
      <c r="E11" s="4" t="s">
        <v>23</v>
      </c>
      <c r="F11" s="96">
        <f>'MEMÓRIA DE CÁLCULO'!J12</f>
        <v>0.25</v>
      </c>
      <c r="G11" s="125">
        <v>66.819999999999993</v>
      </c>
      <c r="H11" s="95">
        <f>TRUNC(ROUND(G11*1.3659,2),2)</f>
        <v>91.27</v>
      </c>
      <c r="I11" s="384">
        <f t="shared" ref="I11:I52" si="0">TRUNC(ROUND(F11*H11,2),2)</f>
        <v>22.82</v>
      </c>
      <c r="J11" s="409"/>
      <c r="K11" s="409"/>
    </row>
    <row r="12" spans="1:11" ht="25.5" x14ac:dyDescent="0.25">
      <c r="A12" s="383" t="s">
        <v>24</v>
      </c>
      <c r="B12" s="168">
        <v>97631</v>
      </c>
      <c r="C12" s="4" t="s">
        <v>21</v>
      </c>
      <c r="D12" s="3" t="s">
        <v>25</v>
      </c>
      <c r="E12" s="4" t="s">
        <v>26</v>
      </c>
      <c r="F12" s="96">
        <f>'MEMÓRIA DE CÁLCULO'!J17</f>
        <v>2.16</v>
      </c>
      <c r="G12" s="94">
        <v>13.49</v>
      </c>
      <c r="H12" s="95">
        <f>TRUNC(ROUND(G12*1.3659,2),2)</f>
        <v>18.43</v>
      </c>
      <c r="I12" s="384">
        <f t="shared" si="0"/>
        <v>39.81</v>
      </c>
      <c r="K12" s="409"/>
    </row>
    <row r="13" spans="1:11" ht="25.5" x14ac:dyDescent="0.25">
      <c r="A13" s="383" t="s">
        <v>27</v>
      </c>
      <c r="B13" s="168">
        <v>104789</v>
      </c>
      <c r="C13" s="4" t="s">
        <v>21</v>
      </c>
      <c r="D13" s="3" t="s">
        <v>28</v>
      </c>
      <c r="E13" s="4" t="s">
        <v>23</v>
      </c>
      <c r="F13" s="96">
        <f>'MEMÓRIA DE CÁLCULO'!J22</f>
        <v>0.18</v>
      </c>
      <c r="G13" s="94">
        <v>235.19</v>
      </c>
      <c r="H13" s="95">
        <f>TRUNC(ROUND(G13*1.3659,2),2)</f>
        <v>321.25</v>
      </c>
      <c r="I13" s="384">
        <f t="shared" si="0"/>
        <v>57.83</v>
      </c>
    </row>
    <row r="14" spans="1:11" ht="25.5" x14ac:dyDescent="0.25">
      <c r="A14" s="383" t="s">
        <v>29</v>
      </c>
      <c r="B14" s="168">
        <v>104803</v>
      </c>
      <c r="C14" s="4" t="s">
        <v>21</v>
      </c>
      <c r="D14" s="3" t="s">
        <v>30</v>
      </c>
      <c r="E14" s="4" t="s">
        <v>31</v>
      </c>
      <c r="F14" s="96">
        <f>'MEMÓRIA DE CÁLCULO'!J27</f>
        <v>99.2</v>
      </c>
      <c r="G14" s="94">
        <v>5.57</v>
      </c>
      <c r="H14" s="95">
        <f>TRUNC(ROUND(G14*1.3659,2),2)</f>
        <v>7.61</v>
      </c>
      <c r="I14" s="384">
        <f>TRUNC(ROUND(F14*H14,2),2)</f>
        <v>754.91</v>
      </c>
    </row>
    <row r="15" spans="1:11" x14ac:dyDescent="0.25">
      <c r="A15" s="383" t="s">
        <v>32</v>
      </c>
      <c r="B15" s="168" t="s">
        <v>33</v>
      </c>
      <c r="C15" s="4"/>
      <c r="D15" s="97" t="s">
        <v>34</v>
      </c>
      <c r="E15" s="4" t="s">
        <v>26</v>
      </c>
      <c r="F15" s="96">
        <f>'MEMÓRIA DE CÁLCULO'!J32</f>
        <v>14.54</v>
      </c>
      <c r="G15" s="94">
        <f>'COMP-01'!I28</f>
        <v>14.22</v>
      </c>
      <c r="H15" s="95">
        <f>TRUNC(ROUND(G15*1.3659,2),2)</f>
        <v>19.420000000000002</v>
      </c>
      <c r="I15" s="384">
        <f t="shared" si="0"/>
        <v>282.37</v>
      </c>
      <c r="K15" s="410"/>
    </row>
    <row r="16" spans="1:11" x14ac:dyDescent="0.25">
      <c r="A16" s="385"/>
      <c r="B16" s="169"/>
      <c r="C16" s="98"/>
      <c r="D16" s="99" t="s">
        <v>35</v>
      </c>
      <c r="E16" s="98"/>
      <c r="F16" s="98"/>
      <c r="G16" s="100"/>
      <c r="H16" s="101"/>
      <c r="I16" s="386">
        <f>SUM(I11:I15)</f>
        <v>1157.74</v>
      </c>
    </row>
    <row r="17" spans="1:9" ht="8.1" customHeight="1" x14ac:dyDescent="0.25">
      <c r="A17" s="387"/>
      <c r="B17" s="170"/>
      <c r="C17" s="102"/>
      <c r="D17" s="103"/>
      <c r="E17" s="102"/>
      <c r="F17" s="102"/>
      <c r="G17" s="104"/>
      <c r="H17" s="105"/>
      <c r="I17" s="388"/>
    </row>
    <row r="18" spans="1:9" x14ac:dyDescent="0.25">
      <c r="A18" s="389">
        <v>2</v>
      </c>
      <c r="B18" s="171"/>
      <c r="C18" s="106"/>
      <c r="D18" s="107" t="s">
        <v>36</v>
      </c>
      <c r="E18" s="108"/>
      <c r="F18" s="108"/>
      <c r="G18" s="109"/>
      <c r="H18" s="110"/>
      <c r="I18" s="390"/>
    </row>
    <row r="19" spans="1:9" x14ac:dyDescent="0.25">
      <c r="A19" s="391" t="s">
        <v>37</v>
      </c>
      <c r="B19" s="167"/>
      <c r="C19" s="79"/>
      <c r="D19" s="111" t="s">
        <v>38</v>
      </c>
      <c r="E19" s="112"/>
      <c r="F19" s="112"/>
      <c r="G19" s="113"/>
      <c r="H19" s="93"/>
      <c r="I19" s="382"/>
    </row>
    <row r="20" spans="1:9" ht="38.25" x14ac:dyDescent="0.25">
      <c r="A20" s="392" t="s">
        <v>39</v>
      </c>
      <c r="B20" s="172">
        <v>103689</v>
      </c>
      <c r="C20" s="4" t="s">
        <v>21</v>
      </c>
      <c r="D20" s="115" t="s">
        <v>40</v>
      </c>
      <c r="E20" s="4" t="s">
        <v>26</v>
      </c>
      <c r="F20" s="96">
        <f>'MEMÓRIA DE CÁLCULO'!J40</f>
        <v>8</v>
      </c>
      <c r="G20" s="114">
        <v>466.65</v>
      </c>
      <c r="H20" s="95">
        <f>TRUNC(ROUND(G20*1.3659,2),2)</f>
        <v>637.4</v>
      </c>
      <c r="I20" s="384">
        <f t="shared" si="0"/>
        <v>5099.2</v>
      </c>
    </row>
    <row r="21" spans="1:9" ht="38.25" x14ac:dyDescent="0.25">
      <c r="A21" s="392" t="s">
        <v>41</v>
      </c>
      <c r="B21" s="172" t="s">
        <v>42</v>
      </c>
      <c r="C21" s="4"/>
      <c r="D21" s="115" t="s">
        <v>392</v>
      </c>
      <c r="E21" s="4" t="s">
        <v>44</v>
      </c>
      <c r="F21" s="96">
        <f>'MEMÓRIA DE CÁLCULO'!J45</f>
        <v>24</v>
      </c>
      <c r="G21" s="114">
        <f>'COMP-02'!I28</f>
        <v>39.07</v>
      </c>
      <c r="H21" s="95">
        <f>TRUNC(ROUND(G21*1.3659,2),2)</f>
        <v>53.37</v>
      </c>
      <c r="I21" s="384">
        <f>TRUNC(ROUND(F21*H21,2),2)</f>
        <v>1280.8800000000001</v>
      </c>
    </row>
    <row r="22" spans="1:9" ht="38.25" x14ac:dyDescent="0.25">
      <c r="A22" s="392" t="s">
        <v>45</v>
      </c>
      <c r="B22" s="172" t="s">
        <v>46</v>
      </c>
      <c r="C22" s="4" t="s">
        <v>21</v>
      </c>
      <c r="D22" s="115" t="s">
        <v>47</v>
      </c>
      <c r="E22" s="4" t="s">
        <v>48</v>
      </c>
      <c r="F22" s="96">
        <f>'MEMÓRIA DE CÁLCULO'!J50</f>
        <v>3</v>
      </c>
      <c r="G22" s="114">
        <v>1225</v>
      </c>
      <c r="H22" s="95">
        <f>TRUNC(ROUND(G22*1.3659,2),2)</f>
        <v>1673.23</v>
      </c>
      <c r="I22" s="384">
        <f>TRUNC(ROUND(F22*H22,2),2)</f>
        <v>5019.6899999999996</v>
      </c>
    </row>
    <row r="23" spans="1:9" ht="31.5" customHeight="1" x14ac:dyDescent="0.25">
      <c r="A23" s="392" t="s">
        <v>49</v>
      </c>
      <c r="B23" s="172" t="s">
        <v>50</v>
      </c>
      <c r="C23" s="4" t="s">
        <v>51</v>
      </c>
      <c r="D23" s="115" t="s">
        <v>52</v>
      </c>
      <c r="E23" s="4" t="s">
        <v>53</v>
      </c>
      <c r="F23" s="96">
        <f>'MEMÓRIA DE CÁLCULO'!J55</f>
        <v>1</v>
      </c>
      <c r="G23" s="114">
        <v>1486.67</v>
      </c>
      <c r="H23" s="95">
        <f>TRUNC(ROUND(G23*1.3659,2),2)</f>
        <v>2030.64</v>
      </c>
      <c r="I23" s="384">
        <f>TRUNC(ROUND(F23*H23,2),2)</f>
        <v>2030.64</v>
      </c>
    </row>
    <row r="24" spans="1:9" x14ac:dyDescent="0.25">
      <c r="A24" s="393"/>
      <c r="B24" s="173"/>
      <c r="C24" s="116"/>
      <c r="D24" s="117" t="s">
        <v>54</v>
      </c>
      <c r="E24" s="116"/>
      <c r="F24" s="116"/>
      <c r="G24" s="118"/>
      <c r="H24" s="119"/>
      <c r="I24" s="394">
        <f>SUM(I20:I23)</f>
        <v>13430.41</v>
      </c>
    </row>
    <row r="25" spans="1:9" ht="8.1" customHeight="1" x14ac:dyDescent="0.25">
      <c r="A25" s="387"/>
      <c r="B25" s="170"/>
      <c r="C25" s="102"/>
      <c r="D25" s="103"/>
      <c r="E25" s="102"/>
      <c r="F25" s="102"/>
      <c r="G25" s="104"/>
      <c r="H25" s="105"/>
      <c r="I25" s="388"/>
    </row>
    <row r="26" spans="1:9" x14ac:dyDescent="0.25">
      <c r="A26" s="391">
        <v>3</v>
      </c>
      <c r="B26" s="167"/>
      <c r="C26" s="79"/>
      <c r="D26" s="111" t="s">
        <v>55</v>
      </c>
      <c r="E26" s="112"/>
      <c r="F26" s="112"/>
      <c r="G26" s="113"/>
      <c r="H26" s="93"/>
      <c r="I26" s="382"/>
    </row>
    <row r="27" spans="1:9" x14ac:dyDescent="0.25">
      <c r="A27" s="391" t="s">
        <v>56</v>
      </c>
      <c r="B27" s="167"/>
      <c r="C27" s="79"/>
      <c r="D27" s="111" t="s">
        <v>57</v>
      </c>
      <c r="E27" s="112"/>
      <c r="F27" s="112"/>
      <c r="G27" s="113"/>
      <c r="H27" s="93"/>
      <c r="I27" s="382"/>
    </row>
    <row r="28" spans="1:9" ht="38.25" x14ac:dyDescent="0.25">
      <c r="A28" s="392" t="s">
        <v>58</v>
      </c>
      <c r="B28" s="172">
        <v>96527</v>
      </c>
      <c r="C28" s="4" t="s">
        <v>21</v>
      </c>
      <c r="D28" s="3" t="s">
        <v>59</v>
      </c>
      <c r="E28" s="4" t="s">
        <v>60</v>
      </c>
      <c r="F28" s="96">
        <f>'MEMÓRIA DE CÁLCULO'!J62</f>
        <v>0.45</v>
      </c>
      <c r="G28" s="114">
        <v>121.22</v>
      </c>
      <c r="H28" s="95">
        <f>TRUNC(ROUND(G28*1.3659,2),2)</f>
        <v>165.57</v>
      </c>
      <c r="I28" s="384">
        <f>TRUNC(ROUND(F28*H28,2),2)</f>
        <v>74.510000000000005</v>
      </c>
    </row>
    <row r="29" spans="1:9" x14ac:dyDescent="0.25">
      <c r="A29" s="391" t="s">
        <v>61</v>
      </c>
      <c r="B29" s="167"/>
      <c r="C29" s="79"/>
      <c r="D29" s="111" t="s">
        <v>62</v>
      </c>
      <c r="E29" s="112"/>
      <c r="F29" s="112"/>
      <c r="G29" s="113"/>
      <c r="H29" s="93"/>
      <c r="I29" s="382"/>
    </row>
    <row r="30" spans="1:9" ht="28.5" customHeight="1" x14ac:dyDescent="0.25">
      <c r="A30" s="392" t="s">
        <v>63</v>
      </c>
      <c r="B30" s="172">
        <v>93382</v>
      </c>
      <c r="C30" s="4" t="s">
        <v>21</v>
      </c>
      <c r="D30" s="3" t="s">
        <v>64</v>
      </c>
      <c r="E30" s="4" t="s">
        <v>60</v>
      </c>
      <c r="F30" s="96">
        <f>'MEMÓRIA DE CÁLCULO'!J70</f>
        <v>0.18</v>
      </c>
      <c r="G30" s="114">
        <v>31.22</v>
      </c>
      <c r="H30" s="95">
        <f>TRUNC(ROUND(G30*1.3659,2),2)</f>
        <v>42.64</v>
      </c>
      <c r="I30" s="384">
        <f t="shared" si="0"/>
        <v>7.68</v>
      </c>
    </row>
    <row r="31" spans="1:9" x14ac:dyDescent="0.25">
      <c r="A31" s="391" t="s">
        <v>65</v>
      </c>
      <c r="B31" s="167"/>
      <c r="C31" s="79"/>
      <c r="D31" s="111" t="s">
        <v>66</v>
      </c>
      <c r="E31" s="112"/>
      <c r="F31" s="112"/>
      <c r="G31" s="113"/>
      <c r="H31" s="93"/>
      <c r="I31" s="382"/>
    </row>
    <row r="32" spans="1:9" ht="51" x14ac:dyDescent="0.25">
      <c r="A32" s="392" t="s">
        <v>67</v>
      </c>
      <c r="B32" s="172">
        <v>100984</v>
      </c>
      <c r="C32" s="4" t="s">
        <v>21</v>
      </c>
      <c r="D32" s="3" t="s">
        <v>68</v>
      </c>
      <c r="E32" s="4" t="s">
        <v>23</v>
      </c>
      <c r="F32" s="96">
        <f>'MEMÓRIA DE CÁLCULO'!J79</f>
        <v>0.82</v>
      </c>
      <c r="G32" s="114">
        <v>9.4600000000000009</v>
      </c>
      <c r="H32" s="95">
        <f>TRUNC(ROUND(G32*1.3659,2),2)</f>
        <v>12.92</v>
      </c>
      <c r="I32" s="384">
        <f t="shared" si="0"/>
        <v>10.59</v>
      </c>
    </row>
    <row r="33" spans="1:9" x14ac:dyDescent="0.25">
      <c r="A33" s="393"/>
      <c r="B33" s="173"/>
      <c r="C33" s="116"/>
      <c r="D33" s="117" t="s">
        <v>69</v>
      </c>
      <c r="E33" s="116"/>
      <c r="F33" s="116"/>
      <c r="G33" s="118"/>
      <c r="H33" s="119"/>
      <c r="I33" s="394">
        <f>SUM(I28:I32)</f>
        <v>92.78</v>
      </c>
    </row>
    <row r="34" spans="1:9" ht="7.5" customHeight="1" x14ac:dyDescent="0.25">
      <c r="A34" s="387"/>
      <c r="B34" s="170"/>
      <c r="C34" s="102"/>
      <c r="D34" s="103"/>
      <c r="E34" s="102"/>
      <c r="F34" s="102"/>
      <c r="G34" s="160"/>
      <c r="H34" s="161"/>
      <c r="I34" s="395"/>
    </row>
    <row r="35" spans="1:9" x14ac:dyDescent="0.25">
      <c r="A35" s="391">
        <v>4</v>
      </c>
      <c r="B35" s="167"/>
      <c r="C35" s="79"/>
      <c r="D35" s="80" t="s">
        <v>70</v>
      </c>
      <c r="E35" s="112"/>
      <c r="F35" s="112"/>
      <c r="G35" s="113"/>
      <c r="H35" s="93"/>
      <c r="I35" s="382"/>
    </row>
    <row r="36" spans="1:9" x14ac:dyDescent="0.25">
      <c r="A36" s="391" t="s">
        <v>71</v>
      </c>
      <c r="B36" s="167"/>
      <c r="C36" s="79"/>
      <c r="D36" s="80" t="s">
        <v>72</v>
      </c>
      <c r="E36" s="112"/>
      <c r="F36" s="112"/>
      <c r="G36" s="113"/>
      <c r="H36" s="93"/>
      <c r="I36" s="382"/>
    </row>
    <row r="37" spans="1:9" ht="38.25" x14ac:dyDescent="0.25">
      <c r="A37" s="392" t="s">
        <v>73</v>
      </c>
      <c r="B37" s="172">
        <v>96619</v>
      </c>
      <c r="C37" s="4" t="s">
        <v>21</v>
      </c>
      <c r="D37" s="3" t="s">
        <v>74</v>
      </c>
      <c r="E37" s="4" t="s">
        <v>26</v>
      </c>
      <c r="F37" s="120">
        <f>'MEMÓRIA DE CÁLCULO'!J86</f>
        <v>0.77</v>
      </c>
      <c r="G37" s="114">
        <v>41.06</v>
      </c>
      <c r="H37" s="95">
        <f>TRUNC(ROUND(G37*1.3659,2),2)</f>
        <v>56.08</v>
      </c>
      <c r="I37" s="384">
        <f t="shared" si="0"/>
        <v>43.18</v>
      </c>
    </row>
    <row r="38" spans="1:9" ht="38.25" x14ac:dyDescent="0.25">
      <c r="A38" s="392" t="s">
        <v>75</v>
      </c>
      <c r="B38" s="172">
        <v>96536</v>
      </c>
      <c r="C38" s="4" t="s">
        <v>21</v>
      </c>
      <c r="D38" s="3" t="s">
        <v>76</v>
      </c>
      <c r="E38" s="4" t="s">
        <v>26</v>
      </c>
      <c r="F38" s="120">
        <f>'MEMÓRIA DE CÁLCULO'!J91</f>
        <v>0.77</v>
      </c>
      <c r="G38" s="114">
        <v>75.83</v>
      </c>
      <c r="H38" s="95">
        <f t="shared" ref="H38:H41" si="1">TRUNC(ROUND(G38*1.3659,2),2)</f>
        <v>103.58</v>
      </c>
      <c r="I38" s="384">
        <f t="shared" si="0"/>
        <v>79.760000000000005</v>
      </c>
    </row>
    <row r="39" spans="1:9" ht="38.25" x14ac:dyDescent="0.25">
      <c r="A39" s="392" t="s">
        <v>77</v>
      </c>
      <c r="B39" s="172">
        <v>96555</v>
      </c>
      <c r="C39" s="4" t="s">
        <v>21</v>
      </c>
      <c r="D39" s="3" t="s">
        <v>78</v>
      </c>
      <c r="E39" s="4" t="s">
        <v>60</v>
      </c>
      <c r="F39" s="120">
        <f>'MEMÓRIA DE CÁLCULO'!J96</f>
        <v>0.23</v>
      </c>
      <c r="G39" s="114">
        <v>719.22</v>
      </c>
      <c r="H39" s="95">
        <f t="shared" si="1"/>
        <v>982.38</v>
      </c>
      <c r="I39" s="384">
        <f t="shared" si="0"/>
        <v>225.95</v>
      </c>
    </row>
    <row r="40" spans="1:9" ht="38.25" x14ac:dyDescent="0.25">
      <c r="A40" s="392" t="s">
        <v>388</v>
      </c>
      <c r="B40" s="172">
        <v>104918</v>
      </c>
      <c r="C40" s="4" t="s">
        <v>21</v>
      </c>
      <c r="D40" s="3" t="s">
        <v>80</v>
      </c>
      <c r="E40" s="4" t="s">
        <v>81</v>
      </c>
      <c r="F40" s="120">
        <f>'MEMÓRIA DE CÁLCULO'!J101</f>
        <v>9.48</v>
      </c>
      <c r="G40" s="114">
        <v>16.78</v>
      </c>
      <c r="H40" s="95">
        <f t="shared" si="1"/>
        <v>22.92</v>
      </c>
      <c r="I40" s="384">
        <f t="shared" si="0"/>
        <v>217.28</v>
      </c>
    </row>
    <row r="41" spans="1:9" ht="38.25" x14ac:dyDescent="0.25">
      <c r="A41" s="392" t="s">
        <v>389</v>
      </c>
      <c r="B41" s="172">
        <v>104916</v>
      </c>
      <c r="C41" s="4" t="s">
        <v>21</v>
      </c>
      <c r="D41" s="3" t="s">
        <v>83</v>
      </c>
      <c r="E41" s="4" t="s">
        <v>81</v>
      </c>
      <c r="F41" s="120">
        <f>'MEMÓRIA DE CÁLCULO'!J106</f>
        <v>3.53</v>
      </c>
      <c r="G41" s="114">
        <v>19.559999999999999</v>
      </c>
      <c r="H41" s="95">
        <f t="shared" si="1"/>
        <v>26.72</v>
      </c>
      <c r="I41" s="384">
        <f t="shared" si="0"/>
        <v>94.32</v>
      </c>
    </row>
    <row r="42" spans="1:9" x14ac:dyDescent="0.25">
      <c r="A42" s="393"/>
      <c r="B42" s="173"/>
      <c r="C42" s="116"/>
      <c r="D42" s="117" t="s">
        <v>84</v>
      </c>
      <c r="E42" s="116"/>
      <c r="F42" s="116"/>
      <c r="G42" s="118"/>
      <c r="H42" s="119"/>
      <c r="I42" s="394">
        <f>SUM(I37:I41)</f>
        <v>660.49</v>
      </c>
    </row>
    <row r="43" spans="1:9" ht="8.1" customHeight="1" x14ac:dyDescent="0.25">
      <c r="A43" s="387"/>
      <c r="B43" s="170"/>
      <c r="C43" s="102"/>
      <c r="D43" s="103"/>
      <c r="E43" s="102"/>
      <c r="F43" s="102"/>
      <c r="G43" s="104"/>
      <c r="H43" s="105"/>
      <c r="I43" s="388"/>
    </row>
    <row r="44" spans="1:9" x14ac:dyDescent="0.25">
      <c r="A44" s="391">
        <v>5</v>
      </c>
      <c r="B44" s="167"/>
      <c r="C44" s="79"/>
      <c r="D44" s="111" t="s">
        <v>85</v>
      </c>
      <c r="E44" s="112"/>
      <c r="F44" s="112"/>
      <c r="G44" s="113"/>
      <c r="H44" s="93"/>
      <c r="I44" s="382"/>
    </row>
    <row r="45" spans="1:9" ht="25.5" x14ac:dyDescent="0.25">
      <c r="A45" s="391" t="s">
        <v>86</v>
      </c>
      <c r="B45" s="167"/>
      <c r="C45" s="79"/>
      <c r="D45" s="80" t="s">
        <v>87</v>
      </c>
      <c r="E45" s="112"/>
      <c r="F45" s="112"/>
      <c r="G45" s="113"/>
      <c r="H45" s="93"/>
      <c r="I45" s="382"/>
    </row>
    <row r="46" spans="1:9" ht="38.25" x14ac:dyDescent="0.25">
      <c r="A46" s="392" t="s">
        <v>88</v>
      </c>
      <c r="B46" s="168">
        <v>103333</v>
      </c>
      <c r="C46" s="4" t="s">
        <v>21</v>
      </c>
      <c r="D46" s="3" t="s">
        <v>89</v>
      </c>
      <c r="E46" s="4" t="s">
        <v>44</v>
      </c>
      <c r="F46" s="96">
        <f>'MEMÓRIA DE CÁLCULO'!J113</f>
        <v>5.53</v>
      </c>
      <c r="G46" s="114">
        <v>125.82</v>
      </c>
      <c r="H46" s="95">
        <f>TRUNC(ROUND(G46*1.3659,2),2)</f>
        <v>171.86</v>
      </c>
      <c r="I46" s="384">
        <f t="shared" si="0"/>
        <v>950.39</v>
      </c>
    </row>
    <row r="47" spans="1:9" x14ac:dyDescent="0.25">
      <c r="A47" s="393"/>
      <c r="B47" s="173"/>
      <c r="C47" s="116"/>
      <c r="D47" s="117" t="s">
        <v>90</v>
      </c>
      <c r="E47" s="116"/>
      <c r="F47" s="116"/>
      <c r="G47" s="118"/>
      <c r="H47" s="119"/>
      <c r="I47" s="394">
        <f>SUM(I46)</f>
        <v>950.39</v>
      </c>
    </row>
    <row r="48" spans="1:9" ht="8.1" customHeight="1" x14ac:dyDescent="0.25">
      <c r="A48" s="387"/>
      <c r="B48" s="170"/>
      <c r="C48" s="102"/>
      <c r="D48" s="103"/>
      <c r="E48" s="102"/>
      <c r="F48" s="102"/>
      <c r="G48" s="104"/>
      <c r="H48" s="105"/>
      <c r="I48" s="388"/>
    </row>
    <row r="49" spans="1:9" x14ac:dyDescent="0.25">
      <c r="A49" s="391">
        <v>6</v>
      </c>
      <c r="B49" s="167"/>
      <c r="C49" s="79"/>
      <c r="D49" s="80" t="s">
        <v>91</v>
      </c>
      <c r="E49" s="112"/>
      <c r="F49" s="112"/>
      <c r="G49" s="113"/>
      <c r="H49" s="93"/>
      <c r="I49" s="382"/>
    </row>
    <row r="50" spans="1:9" x14ac:dyDescent="0.25">
      <c r="A50" s="391" t="s">
        <v>92</v>
      </c>
      <c r="B50" s="167"/>
      <c r="C50" s="79"/>
      <c r="D50" s="80" t="s">
        <v>93</v>
      </c>
      <c r="E50" s="112"/>
      <c r="F50" s="112"/>
      <c r="G50" s="113"/>
      <c r="H50" s="93"/>
      <c r="I50" s="382"/>
    </row>
    <row r="51" spans="1:9" ht="28.5" customHeight="1" x14ac:dyDescent="0.25">
      <c r="A51" s="392" t="s">
        <v>94</v>
      </c>
      <c r="B51" s="168">
        <v>100701</v>
      </c>
      <c r="C51" s="4" t="s">
        <v>21</v>
      </c>
      <c r="D51" s="3" t="s">
        <v>95</v>
      </c>
      <c r="E51" s="4" t="s">
        <v>26</v>
      </c>
      <c r="F51" s="120">
        <f>'MEMÓRIA DE CÁLCULO'!J120</f>
        <v>1.68</v>
      </c>
      <c r="G51" s="114">
        <v>699.13</v>
      </c>
      <c r="H51" s="95">
        <f>TRUNC(ROUND(G51*1.3659,2),2)</f>
        <v>954.94</v>
      </c>
      <c r="I51" s="384">
        <f t="shared" si="0"/>
        <v>1604.3</v>
      </c>
    </row>
    <row r="52" spans="1:9" ht="63.75" x14ac:dyDescent="0.25">
      <c r="A52" s="392" t="s">
        <v>96</v>
      </c>
      <c r="B52" s="168">
        <v>102363</v>
      </c>
      <c r="C52" s="4" t="s">
        <v>21</v>
      </c>
      <c r="D52" s="3" t="s">
        <v>97</v>
      </c>
      <c r="E52" s="4" t="s">
        <v>26</v>
      </c>
      <c r="F52" s="120">
        <f>'MEMÓRIA DE CÁLCULO'!J125</f>
        <v>9.01</v>
      </c>
      <c r="G52" s="114">
        <v>215.17</v>
      </c>
      <c r="H52" s="95">
        <f>TRUNC(ROUND(G52*1.3659,2),2)</f>
        <v>293.89999999999998</v>
      </c>
      <c r="I52" s="384">
        <f t="shared" si="0"/>
        <v>2648.04</v>
      </c>
    </row>
    <row r="53" spans="1:9" x14ac:dyDescent="0.25">
      <c r="A53" s="393"/>
      <c r="B53" s="173"/>
      <c r="C53" s="116"/>
      <c r="D53" s="117" t="s">
        <v>98</v>
      </c>
      <c r="E53" s="116"/>
      <c r="F53" s="116"/>
      <c r="G53" s="118"/>
      <c r="H53" s="119"/>
      <c r="I53" s="394">
        <f>SUM(I51:I52)</f>
        <v>4252.34</v>
      </c>
    </row>
    <row r="54" spans="1:9" ht="8.1" customHeight="1" x14ac:dyDescent="0.25">
      <c r="A54" s="387"/>
      <c r="B54" s="170"/>
      <c r="C54" s="102"/>
      <c r="D54" s="103"/>
      <c r="E54" s="102"/>
      <c r="F54" s="102"/>
      <c r="G54" s="104"/>
      <c r="H54" s="105"/>
      <c r="I54" s="388"/>
    </row>
    <row r="55" spans="1:9" x14ac:dyDescent="0.25">
      <c r="A55" s="391">
        <v>7</v>
      </c>
      <c r="B55" s="167"/>
      <c r="C55" s="79"/>
      <c r="D55" s="80" t="s">
        <v>99</v>
      </c>
      <c r="E55" s="112"/>
      <c r="F55" s="112"/>
      <c r="G55" s="113"/>
      <c r="H55" s="93"/>
      <c r="I55" s="382"/>
    </row>
    <row r="56" spans="1:9" x14ac:dyDescent="0.25">
      <c r="A56" s="391" t="s">
        <v>100</v>
      </c>
      <c r="B56" s="167"/>
      <c r="C56" s="79"/>
      <c r="D56" s="80" t="s">
        <v>101</v>
      </c>
      <c r="E56" s="112"/>
      <c r="F56" s="112"/>
      <c r="G56" s="113"/>
      <c r="H56" s="93"/>
      <c r="I56" s="382"/>
    </row>
    <row r="57" spans="1:9" ht="38.25" x14ac:dyDescent="0.25">
      <c r="A57" s="392" t="s">
        <v>102</v>
      </c>
      <c r="B57" s="168">
        <v>94229</v>
      </c>
      <c r="C57" s="4" t="s">
        <v>21</v>
      </c>
      <c r="D57" s="3" t="s">
        <v>103</v>
      </c>
      <c r="E57" s="4" t="s">
        <v>104</v>
      </c>
      <c r="F57" s="96">
        <f>'MEMÓRIA DE CÁLCULO'!J132</f>
        <v>60.2</v>
      </c>
      <c r="G57" s="114">
        <v>152.31</v>
      </c>
      <c r="H57" s="95">
        <f>TRUNC(ROUND(G57*1.3659,2),2)</f>
        <v>208.04</v>
      </c>
      <c r="I57" s="384">
        <f t="shared" ref="I57:I69" si="2">TRUNC(ROUND(F57*H57,2),2)</f>
        <v>12524.01</v>
      </c>
    </row>
    <row r="58" spans="1:9" ht="38.25" x14ac:dyDescent="0.25">
      <c r="A58" s="392" t="s">
        <v>105</v>
      </c>
      <c r="B58" s="168">
        <v>89578</v>
      </c>
      <c r="C58" s="4" t="s">
        <v>21</v>
      </c>
      <c r="D58" s="3" t="s">
        <v>106</v>
      </c>
      <c r="E58" s="4" t="s">
        <v>31</v>
      </c>
      <c r="F58" s="96">
        <f>'MEMÓRIA DE CÁLCULO'!J137</f>
        <v>39</v>
      </c>
      <c r="G58" s="114">
        <v>41.83</v>
      </c>
      <c r="H58" s="95">
        <f>TRUNC(ROUND(G58*1.3659,2),2)</f>
        <v>57.14</v>
      </c>
      <c r="I58" s="384">
        <f t="shared" ref="I58" si="3">TRUNC(ROUND(F58*H58,2),2)</f>
        <v>2228.46</v>
      </c>
    </row>
    <row r="59" spans="1:9" x14ac:dyDescent="0.25">
      <c r="A59" s="393"/>
      <c r="B59" s="173"/>
      <c r="C59" s="116"/>
      <c r="D59" s="117" t="s">
        <v>107</v>
      </c>
      <c r="E59" s="116"/>
      <c r="F59" s="116"/>
      <c r="G59" s="118"/>
      <c r="H59" s="119"/>
      <c r="I59" s="394">
        <f>SUM(I57:I58)</f>
        <v>14752.470000000001</v>
      </c>
    </row>
    <row r="60" spans="1:9" ht="8.1" customHeight="1" x14ac:dyDescent="0.25">
      <c r="A60" s="387"/>
      <c r="B60" s="170"/>
      <c r="C60" s="102"/>
      <c r="D60" s="103"/>
      <c r="E60" s="102"/>
      <c r="F60" s="102"/>
      <c r="G60" s="104"/>
      <c r="H60" s="105"/>
      <c r="I60" s="388"/>
    </row>
    <row r="61" spans="1:9" x14ac:dyDescent="0.25">
      <c r="A61" s="391">
        <v>8</v>
      </c>
      <c r="B61" s="174"/>
      <c r="C61" s="79"/>
      <c r="D61" s="80" t="s">
        <v>108</v>
      </c>
      <c r="E61" s="112"/>
      <c r="F61" s="112"/>
      <c r="G61" s="113"/>
      <c r="H61" s="93"/>
      <c r="I61" s="382"/>
    </row>
    <row r="62" spans="1:9" ht="25.5" x14ac:dyDescent="0.25">
      <c r="A62" s="391" t="s">
        <v>109</v>
      </c>
      <c r="B62" s="174"/>
      <c r="C62" s="79"/>
      <c r="D62" s="80" t="s">
        <v>110</v>
      </c>
      <c r="E62" s="112"/>
      <c r="F62" s="112"/>
      <c r="G62" s="113"/>
      <c r="H62" s="93"/>
      <c r="I62" s="382"/>
    </row>
    <row r="63" spans="1:9" ht="25.5" customHeight="1" x14ac:dyDescent="0.25">
      <c r="A63" s="392" t="s">
        <v>111</v>
      </c>
      <c r="B63" s="168">
        <v>98557</v>
      </c>
      <c r="C63" s="4" t="s">
        <v>21</v>
      </c>
      <c r="D63" s="3" t="s">
        <v>112</v>
      </c>
      <c r="E63" s="4" t="s">
        <v>26</v>
      </c>
      <c r="F63" s="96">
        <f>'MEMÓRIA DE CÁLCULO'!J144</f>
        <v>3.84</v>
      </c>
      <c r="G63" s="114">
        <v>42.28</v>
      </c>
      <c r="H63" s="95">
        <f>TRUNC(ROUND(G63*1.3659,2),2)</f>
        <v>57.75</v>
      </c>
      <c r="I63" s="384">
        <f t="shared" si="2"/>
        <v>221.76</v>
      </c>
    </row>
    <row r="64" spans="1:9" ht="36" customHeight="1" x14ac:dyDescent="0.25">
      <c r="A64" s="392" t="s">
        <v>113</v>
      </c>
      <c r="B64" s="168">
        <v>98575</v>
      </c>
      <c r="C64" s="4" t="s">
        <v>21</v>
      </c>
      <c r="D64" s="3" t="s">
        <v>114</v>
      </c>
      <c r="E64" s="4" t="s">
        <v>31</v>
      </c>
      <c r="F64" s="96">
        <f>'MEMÓRIA DE CÁLCULO'!J149</f>
        <v>290.5</v>
      </c>
      <c r="G64" s="114">
        <v>72.13</v>
      </c>
      <c r="H64" s="95">
        <f>TRUNC(ROUND(G64*1.3659,2),2)</f>
        <v>98.52</v>
      </c>
      <c r="I64" s="384">
        <f t="shared" si="2"/>
        <v>28620.06</v>
      </c>
    </row>
    <row r="65" spans="1:9" x14ac:dyDescent="0.25">
      <c r="A65" s="393"/>
      <c r="B65" s="173"/>
      <c r="C65" s="116"/>
      <c r="D65" s="117" t="s">
        <v>115</v>
      </c>
      <c r="E65" s="116"/>
      <c r="F65" s="116"/>
      <c r="G65" s="118"/>
      <c r="H65" s="119"/>
      <c r="I65" s="394">
        <f>SUM(I63:I64)</f>
        <v>28841.82</v>
      </c>
    </row>
    <row r="66" spans="1:9" ht="8.1" customHeight="1" x14ac:dyDescent="0.25">
      <c r="A66" s="387"/>
      <c r="B66" s="170"/>
      <c r="C66" s="102"/>
      <c r="D66" s="103"/>
      <c r="E66" s="102"/>
      <c r="F66" s="102"/>
      <c r="G66" s="104"/>
      <c r="H66" s="105"/>
      <c r="I66" s="388"/>
    </row>
    <row r="67" spans="1:9" x14ac:dyDescent="0.25">
      <c r="A67" s="391">
        <v>9</v>
      </c>
      <c r="B67" s="174"/>
      <c r="C67" s="79"/>
      <c r="D67" s="80" t="s">
        <v>116</v>
      </c>
      <c r="E67" s="112"/>
      <c r="F67" s="112"/>
      <c r="G67" s="113"/>
      <c r="H67" s="93"/>
      <c r="I67" s="382"/>
    </row>
    <row r="68" spans="1:9" x14ac:dyDescent="0.25">
      <c r="A68" s="391" t="s">
        <v>117</v>
      </c>
      <c r="B68" s="174"/>
      <c r="C68" s="79"/>
      <c r="D68" s="80" t="s">
        <v>118</v>
      </c>
      <c r="E68" s="112"/>
      <c r="F68" s="112"/>
      <c r="G68" s="113"/>
      <c r="H68" s="93"/>
      <c r="I68" s="382"/>
    </row>
    <row r="69" spans="1:9" ht="38.25" x14ac:dyDescent="0.25">
      <c r="A69" s="392" t="s">
        <v>119</v>
      </c>
      <c r="B69" s="168">
        <v>87878</v>
      </c>
      <c r="C69" s="4" t="s">
        <v>21</v>
      </c>
      <c r="D69" s="3" t="s">
        <v>120</v>
      </c>
      <c r="E69" s="4" t="s">
        <v>121</v>
      </c>
      <c r="F69" s="96">
        <f>'MEMÓRIA DE CÁLCULO'!J156</f>
        <v>11.06</v>
      </c>
      <c r="G69" s="114">
        <v>5.18</v>
      </c>
      <c r="H69" s="95">
        <f>TRUNC(ROUND(G69*1.3659,2),2)</f>
        <v>7.08</v>
      </c>
      <c r="I69" s="384">
        <f t="shared" si="2"/>
        <v>78.3</v>
      </c>
    </row>
    <row r="70" spans="1:9" ht="25.5" x14ac:dyDescent="0.25">
      <c r="A70" s="391" t="s">
        <v>122</v>
      </c>
      <c r="B70" s="174"/>
      <c r="C70" s="79"/>
      <c r="D70" s="80" t="s">
        <v>123</v>
      </c>
      <c r="E70" s="112"/>
      <c r="F70" s="112"/>
      <c r="G70" s="113"/>
      <c r="H70" s="93"/>
      <c r="I70" s="382"/>
    </row>
    <row r="71" spans="1:9" ht="52.5" customHeight="1" x14ac:dyDescent="0.25">
      <c r="A71" s="392" t="s">
        <v>124</v>
      </c>
      <c r="B71" s="168">
        <v>104952</v>
      </c>
      <c r="C71" s="4" t="s">
        <v>21</v>
      </c>
      <c r="D71" s="3" t="s">
        <v>125</v>
      </c>
      <c r="E71" s="4" t="s">
        <v>26</v>
      </c>
      <c r="F71" s="122">
        <f>'MEMÓRIA DE CÁLCULO'!J163</f>
        <v>5.52</v>
      </c>
      <c r="G71" s="114">
        <v>39.24</v>
      </c>
      <c r="H71" s="95">
        <f>TRUNC(ROUND(G71*1.3659,2),2)</f>
        <v>53.6</v>
      </c>
      <c r="I71" s="384">
        <f>TRUNC(ROUND(F71*H71,2),2)</f>
        <v>295.87</v>
      </c>
    </row>
    <row r="72" spans="1:9" x14ac:dyDescent="0.25">
      <c r="A72" s="393"/>
      <c r="B72" s="173"/>
      <c r="C72" s="116"/>
      <c r="D72" s="117" t="s">
        <v>115</v>
      </c>
      <c r="E72" s="116"/>
      <c r="F72" s="116"/>
      <c r="G72" s="118"/>
      <c r="H72" s="119"/>
      <c r="I72" s="394">
        <f>SUM(I69:I71)</f>
        <v>374.17</v>
      </c>
    </row>
    <row r="73" spans="1:9" ht="8.1" customHeight="1" x14ac:dyDescent="0.25">
      <c r="A73" s="387"/>
      <c r="B73" s="170"/>
      <c r="C73" s="102"/>
      <c r="D73" s="103"/>
      <c r="E73" s="102"/>
      <c r="F73" s="102"/>
      <c r="G73" s="104"/>
      <c r="H73" s="105"/>
      <c r="I73" s="388"/>
    </row>
    <row r="74" spans="1:9" s="84" customFormat="1" x14ac:dyDescent="0.25">
      <c r="A74" s="391">
        <v>10</v>
      </c>
      <c r="B74" s="174"/>
      <c r="C74" s="79"/>
      <c r="D74" s="80" t="s">
        <v>126</v>
      </c>
      <c r="E74" s="79"/>
      <c r="F74" s="79"/>
      <c r="G74" s="121"/>
      <c r="H74" s="93"/>
      <c r="I74" s="382"/>
    </row>
    <row r="75" spans="1:9" s="84" customFormat="1" x14ac:dyDescent="0.25">
      <c r="A75" s="391" t="s">
        <v>127</v>
      </c>
      <c r="B75" s="174"/>
      <c r="C75" s="79"/>
      <c r="D75" s="80" t="s">
        <v>128</v>
      </c>
      <c r="E75" s="79"/>
      <c r="F75" s="79"/>
      <c r="G75" s="121"/>
      <c r="H75" s="93"/>
      <c r="I75" s="382"/>
    </row>
    <row r="76" spans="1:9" s="84" customFormat="1" ht="25.5" x14ac:dyDescent="0.25">
      <c r="A76" s="392" t="s">
        <v>129</v>
      </c>
      <c r="B76" s="168">
        <v>88485</v>
      </c>
      <c r="C76" s="4" t="s">
        <v>21</v>
      </c>
      <c r="D76" s="3" t="s">
        <v>130</v>
      </c>
      <c r="E76" s="163" t="s">
        <v>44</v>
      </c>
      <c r="F76" s="96">
        <f>'MEMÓRIA DE CÁLCULO'!J170</f>
        <v>2.16</v>
      </c>
      <c r="G76" s="114">
        <v>4.97</v>
      </c>
      <c r="H76" s="162">
        <f>TRUNC(ROUND(G76*1.3659,2),2)</f>
        <v>6.79</v>
      </c>
      <c r="I76" s="396">
        <f>TRUNC(ROUND(F76*H76,2),2)</f>
        <v>14.67</v>
      </c>
    </row>
    <row r="77" spans="1:9" ht="32.25" customHeight="1" x14ac:dyDescent="0.25">
      <c r="A77" s="392" t="s">
        <v>131</v>
      </c>
      <c r="B77" s="168">
        <v>88489</v>
      </c>
      <c r="C77" s="4" t="s">
        <v>21</v>
      </c>
      <c r="D77" s="3" t="s">
        <v>132</v>
      </c>
      <c r="E77" s="123" t="s">
        <v>44</v>
      </c>
      <c r="F77" s="96">
        <f>'MEMÓRIA DE CÁLCULO'!J179</f>
        <v>374.09</v>
      </c>
      <c r="G77" s="114">
        <v>13.33</v>
      </c>
      <c r="H77" s="95">
        <f>TRUNC(ROUND(G77*1.3659,2),2)</f>
        <v>18.21</v>
      </c>
      <c r="I77" s="384">
        <f t="shared" ref="I77:I90" si="4">TRUNC(ROUND(F77*H77,2),2)</f>
        <v>6812.18</v>
      </c>
    </row>
    <row r="78" spans="1:9" s="84" customFormat="1" x14ac:dyDescent="0.25">
      <c r="A78" s="391" t="s">
        <v>133</v>
      </c>
      <c r="B78" s="174"/>
      <c r="C78" s="79"/>
      <c r="D78" s="80" t="s">
        <v>134</v>
      </c>
      <c r="E78" s="79"/>
      <c r="F78" s="79"/>
      <c r="G78" s="121"/>
      <c r="H78" s="93"/>
      <c r="I78" s="382"/>
    </row>
    <row r="79" spans="1:9" s="84" customFormat="1" ht="25.5" x14ac:dyDescent="0.25">
      <c r="A79" s="392" t="s">
        <v>135</v>
      </c>
      <c r="B79" s="168">
        <v>100717</v>
      </c>
      <c r="C79" s="4" t="s">
        <v>21</v>
      </c>
      <c r="D79" s="3" t="s">
        <v>136</v>
      </c>
      <c r="E79" s="4" t="s">
        <v>26</v>
      </c>
      <c r="F79" s="96">
        <f>'MEMÓRIA DE CÁLCULO'!J193</f>
        <v>140.41999999999999</v>
      </c>
      <c r="G79" s="114">
        <v>11.65</v>
      </c>
      <c r="H79" s="95">
        <f>TRUNC(ROUND(G79*1.3659,2),2)</f>
        <v>15.91</v>
      </c>
      <c r="I79" s="384">
        <f>TRUNC(ROUND(F79*H79,2),2)</f>
        <v>2234.08</v>
      </c>
    </row>
    <row r="80" spans="1:9" ht="54" customHeight="1" x14ac:dyDescent="0.25">
      <c r="A80" s="392" t="s">
        <v>137</v>
      </c>
      <c r="B80" s="168">
        <v>100757</v>
      </c>
      <c r="C80" s="4" t="s">
        <v>21</v>
      </c>
      <c r="D80" s="3" t="s">
        <v>138</v>
      </c>
      <c r="E80" s="4" t="s">
        <v>26</v>
      </c>
      <c r="F80" s="96">
        <f>'MEMÓRIA DE CÁLCULO'!J208</f>
        <v>1024.94</v>
      </c>
      <c r="G80" s="114">
        <v>57.35</v>
      </c>
      <c r="H80" s="95">
        <f>TRUNC(ROUND(G80*1.3659,2),2)</f>
        <v>78.33</v>
      </c>
      <c r="I80" s="384">
        <f t="shared" si="4"/>
        <v>80283.55</v>
      </c>
    </row>
    <row r="81" spans="1:11" s="84" customFormat="1" x14ac:dyDescent="0.25">
      <c r="A81" s="391" t="s">
        <v>139</v>
      </c>
      <c r="B81" s="174"/>
      <c r="C81" s="79"/>
      <c r="D81" s="80" t="s">
        <v>140</v>
      </c>
      <c r="E81" s="79"/>
      <c r="F81" s="79"/>
      <c r="G81" s="121"/>
      <c r="H81" s="93"/>
      <c r="I81" s="382"/>
    </row>
    <row r="82" spans="1:11" ht="30.75" customHeight="1" x14ac:dyDescent="0.25">
      <c r="A82" s="392" t="s">
        <v>141</v>
      </c>
      <c r="B82" s="168">
        <v>102506</v>
      </c>
      <c r="C82" s="4" t="s">
        <v>21</v>
      </c>
      <c r="D82" s="3" t="s">
        <v>142</v>
      </c>
      <c r="E82" s="4" t="s">
        <v>104</v>
      </c>
      <c r="F82" s="96">
        <f>'MEMÓRIA DE CÁLCULO'!J214</f>
        <v>218.44</v>
      </c>
      <c r="G82" s="114">
        <v>12.66</v>
      </c>
      <c r="H82" s="95">
        <f>TRUNC(ROUND(G82*1.3659,2),2)</f>
        <v>17.29</v>
      </c>
      <c r="I82" s="384">
        <f t="shared" si="4"/>
        <v>3776.83</v>
      </c>
    </row>
    <row r="83" spans="1:11" ht="25.5" x14ac:dyDescent="0.25">
      <c r="A83" s="392" t="s">
        <v>143</v>
      </c>
      <c r="B83" s="168">
        <v>102494</v>
      </c>
      <c r="C83" s="4" t="s">
        <v>21</v>
      </c>
      <c r="D83" s="3" t="s">
        <v>144</v>
      </c>
      <c r="E83" s="4" t="s">
        <v>26</v>
      </c>
      <c r="F83" s="96">
        <f>'MEMÓRIA DE CÁLCULO'!J220</f>
        <v>403.22</v>
      </c>
      <c r="G83" s="114">
        <v>72.400000000000006</v>
      </c>
      <c r="H83" s="95">
        <f>TRUNC(ROUND(G83*1.3659,2),2)</f>
        <v>98.89</v>
      </c>
      <c r="I83" s="384">
        <f t="shared" si="4"/>
        <v>39874.43</v>
      </c>
    </row>
    <row r="84" spans="1:11" ht="25.5" x14ac:dyDescent="0.25">
      <c r="A84" s="392" t="s">
        <v>145</v>
      </c>
      <c r="B84" s="168">
        <v>102488</v>
      </c>
      <c r="C84" s="4" t="s">
        <v>21</v>
      </c>
      <c r="D84" s="3" t="s">
        <v>146</v>
      </c>
      <c r="E84" s="4" t="s">
        <v>26</v>
      </c>
      <c r="F84" s="96">
        <f>'MEMÓRIA DE CÁLCULO'!J225</f>
        <v>414.14</v>
      </c>
      <c r="G84" s="114">
        <v>4.2</v>
      </c>
      <c r="H84" s="95">
        <f>TRUNC(ROUND(G84*1.3659,2),2)</f>
        <v>5.74</v>
      </c>
      <c r="I84" s="397">
        <f t="shared" si="4"/>
        <v>2377.16</v>
      </c>
    </row>
    <row r="85" spans="1:11" x14ac:dyDescent="0.25">
      <c r="A85" s="393"/>
      <c r="B85" s="173"/>
      <c r="C85" s="116"/>
      <c r="D85" s="117" t="s">
        <v>147</v>
      </c>
      <c r="E85" s="116"/>
      <c r="F85" s="116"/>
      <c r="G85" s="118"/>
      <c r="H85" s="119"/>
      <c r="I85" s="394">
        <f>SUM(I76:I84)</f>
        <v>135372.90000000002</v>
      </c>
    </row>
    <row r="86" spans="1:11" ht="8.1" customHeight="1" x14ac:dyDescent="0.25">
      <c r="A86" s="387"/>
      <c r="B86" s="170"/>
      <c r="C86" s="102"/>
      <c r="D86" s="103"/>
      <c r="E86" s="102"/>
      <c r="F86" s="102"/>
      <c r="G86" s="104"/>
      <c r="H86" s="105"/>
      <c r="I86" s="388"/>
    </row>
    <row r="87" spans="1:11" s="84" customFormat="1" x14ac:dyDescent="0.25">
      <c r="A87" s="391">
        <v>11</v>
      </c>
      <c r="B87" s="174"/>
      <c r="C87" s="79"/>
      <c r="D87" s="80" t="s">
        <v>406</v>
      </c>
      <c r="E87" s="79"/>
      <c r="F87" s="79"/>
      <c r="G87" s="121"/>
      <c r="H87" s="93"/>
      <c r="I87" s="382"/>
    </row>
    <row r="88" spans="1:11" s="84" customFormat="1" x14ac:dyDescent="0.25">
      <c r="A88" s="391" t="s">
        <v>148</v>
      </c>
      <c r="B88" s="174"/>
      <c r="C88" s="79" t="s">
        <v>51</v>
      </c>
      <c r="D88" s="80" t="s">
        <v>149</v>
      </c>
      <c r="E88" s="79"/>
      <c r="F88" s="79"/>
      <c r="G88" s="121"/>
      <c r="H88" s="93"/>
      <c r="I88" s="382"/>
    </row>
    <row r="89" spans="1:11" s="84" customFormat="1" ht="25.5" x14ac:dyDescent="0.25">
      <c r="A89" s="392" t="s">
        <v>150</v>
      </c>
      <c r="B89" s="168" t="s">
        <v>151</v>
      </c>
      <c r="C89" s="4"/>
      <c r="D89" s="3" t="s">
        <v>404</v>
      </c>
      <c r="E89" s="4" t="s">
        <v>53</v>
      </c>
      <c r="F89" s="96">
        <f>'MEMÓRIA DE CÁLCULO'!J231</f>
        <v>1</v>
      </c>
      <c r="G89" s="114">
        <f>'COMP-03'!I30</f>
        <v>1655.12</v>
      </c>
      <c r="H89" s="95">
        <f>TRUNC(ROUND(G89*1.3659,2),2)</f>
        <v>2260.73</v>
      </c>
      <c r="I89" s="397">
        <f t="shared" si="4"/>
        <v>2260.73</v>
      </c>
    </row>
    <row r="90" spans="1:11" x14ac:dyDescent="0.25">
      <c r="A90" s="392" t="s">
        <v>153</v>
      </c>
      <c r="B90" s="168" t="s">
        <v>358</v>
      </c>
      <c r="C90" s="4"/>
      <c r="D90" s="3" t="s">
        <v>152</v>
      </c>
      <c r="E90" s="4" t="s">
        <v>26</v>
      </c>
      <c r="F90" s="96">
        <f>'MEMÓRIA DE CÁLCULO'!J236</f>
        <v>545.54999999999995</v>
      </c>
      <c r="G90" s="114">
        <f>'COMP-04'!I28</f>
        <v>1.76</v>
      </c>
      <c r="H90" s="95">
        <f>TRUNC(ROUND(G90*1.3659,2),2)</f>
        <v>2.4</v>
      </c>
      <c r="I90" s="384">
        <f t="shared" si="4"/>
        <v>1309.32</v>
      </c>
    </row>
    <row r="91" spans="1:11" ht="24.75" customHeight="1" x14ac:dyDescent="0.25">
      <c r="A91" s="392" t="s">
        <v>403</v>
      </c>
      <c r="B91" s="241" t="s">
        <v>154</v>
      </c>
      <c r="C91" s="4" t="s">
        <v>21</v>
      </c>
      <c r="D91" s="3" t="s">
        <v>155</v>
      </c>
      <c r="E91" s="4" t="s">
        <v>44</v>
      </c>
      <c r="F91" s="242">
        <f>'MEMÓRIA DE CÁLCULO'!J244</f>
        <v>979.41</v>
      </c>
      <c r="G91" s="95">
        <v>2.2999999999999998</v>
      </c>
      <c r="H91" s="95">
        <f>TRUNC(ROUND(G91*1.3659,2),2)</f>
        <v>3.14</v>
      </c>
      <c r="I91" s="384">
        <f t="shared" ref="I91" si="5">TRUNC(ROUND(F91*H91,2),2)</f>
        <v>3075.35</v>
      </c>
    </row>
    <row r="92" spans="1:11" x14ac:dyDescent="0.25">
      <c r="A92" s="393"/>
      <c r="B92" s="173"/>
      <c r="C92" s="116"/>
      <c r="D92" s="117" t="s">
        <v>156</v>
      </c>
      <c r="E92" s="116"/>
      <c r="F92" s="116"/>
      <c r="G92" s="118"/>
      <c r="H92" s="119"/>
      <c r="I92" s="394">
        <f>SUM(I89:I91)</f>
        <v>6645.4</v>
      </c>
    </row>
    <row r="93" spans="1:11" ht="8.1" customHeight="1" x14ac:dyDescent="0.25">
      <c r="A93" s="387"/>
      <c r="B93" s="170"/>
      <c r="C93" s="102"/>
      <c r="D93" s="103"/>
      <c r="E93" s="102"/>
      <c r="F93" s="102"/>
      <c r="G93" s="104"/>
      <c r="H93" s="105"/>
      <c r="I93" s="388"/>
    </row>
    <row r="94" spans="1:11" s="84" customFormat="1" x14ac:dyDescent="0.25">
      <c r="A94" s="391"/>
      <c r="B94" s="174"/>
      <c r="C94" s="79"/>
      <c r="D94" s="166" t="s">
        <v>16</v>
      </c>
      <c r="E94" s="79"/>
      <c r="F94" s="79"/>
      <c r="G94" s="121"/>
      <c r="H94" s="93"/>
      <c r="I94" s="398">
        <f>SUM(I9:I93)/2</f>
        <v>206530.91</v>
      </c>
      <c r="K94" s="420"/>
    </row>
    <row r="95" spans="1:11" x14ac:dyDescent="0.25">
      <c r="A95" s="392"/>
      <c r="B95" s="175"/>
      <c r="C95" s="176"/>
      <c r="D95" s="177"/>
      <c r="E95" s="176"/>
      <c r="F95" s="176"/>
      <c r="G95" s="178"/>
      <c r="H95" s="179"/>
      <c r="I95" s="399"/>
    </row>
    <row r="96" spans="1:11" ht="15.75" thickBot="1" x14ac:dyDescent="0.3">
      <c r="A96" s="428" t="s">
        <v>407</v>
      </c>
      <c r="B96" s="429"/>
      <c r="C96" s="429"/>
      <c r="D96" s="429"/>
      <c r="E96" s="429"/>
      <c r="F96" s="429"/>
      <c r="G96" s="429"/>
      <c r="H96" s="429"/>
      <c r="I96" s="430"/>
    </row>
    <row r="97" spans="1:9" x14ac:dyDescent="0.25">
      <c r="A97" s="123"/>
      <c r="B97" s="123"/>
      <c r="C97" s="123"/>
      <c r="D97" s="126"/>
      <c r="E97" s="123"/>
      <c r="F97" s="123"/>
      <c r="G97" s="127"/>
      <c r="H97" s="127"/>
      <c r="I97" s="128"/>
    </row>
    <row r="98" spans="1:9" x14ac:dyDescent="0.25">
      <c r="A98" s="123"/>
      <c r="B98" s="123"/>
      <c r="C98" s="123"/>
      <c r="D98" s="126"/>
      <c r="E98" s="123"/>
      <c r="F98" s="123"/>
      <c r="G98" s="127"/>
      <c r="H98" s="127"/>
      <c r="I98" s="129"/>
    </row>
    <row r="99" spans="1:9" x14ac:dyDescent="0.25">
      <c r="A99" s="123"/>
      <c r="B99" s="123"/>
      <c r="C99" s="123"/>
      <c r="D99" s="126"/>
      <c r="E99" s="123"/>
      <c r="F99" s="123"/>
      <c r="G99" s="127"/>
      <c r="H99" s="127"/>
      <c r="I99" s="123"/>
    </row>
    <row r="100" spans="1:9" x14ac:dyDescent="0.25">
      <c r="A100" s="123"/>
      <c r="B100" s="123"/>
      <c r="C100" s="123"/>
      <c r="D100" s="126"/>
      <c r="E100" s="123"/>
      <c r="F100" s="123"/>
      <c r="G100" s="127"/>
      <c r="H100" s="127"/>
      <c r="I100" s="123"/>
    </row>
    <row r="101" spans="1:9" x14ac:dyDescent="0.25">
      <c r="A101" s="123"/>
      <c r="B101" s="123"/>
      <c r="C101" s="123"/>
      <c r="D101" s="126"/>
      <c r="E101" s="123"/>
      <c r="F101" s="123"/>
      <c r="G101" s="127"/>
      <c r="H101" s="127"/>
      <c r="I101" s="123"/>
    </row>
    <row r="102" spans="1:9" x14ac:dyDescent="0.25">
      <c r="A102" s="123"/>
      <c r="B102" s="123"/>
      <c r="C102" s="123"/>
      <c r="D102" s="126"/>
      <c r="E102" s="123"/>
      <c r="F102" s="123"/>
      <c r="G102" s="127"/>
      <c r="H102" s="127"/>
      <c r="I102" s="123"/>
    </row>
    <row r="103" spans="1:9" x14ac:dyDescent="0.25">
      <c r="A103" s="123"/>
      <c r="B103" s="123"/>
      <c r="C103" s="123"/>
      <c r="D103" s="126"/>
      <c r="E103" s="123"/>
      <c r="F103" s="123"/>
      <c r="G103" s="127"/>
      <c r="H103" s="127"/>
      <c r="I103" s="123"/>
    </row>
    <row r="104" spans="1:9" x14ac:dyDescent="0.25">
      <c r="A104" s="123"/>
      <c r="B104" s="123"/>
      <c r="C104" s="123"/>
      <c r="D104" s="126"/>
      <c r="E104" s="123"/>
      <c r="F104" s="123"/>
      <c r="G104" s="127"/>
      <c r="H104" s="127"/>
      <c r="I104" s="123"/>
    </row>
    <row r="105" spans="1:9" x14ac:dyDescent="0.25">
      <c r="A105" s="123"/>
      <c r="B105" s="123"/>
      <c r="C105" s="123"/>
      <c r="D105" s="126"/>
      <c r="E105" s="123"/>
      <c r="F105" s="123"/>
      <c r="G105" s="127"/>
      <c r="H105" s="127"/>
      <c r="I105" s="123"/>
    </row>
    <row r="106" spans="1:9" x14ac:dyDescent="0.25">
      <c r="A106" s="123"/>
      <c r="B106" s="123"/>
      <c r="C106" s="123"/>
      <c r="D106" s="126"/>
      <c r="E106" s="123"/>
      <c r="F106" s="123"/>
      <c r="G106" s="127"/>
      <c r="H106" s="127"/>
      <c r="I106" s="123"/>
    </row>
    <row r="107" spans="1:9" x14ac:dyDescent="0.25">
      <c r="A107" s="123"/>
      <c r="B107" s="123"/>
      <c r="C107" s="123"/>
      <c r="D107" s="126"/>
      <c r="E107" s="123"/>
      <c r="F107" s="123"/>
      <c r="G107" s="127"/>
      <c r="H107" s="127"/>
      <c r="I107" s="123"/>
    </row>
    <row r="108" spans="1:9" x14ac:dyDescent="0.25">
      <c r="A108" s="123"/>
      <c r="B108" s="123"/>
      <c r="C108" s="123"/>
      <c r="D108" s="126"/>
      <c r="E108" s="123"/>
      <c r="F108" s="123"/>
      <c r="G108" s="127"/>
      <c r="H108" s="127"/>
      <c r="I108" s="123"/>
    </row>
    <row r="109" spans="1:9" x14ac:dyDescent="0.25">
      <c r="A109" s="123"/>
      <c r="B109" s="123"/>
      <c r="C109" s="123"/>
      <c r="D109" s="126"/>
      <c r="E109" s="123"/>
      <c r="F109" s="123"/>
      <c r="G109" s="127"/>
      <c r="H109" s="127"/>
      <c r="I109" s="123"/>
    </row>
    <row r="110" spans="1:9" x14ac:dyDescent="0.25">
      <c r="A110" s="123"/>
      <c r="B110" s="123"/>
      <c r="C110" s="123"/>
      <c r="D110" s="126"/>
      <c r="E110" s="123"/>
      <c r="F110" s="123"/>
      <c r="G110" s="127"/>
      <c r="H110" s="127"/>
      <c r="I110" s="123"/>
    </row>
    <row r="111" spans="1:9" x14ac:dyDescent="0.25">
      <c r="A111" s="123"/>
      <c r="B111" s="123"/>
      <c r="C111" s="123"/>
      <c r="D111" s="126"/>
      <c r="E111" s="123"/>
      <c r="F111" s="123"/>
      <c r="G111" s="127"/>
      <c r="H111" s="127"/>
      <c r="I111" s="123"/>
    </row>
    <row r="112" spans="1:9" x14ac:dyDescent="0.25">
      <c r="A112" s="123"/>
      <c r="B112" s="123"/>
      <c r="C112" s="123"/>
      <c r="D112" s="126"/>
      <c r="E112" s="123"/>
      <c r="F112" s="123"/>
      <c r="G112" s="127"/>
      <c r="H112" s="127"/>
      <c r="I112" s="123"/>
    </row>
  </sheetData>
  <mergeCells count="16">
    <mergeCell ref="A96:I96"/>
    <mergeCell ref="F6:F8"/>
    <mergeCell ref="G6:I7"/>
    <mergeCell ref="H5:I5"/>
    <mergeCell ref="A6:A8"/>
    <mergeCell ref="B6:B8"/>
    <mergeCell ref="C6:C8"/>
    <mergeCell ref="D6:D8"/>
    <mergeCell ref="E6:E8"/>
    <mergeCell ref="B5:D5"/>
    <mergeCell ref="G3:I3"/>
    <mergeCell ref="B1:I1"/>
    <mergeCell ref="B2:D2"/>
    <mergeCell ref="B3:D3"/>
    <mergeCell ref="B4:D4"/>
    <mergeCell ref="G4:I4"/>
  </mergeCells>
  <phoneticPr fontId="49" type="noConversion"/>
  <printOptions horizontalCentered="1"/>
  <pageMargins left="0.39370078740157483" right="0.39370078740157483" top="0.78740157480314965" bottom="0.78740157480314965" header="0.31496062992125984" footer="0.31496062992125984"/>
  <pageSetup paperSize="9" scale="85" fitToHeight="0" orientation="landscape" r:id="rId1"/>
  <rowBreaks count="4" manualBreakCount="4">
    <brk id="28" max="8" man="1"/>
    <brk id="43" max="8" man="1"/>
    <brk id="63" max="8" man="1"/>
    <brk id="80"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115DE-417B-4394-A811-00F7836C8CEE}">
  <dimension ref="A1:K111"/>
  <sheetViews>
    <sheetView workbookViewId="0">
      <selection activeCell="B1" sqref="A1:I95"/>
    </sheetView>
  </sheetViews>
  <sheetFormatPr defaultRowHeight="15" x14ac:dyDescent="0.25"/>
  <cols>
    <col min="1" max="1" width="9.140625" style="124"/>
    <col min="2" max="2" width="11.42578125" style="124" hidden="1" customWidth="1"/>
    <col min="3" max="3" width="8.42578125" style="124" hidden="1" customWidth="1"/>
    <col min="4" max="4" width="62" style="124" customWidth="1"/>
    <col min="5" max="5" width="11.5703125" style="124" hidden="1" customWidth="1"/>
    <col min="6" max="6" width="13.140625" style="124" hidden="1" customWidth="1"/>
    <col min="7" max="7" width="13" style="130" hidden="1" customWidth="1"/>
    <col min="8" max="8" width="17.7109375" style="130" hidden="1" customWidth="1"/>
    <col min="9" max="9" width="19.7109375" style="124" customWidth="1"/>
    <col min="10" max="10" width="9.5703125" style="83" bestFit="1" customWidth="1"/>
    <col min="11" max="11" width="14.28515625" style="83" bestFit="1" customWidth="1"/>
    <col min="12" max="16384" width="9.140625" style="83"/>
  </cols>
  <sheetData>
    <row r="1" spans="1:11" ht="15" customHeight="1" x14ac:dyDescent="0.25">
      <c r="A1" s="373"/>
      <c r="B1" s="423" t="s">
        <v>0</v>
      </c>
      <c r="C1" s="621"/>
      <c r="D1" s="621"/>
      <c r="E1" s="621"/>
      <c r="F1" s="621"/>
      <c r="G1" s="621"/>
      <c r="H1" s="621"/>
      <c r="I1" s="622"/>
    </row>
    <row r="2" spans="1:11" x14ac:dyDescent="0.25">
      <c r="A2" s="374"/>
      <c r="B2" s="425" t="s">
        <v>1</v>
      </c>
      <c r="C2" s="425"/>
      <c r="D2" s="425"/>
      <c r="E2" s="372"/>
      <c r="F2" s="375"/>
      <c r="G2" s="619" t="s">
        <v>3</v>
      </c>
      <c r="H2" s="619"/>
      <c r="I2" s="620"/>
    </row>
    <row r="3" spans="1:11" ht="24" customHeight="1" x14ac:dyDescent="0.25">
      <c r="A3" s="374"/>
      <c r="B3" s="425" t="s">
        <v>408</v>
      </c>
      <c r="C3" s="425"/>
      <c r="D3" s="425"/>
      <c r="E3" s="320" t="s">
        <v>2</v>
      </c>
      <c r="F3" s="86">
        <v>1.5727</v>
      </c>
      <c r="G3" s="619"/>
      <c r="H3" s="619"/>
      <c r="I3" s="620"/>
    </row>
    <row r="4" spans="1:11" ht="24" customHeight="1" x14ac:dyDescent="0.25">
      <c r="A4" s="374"/>
      <c r="B4" s="425" t="s">
        <v>4</v>
      </c>
      <c r="C4" s="425"/>
      <c r="D4" s="425"/>
      <c r="E4" s="87" t="s">
        <v>5</v>
      </c>
      <c r="F4" s="86">
        <v>0.3659</v>
      </c>
      <c r="G4" s="623" t="s">
        <v>6</v>
      </c>
      <c r="H4" s="623"/>
      <c r="I4" s="624"/>
    </row>
    <row r="5" spans="1:11" x14ac:dyDescent="0.25">
      <c r="A5" s="374"/>
      <c r="B5" s="440"/>
      <c r="C5" s="440"/>
      <c r="D5" s="440"/>
      <c r="E5" s="278"/>
      <c r="F5" s="279"/>
      <c r="G5" s="280"/>
      <c r="H5" s="435"/>
      <c r="I5" s="436"/>
    </row>
    <row r="6" spans="1:11" x14ac:dyDescent="0.25">
      <c r="A6" s="437" t="s">
        <v>7</v>
      </c>
      <c r="B6" s="438" t="s">
        <v>8</v>
      </c>
      <c r="C6" s="431" t="s">
        <v>9</v>
      </c>
      <c r="D6" s="431" t="s">
        <v>10</v>
      </c>
      <c r="E6" s="431" t="s">
        <v>11</v>
      </c>
      <c r="F6" s="431" t="s">
        <v>12</v>
      </c>
      <c r="G6" s="431" t="s">
        <v>13</v>
      </c>
      <c r="H6" s="431"/>
      <c r="I6" s="433"/>
    </row>
    <row r="7" spans="1:11" x14ac:dyDescent="0.25">
      <c r="A7" s="437"/>
      <c r="B7" s="439"/>
      <c r="C7" s="432"/>
      <c r="D7" s="432"/>
      <c r="E7" s="432"/>
      <c r="F7" s="432"/>
      <c r="G7" s="432"/>
      <c r="H7" s="432"/>
      <c r="I7" s="434"/>
    </row>
    <row r="8" spans="1:11" x14ac:dyDescent="0.25">
      <c r="A8" s="437"/>
      <c r="B8" s="439"/>
      <c r="C8" s="432"/>
      <c r="D8" s="432"/>
      <c r="E8" s="432"/>
      <c r="F8" s="432"/>
      <c r="G8" s="88" t="s">
        <v>14</v>
      </c>
      <c r="H8" s="88" t="s">
        <v>15</v>
      </c>
      <c r="I8" s="378" t="s">
        <v>16</v>
      </c>
    </row>
    <row r="9" spans="1:11" x14ac:dyDescent="0.25">
      <c r="A9" s="379">
        <v>1</v>
      </c>
      <c r="B9" s="167"/>
      <c r="C9" s="79"/>
      <c r="D9" s="609" t="s">
        <v>17</v>
      </c>
      <c r="E9" s="79"/>
      <c r="F9" s="90"/>
      <c r="G9" s="91"/>
      <c r="H9" s="91"/>
      <c r="I9" s="607">
        <f>I16</f>
        <v>1157.74</v>
      </c>
    </row>
    <row r="10" spans="1:11" hidden="1" x14ac:dyDescent="0.25">
      <c r="A10" s="381" t="s">
        <v>18</v>
      </c>
      <c r="B10" s="167"/>
      <c r="C10" s="79"/>
      <c r="D10" s="609" t="s">
        <v>19</v>
      </c>
      <c r="E10" s="79"/>
      <c r="F10" s="92"/>
      <c r="G10" s="93"/>
      <c r="H10" s="93"/>
      <c r="I10" s="382"/>
    </row>
    <row r="11" spans="1:11" ht="25.5" hidden="1" x14ac:dyDescent="0.25">
      <c r="A11" s="383" t="s">
        <v>20</v>
      </c>
      <c r="B11" s="168">
        <v>97622</v>
      </c>
      <c r="C11" s="4" t="s">
        <v>21</v>
      </c>
      <c r="D11" s="610" t="s">
        <v>22</v>
      </c>
      <c r="E11" s="4" t="s">
        <v>23</v>
      </c>
      <c r="F11" s="96">
        <f>'MEMÓRIA DE CÁLCULO'!J12</f>
        <v>0.25</v>
      </c>
      <c r="G11" s="125">
        <v>66.819999999999993</v>
      </c>
      <c r="H11" s="95">
        <f>TRUNC(ROUND(G11*1.3659,2),2)</f>
        <v>91.27</v>
      </c>
      <c r="I11" s="384">
        <f t="shared" ref="I11:I52" si="0">TRUNC(ROUND(F11*H11,2),2)</f>
        <v>22.82</v>
      </c>
      <c r="J11" s="409"/>
      <c r="K11" s="409"/>
    </row>
    <row r="12" spans="1:11" ht="25.5" hidden="1" x14ac:dyDescent="0.25">
      <c r="A12" s="383" t="s">
        <v>24</v>
      </c>
      <c r="B12" s="168">
        <v>97631</v>
      </c>
      <c r="C12" s="4" t="s">
        <v>21</v>
      </c>
      <c r="D12" s="610" t="s">
        <v>25</v>
      </c>
      <c r="E12" s="4" t="s">
        <v>26</v>
      </c>
      <c r="F12" s="96">
        <f>'MEMÓRIA DE CÁLCULO'!J17</f>
        <v>2.16</v>
      </c>
      <c r="G12" s="94">
        <v>13.49</v>
      </c>
      <c r="H12" s="95">
        <f>TRUNC(ROUND(G12*1.3659,2),2)</f>
        <v>18.43</v>
      </c>
      <c r="I12" s="384">
        <f t="shared" si="0"/>
        <v>39.81</v>
      </c>
      <c r="K12" s="409"/>
    </row>
    <row r="13" spans="1:11" ht="25.5" hidden="1" x14ac:dyDescent="0.25">
      <c r="A13" s="383" t="s">
        <v>27</v>
      </c>
      <c r="B13" s="168">
        <v>104789</v>
      </c>
      <c r="C13" s="4" t="s">
        <v>21</v>
      </c>
      <c r="D13" s="610" t="s">
        <v>28</v>
      </c>
      <c r="E13" s="4" t="s">
        <v>23</v>
      </c>
      <c r="F13" s="96">
        <f>'MEMÓRIA DE CÁLCULO'!J22</f>
        <v>0.18</v>
      </c>
      <c r="G13" s="94">
        <v>235.19</v>
      </c>
      <c r="H13" s="95">
        <f>TRUNC(ROUND(G13*1.3659,2),2)</f>
        <v>321.25</v>
      </c>
      <c r="I13" s="384">
        <f t="shared" si="0"/>
        <v>57.83</v>
      </c>
    </row>
    <row r="14" spans="1:11" ht="25.5" hidden="1" x14ac:dyDescent="0.25">
      <c r="A14" s="383" t="s">
        <v>29</v>
      </c>
      <c r="B14" s="168">
        <v>104803</v>
      </c>
      <c r="C14" s="4" t="s">
        <v>21</v>
      </c>
      <c r="D14" s="610" t="s">
        <v>30</v>
      </c>
      <c r="E14" s="4" t="s">
        <v>31</v>
      </c>
      <c r="F14" s="96">
        <f>'MEMÓRIA DE CÁLCULO'!J27</f>
        <v>99.2</v>
      </c>
      <c r="G14" s="94">
        <v>5.57</v>
      </c>
      <c r="H14" s="95">
        <f>TRUNC(ROUND(G14*1.3659,2),2)</f>
        <v>7.61</v>
      </c>
      <c r="I14" s="384">
        <f>TRUNC(ROUND(F14*H14,2),2)</f>
        <v>754.91</v>
      </c>
    </row>
    <row r="15" spans="1:11" hidden="1" x14ac:dyDescent="0.25">
      <c r="A15" s="383" t="s">
        <v>32</v>
      </c>
      <c r="B15" s="168" t="s">
        <v>33</v>
      </c>
      <c r="C15" s="4"/>
      <c r="D15" s="611" t="s">
        <v>34</v>
      </c>
      <c r="E15" s="4" t="s">
        <v>26</v>
      </c>
      <c r="F15" s="96">
        <f>'MEMÓRIA DE CÁLCULO'!J32</f>
        <v>14.54</v>
      </c>
      <c r="G15" s="94">
        <f>'COMP-01'!I28</f>
        <v>14.22</v>
      </c>
      <c r="H15" s="95">
        <f>TRUNC(ROUND(G15*1.3659,2),2)</f>
        <v>19.420000000000002</v>
      </c>
      <c r="I15" s="384">
        <f t="shared" si="0"/>
        <v>282.37</v>
      </c>
      <c r="K15" s="410"/>
    </row>
    <row r="16" spans="1:11" hidden="1" x14ac:dyDescent="0.25">
      <c r="A16" s="385"/>
      <c r="B16" s="169"/>
      <c r="C16" s="98"/>
      <c r="D16" s="612" t="s">
        <v>35</v>
      </c>
      <c r="E16" s="98"/>
      <c r="F16" s="98"/>
      <c r="G16" s="100"/>
      <c r="H16" s="101"/>
      <c r="I16" s="386">
        <f>SUM(I11:I15)</f>
        <v>1157.74</v>
      </c>
    </row>
    <row r="17" spans="1:9" ht="8.1" hidden="1" customHeight="1" x14ac:dyDescent="0.25">
      <c r="A17" s="387"/>
      <c r="B17" s="170"/>
      <c r="C17" s="102"/>
      <c r="D17" s="613"/>
      <c r="E17" s="102"/>
      <c r="F17" s="102"/>
      <c r="G17" s="104"/>
      <c r="H17" s="105"/>
      <c r="I17" s="388"/>
    </row>
    <row r="18" spans="1:9" x14ac:dyDescent="0.25">
      <c r="A18" s="389">
        <v>2</v>
      </c>
      <c r="B18" s="171"/>
      <c r="C18" s="106"/>
      <c r="D18" s="614" t="s">
        <v>36</v>
      </c>
      <c r="E18" s="108"/>
      <c r="F18" s="108"/>
      <c r="G18" s="109"/>
      <c r="H18" s="110"/>
      <c r="I18" s="607">
        <f>I24</f>
        <v>13430.41</v>
      </c>
    </row>
    <row r="19" spans="1:9" hidden="1" x14ac:dyDescent="0.25">
      <c r="A19" s="391" t="s">
        <v>37</v>
      </c>
      <c r="B19" s="167"/>
      <c r="C19" s="79"/>
      <c r="D19" s="615" t="s">
        <v>38</v>
      </c>
      <c r="E19" s="112"/>
      <c r="F19" s="112"/>
      <c r="G19" s="113"/>
      <c r="H19" s="93"/>
      <c r="I19" s="382"/>
    </row>
    <row r="20" spans="1:9" ht="38.25" hidden="1" x14ac:dyDescent="0.25">
      <c r="A20" s="392" t="s">
        <v>39</v>
      </c>
      <c r="B20" s="172">
        <v>103689</v>
      </c>
      <c r="C20" s="4" t="s">
        <v>21</v>
      </c>
      <c r="D20" s="616" t="s">
        <v>40</v>
      </c>
      <c r="E20" s="4" t="s">
        <v>26</v>
      </c>
      <c r="F20" s="96">
        <f>'MEMÓRIA DE CÁLCULO'!J40</f>
        <v>8</v>
      </c>
      <c r="G20" s="114">
        <v>466.65</v>
      </c>
      <c r="H20" s="95">
        <f>TRUNC(ROUND(G20*1.3659,2),2)</f>
        <v>637.4</v>
      </c>
      <c r="I20" s="384">
        <f t="shared" si="0"/>
        <v>5099.2</v>
      </c>
    </row>
    <row r="21" spans="1:9" ht="38.25" hidden="1" x14ac:dyDescent="0.25">
      <c r="A21" s="392" t="s">
        <v>41</v>
      </c>
      <c r="B21" s="172" t="s">
        <v>42</v>
      </c>
      <c r="C21" s="4"/>
      <c r="D21" s="616" t="s">
        <v>392</v>
      </c>
      <c r="E21" s="4" t="s">
        <v>44</v>
      </c>
      <c r="F21" s="96">
        <f>'MEMÓRIA DE CÁLCULO'!J45</f>
        <v>24</v>
      </c>
      <c r="G21" s="114">
        <f>'COMP-02'!I28</f>
        <v>39.07</v>
      </c>
      <c r="H21" s="95">
        <f>TRUNC(ROUND(G21*1.3659,2),2)</f>
        <v>53.37</v>
      </c>
      <c r="I21" s="384">
        <f>TRUNC(ROUND(F21*H21,2),2)</f>
        <v>1280.8800000000001</v>
      </c>
    </row>
    <row r="22" spans="1:9" ht="38.25" hidden="1" x14ac:dyDescent="0.25">
      <c r="A22" s="392" t="s">
        <v>45</v>
      </c>
      <c r="B22" s="172" t="s">
        <v>46</v>
      </c>
      <c r="C22" s="4" t="s">
        <v>21</v>
      </c>
      <c r="D22" s="616" t="s">
        <v>47</v>
      </c>
      <c r="E22" s="4" t="s">
        <v>48</v>
      </c>
      <c r="F22" s="96">
        <f>'MEMÓRIA DE CÁLCULO'!J50</f>
        <v>3</v>
      </c>
      <c r="G22" s="114">
        <v>1225</v>
      </c>
      <c r="H22" s="95">
        <f>TRUNC(ROUND(G22*1.3659,2),2)</f>
        <v>1673.23</v>
      </c>
      <c r="I22" s="384">
        <f>TRUNC(ROUND(F22*H22,2),2)</f>
        <v>5019.6899999999996</v>
      </c>
    </row>
    <row r="23" spans="1:9" ht="31.5" hidden="1" customHeight="1" x14ac:dyDescent="0.25">
      <c r="A23" s="392" t="s">
        <v>49</v>
      </c>
      <c r="B23" s="172" t="s">
        <v>50</v>
      </c>
      <c r="C23" s="4" t="s">
        <v>51</v>
      </c>
      <c r="D23" s="616" t="s">
        <v>52</v>
      </c>
      <c r="E23" s="4" t="s">
        <v>53</v>
      </c>
      <c r="F23" s="96">
        <f>'MEMÓRIA DE CÁLCULO'!J55</f>
        <v>1</v>
      </c>
      <c r="G23" s="114">
        <v>1486.67</v>
      </c>
      <c r="H23" s="95">
        <f>TRUNC(ROUND(G23*1.3659,2),2)</f>
        <v>2030.64</v>
      </c>
      <c r="I23" s="384">
        <f>TRUNC(ROUND(F23*H23,2),2)</f>
        <v>2030.64</v>
      </c>
    </row>
    <row r="24" spans="1:9" hidden="1" x14ac:dyDescent="0.25">
      <c r="A24" s="393"/>
      <c r="B24" s="173"/>
      <c r="C24" s="116"/>
      <c r="D24" s="617" t="s">
        <v>54</v>
      </c>
      <c r="E24" s="116"/>
      <c r="F24" s="116"/>
      <c r="G24" s="118"/>
      <c r="H24" s="119"/>
      <c r="I24" s="394">
        <f>SUM(I20:I23)</f>
        <v>13430.41</v>
      </c>
    </row>
    <row r="25" spans="1:9" ht="8.1" hidden="1" customHeight="1" x14ac:dyDescent="0.25">
      <c r="A25" s="387"/>
      <c r="B25" s="170"/>
      <c r="C25" s="102"/>
      <c r="D25" s="613"/>
      <c r="E25" s="102"/>
      <c r="F25" s="102"/>
      <c r="G25" s="104"/>
      <c r="H25" s="105"/>
      <c r="I25" s="388"/>
    </row>
    <row r="26" spans="1:9" x14ac:dyDescent="0.25">
      <c r="A26" s="608">
        <v>3</v>
      </c>
      <c r="B26" s="167"/>
      <c r="C26" s="79"/>
      <c r="D26" s="615" t="s">
        <v>55</v>
      </c>
      <c r="E26" s="112"/>
      <c r="F26" s="112"/>
      <c r="G26" s="113"/>
      <c r="H26" s="93"/>
      <c r="I26" s="607">
        <f>I33</f>
        <v>92.78</v>
      </c>
    </row>
    <row r="27" spans="1:9" hidden="1" x14ac:dyDescent="0.25">
      <c r="A27" s="391" t="s">
        <v>56</v>
      </c>
      <c r="B27" s="167"/>
      <c r="C27" s="79"/>
      <c r="D27" s="615" t="s">
        <v>57</v>
      </c>
      <c r="E27" s="112"/>
      <c r="F27" s="112"/>
      <c r="G27" s="113"/>
      <c r="H27" s="93"/>
      <c r="I27" s="382"/>
    </row>
    <row r="28" spans="1:9" ht="38.25" hidden="1" x14ac:dyDescent="0.25">
      <c r="A28" s="392" t="s">
        <v>58</v>
      </c>
      <c r="B28" s="172">
        <v>96527</v>
      </c>
      <c r="C28" s="4" t="s">
        <v>21</v>
      </c>
      <c r="D28" s="610" t="s">
        <v>59</v>
      </c>
      <c r="E28" s="4" t="s">
        <v>60</v>
      </c>
      <c r="F28" s="96">
        <f>'MEMÓRIA DE CÁLCULO'!J62</f>
        <v>0.45</v>
      </c>
      <c r="G28" s="114">
        <v>121.22</v>
      </c>
      <c r="H28" s="95">
        <f>TRUNC(ROUND(G28*1.3659,2),2)</f>
        <v>165.57</v>
      </c>
      <c r="I28" s="384">
        <f>TRUNC(ROUND(F28*H28,2),2)</f>
        <v>74.510000000000005</v>
      </c>
    </row>
    <row r="29" spans="1:9" hidden="1" x14ac:dyDescent="0.25">
      <c r="A29" s="391" t="s">
        <v>61</v>
      </c>
      <c r="B29" s="167"/>
      <c r="C29" s="79"/>
      <c r="D29" s="615" t="s">
        <v>62</v>
      </c>
      <c r="E29" s="112"/>
      <c r="F29" s="112"/>
      <c r="G29" s="113"/>
      <c r="H29" s="93"/>
      <c r="I29" s="382"/>
    </row>
    <row r="30" spans="1:9" ht="28.5" hidden="1" customHeight="1" x14ac:dyDescent="0.25">
      <c r="A30" s="392" t="s">
        <v>63</v>
      </c>
      <c r="B30" s="172">
        <v>93382</v>
      </c>
      <c r="C30" s="4" t="s">
        <v>21</v>
      </c>
      <c r="D30" s="610" t="s">
        <v>64</v>
      </c>
      <c r="E30" s="4" t="s">
        <v>60</v>
      </c>
      <c r="F30" s="96">
        <f>'MEMÓRIA DE CÁLCULO'!J70</f>
        <v>0.18</v>
      </c>
      <c r="G30" s="114">
        <v>31.22</v>
      </c>
      <c r="H30" s="95">
        <f>TRUNC(ROUND(G30*1.3659,2),2)</f>
        <v>42.64</v>
      </c>
      <c r="I30" s="384">
        <f t="shared" si="0"/>
        <v>7.68</v>
      </c>
    </row>
    <row r="31" spans="1:9" hidden="1" x14ac:dyDescent="0.25">
      <c r="A31" s="391" t="s">
        <v>65</v>
      </c>
      <c r="B31" s="167"/>
      <c r="C31" s="79"/>
      <c r="D31" s="615" t="s">
        <v>66</v>
      </c>
      <c r="E31" s="112"/>
      <c r="F31" s="112"/>
      <c r="G31" s="113"/>
      <c r="H31" s="93"/>
      <c r="I31" s="382"/>
    </row>
    <row r="32" spans="1:9" ht="51" hidden="1" x14ac:dyDescent="0.25">
      <c r="A32" s="392" t="s">
        <v>67</v>
      </c>
      <c r="B32" s="172">
        <v>100984</v>
      </c>
      <c r="C32" s="4" t="s">
        <v>21</v>
      </c>
      <c r="D32" s="610" t="s">
        <v>68</v>
      </c>
      <c r="E32" s="4" t="s">
        <v>23</v>
      </c>
      <c r="F32" s="96">
        <f>'MEMÓRIA DE CÁLCULO'!J79</f>
        <v>0.82</v>
      </c>
      <c r="G32" s="114">
        <v>9.4600000000000009</v>
      </c>
      <c r="H32" s="95">
        <f>TRUNC(ROUND(G32*1.3659,2),2)</f>
        <v>12.92</v>
      </c>
      <c r="I32" s="384">
        <f t="shared" si="0"/>
        <v>10.59</v>
      </c>
    </row>
    <row r="33" spans="1:9" hidden="1" x14ac:dyDescent="0.25">
      <c r="A33" s="393"/>
      <c r="B33" s="173"/>
      <c r="C33" s="116"/>
      <c r="D33" s="617" t="s">
        <v>69</v>
      </c>
      <c r="E33" s="116"/>
      <c r="F33" s="116"/>
      <c r="G33" s="118"/>
      <c r="H33" s="119"/>
      <c r="I33" s="394">
        <f>SUM(I28:I32)</f>
        <v>92.78</v>
      </c>
    </row>
    <row r="34" spans="1:9" ht="7.5" hidden="1" customHeight="1" x14ac:dyDescent="0.25">
      <c r="A34" s="387"/>
      <c r="B34" s="170"/>
      <c r="C34" s="102"/>
      <c r="D34" s="613"/>
      <c r="E34" s="102"/>
      <c r="F34" s="102"/>
      <c r="G34" s="160"/>
      <c r="H34" s="161"/>
      <c r="I34" s="395"/>
    </row>
    <row r="35" spans="1:9" x14ac:dyDescent="0.25">
      <c r="A35" s="391">
        <v>4</v>
      </c>
      <c r="B35" s="167"/>
      <c r="C35" s="79"/>
      <c r="D35" s="618" t="s">
        <v>70</v>
      </c>
      <c r="E35" s="112"/>
      <c r="F35" s="112"/>
      <c r="G35" s="113"/>
      <c r="H35" s="93"/>
      <c r="I35" s="607">
        <f>I42</f>
        <v>660.49</v>
      </c>
    </row>
    <row r="36" spans="1:9" hidden="1" x14ac:dyDescent="0.25">
      <c r="A36" s="391" t="s">
        <v>71</v>
      </c>
      <c r="B36" s="167"/>
      <c r="C36" s="79"/>
      <c r="D36" s="618" t="s">
        <v>72</v>
      </c>
      <c r="E36" s="112"/>
      <c r="F36" s="112"/>
      <c r="G36" s="113"/>
      <c r="H36" s="93"/>
      <c r="I36" s="382"/>
    </row>
    <row r="37" spans="1:9" ht="38.25" hidden="1" x14ac:dyDescent="0.25">
      <c r="A37" s="392" t="s">
        <v>73</v>
      </c>
      <c r="B37" s="172">
        <v>96619</v>
      </c>
      <c r="C37" s="4" t="s">
        <v>21</v>
      </c>
      <c r="D37" s="610" t="s">
        <v>74</v>
      </c>
      <c r="E37" s="4" t="s">
        <v>26</v>
      </c>
      <c r="F37" s="120">
        <f>'MEMÓRIA DE CÁLCULO'!J86</f>
        <v>0.77</v>
      </c>
      <c r="G37" s="114">
        <v>41.06</v>
      </c>
      <c r="H37" s="95">
        <f>TRUNC(ROUND(G37*1.3659,2),2)</f>
        <v>56.08</v>
      </c>
      <c r="I37" s="384">
        <f t="shared" si="0"/>
        <v>43.18</v>
      </c>
    </row>
    <row r="38" spans="1:9" ht="38.25" hidden="1" x14ac:dyDescent="0.25">
      <c r="A38" s="392" t="s">
        <v>75</v>
      </c>
      <c r="B38" s="172">
        <v>96536</v>
      </c>
      <c r="C38" s="4" t="s">
        <v>21</v>
      </c>
      <c r="D38" s="610" t="s">
        <v>76</v>
      </c>
      <c r="E38" s="4" t="s">
        <v>26</v>
      </c>
      <c r="F38" s="120">
        <f>'MEMÓRIA DE CÁLCULO'!J91</f>
        <v>0.77</v>
      </c>
      <c r="G38" s="114">
        <v>75.83</v>
      </c>
      <c r="H38" s="95">
        <f t="shared" ref="H38:H41" si="1">TRUNC(ROUND(G38*1.3659,2),2)</f>
        <v>103.58</v>
      </c>
      <c r="I38" s="384">
        <f t="shared" si="0"/>
        <v>79.760000000000005</v>
      </c>
    </row>
    <row r="39" spans="1:9" ht="38.25" hidden="1" x14ac:dyDescent="0.25">
      <c r="A39" s="392" t="s">
        <v>77</v>
      </c>
      <c r="B39" s="172">
        <v>96555</v>
      </c>
      <c r="C39" s="4" t="s">
        <v>21</v>
      </c>
      <c r="D39" s="610" t="s">
        <v>78</v>
      </c>
      <c r="E39" s="4" t="s">
        <v>60</v>
      </c>
      <c r="F39" s="120">
        <f>'MEMÓRIA DE CÁLCULO'!J96</f>
        <v>0.23</v>
      </c>
      <c r="G39" s="114">
        <v>719.22</v>
      </c>
      <c r="H39" s="95">
        <f t="shared" si="1"/>
        <v>982.38</v>
      </c>
      <c r="I39" s="384">
        <f t="shared" si="0"/>
        <v>225.95</v>
      </c>
    </row>
    <row r="40" spans="1:9" ht="38.25" hidden="1" x14ac:dyDescent="0.25">
      <c r="A40" s="392" t="s">
        <v>388</v>
      </c>
      <c r="B40" s="172">
        <v>104918</v>
      </c>
      <c r="C40" s="4" t="s">
        <v>21</v>
      </c>
      <c r="D40" s="610" t="s">
        <v>80</v>
      </c>
      <c r="E40" s="4" t="s">
        <v>81</v>
      </c>
      <c r="F40" s="120">
        <f>'MEMÓRIA DE CÁLCULO'!J101</f>
        <v>9.48</v>
      </c>
      <c r="G40" s="114">
        <v>16.78</v>
      </c>
      <c r="H40" s="95">
        <f t="shared" si="1"/>
        <v>22.92</v>
      </c>
      <c r="I40" s="384">
        <f t="shared" si="0"/>
        <v>217.28</v>
      </c>
    </row>
    <row r="41" spans="1:9" ht="38.25" hidden="1" x14ac:dyDescent="0.25">
      <c r="A41" s="392" t="s">
        <v>389</v>
      </c>
      <c r="B41" s="172">
        <v>104916</v>
      </c>
      <c r="C41" s="4" t="s">
        <v>21</v>
      </c>
      <c r="D41" s="610" t="s">
        <v>83</v>
      </c>
      <c r="E41" s="4" t="s">
        <v>81</v>
      </c>
      <c r="F41" s="120">
        <f>'MEMÓRIA DE CÁLCULO'!J106</f>
        <v>3.53</v>
      </c>
      <c r="G41" s="114">
        <v>19.559999999999999</v>
      </c>
      <c r="H41" s="95">
        <f t="shared" si="1"/>
        <v>26.72</v>
      </c>
      <c r="I41" s="384">
        <f t="shared" si="0"/>
        <v>94.32</v>
      </c>
    </row>
    <row r="42" spans="1:9" hidden="1" x14ac:dyDescent="0.25">
      <c r="A42" s="393"/>
      <c r="B42" s="173"/>
      <c r="C42" s="116"/>
      <c r="D42" s="617" t="s">
        <v>84</v>
      </c>
      <c r="E42" s="116"/>
      <c r="F42" s="116"/>
      <c r="G42" s="118"/>
      <c r="H42" s="119"/>
      <c r="I42" s="394">
        <f>SUM(I37:I41)</f>
        <v>660.49</v>
      </c>
    </row>
    <row r="43" spans="1:9" ht="8.1" hidden="1" customHeight="1" x14ac:dyDescent="0.25">
      <c r="A43" s="387"/>
      <c r="B43" s="170"/>
      <c r="C43" s="102"/>
      <c r="D43" s="613"/>
      <c r="E43" s="102"/>
      <c r="F43" s="102"/>
      <c r="G43" s="104"/>
      <c r="H43" s="105"/>
      <c r="I43" s="388"/>
    </row>
    <row r="44" spans="1:9" x14ac:dyDescent="0.25">
      <c r="A44" s="391">
        <v>5</v>
      </c>
      <c r="B44" s="167"/>
      <c r="C44" s="79"/>
      <c r="D44" s="615" t="s">
        <v>85</v>
      </c>
      <c r="E44" s="112"/>
      <c r="F44" s="112"/>
      <c r="G44" s="113"/>
      <c r="H44" s="93"/>
      <c r="I44" s="607">
        <f>I47</f>
        <v>950.39</v>
      </c>
    </row>
    <row r="45" spans="1:9" ht="25.5" hidden="1" x14ac:dyDescent="0.25">
      <c r="A45" s="391" t="s">
        <v>86</v>
      </c>
      <c r="B45" s="167"/>
      <c r="C45" s="79"/>
      <c r="D45" s="618" t="s">
        <v>87</v>
      </c>
      <c r="E45" s="112"/>
      <c r="F45" s="112"/>
      <c r="G45" s="113"/>
      <c r="H45" s="93"/>
      <c r="I45" s="607"/>
    </row>
    <row r="46" spans="1:9" ht="38.25" hidden="1" x14ac:dyDescent="0.25">
      <c r="A46" s="392" t="s">
        <v>88</v>
      </c>
      <c r="B46" s="168">
        <v>103333</v>
      </c>
      <c r="C46" s="4" t="s">
        <v>21</v>
      </c>
      <c r="D46" s="610" t="s">
        <v>89</v>
      </c>
      <c r="E46" s="4" t="s">
        <v>44</v>
      </c>
      <c r="F46" s="96">
        <f>'MEMÓRIA DE CÁLCULO'!J113</f>
        <v>5.53</v>
      </c>
      <c r="G46" s="114">
        <v>125.82</v>
      </c>
      <c r="H46" s="95">
        <f>TRUNC(ROUND(G46*1.3659,2),2)</f>
        <v>171.86</v>
      </c>
      <c r="I46" s="607">
        <f t="shared" si="0"/>
        <v>950.39</v>
      </c>
    </row>
    <row r="47" spans="1:9" hidden="1" x14ac:dyDescent="0.25">
      <c r="A47" s="393"/>
      <c r="B47" s="173"/>
      <c r="C47" s="116"/>
      <c r="D47" s="617" t="s">
        <v>90</v>
      </c>
      <c r="E47" s="116"/>
      <c r="F47" s="116"/>
      <c r="G47" s="118"/>
      <c r="H47" s="119"/>
      <c r="I47" s="607">
        <f>SUM(I46)</f>
        <v>950.39</v>
      </c>
    </row>
    <row r="48" spans="1:9" ht="8.1" hidden="1" customHeight="1" x14ac:dyDescent="0.25">
      <c r="A48" s="387"/>
      <c r="B48" s="170"/>
      <c r="C48" s="102"/>
      <c r="D48" s="613"/>
      <c r="E48" s="102"/>
      <c r="F48" s="102"/>
      <c r="G48" s="104"/>
      <c r="H48" s="105"/>
      <c r="I48" s="607"/>
    </row>
    <row r="49" spans="1:9" x14ac:dyDescent="0.25">
      <c r="A49" s="391">
        <v>6</v>
      </c>
      <c r="B49" s="167"/>
      <c r="C49" s="79"/>
      <c r="D49" s="618" t="s">
        <v>91</v>
      </c>
      <c r="E49" s="112"/>
      <c r="F49" s="112"/>
      <c r="G49" s="113"/>
      <c r="H49" s="93"/>
      <c r="I49" s="607">
        <f>I53</f>
        <v>4252.34</v>
      </c>
    </row>
    <row r="50" spans="1:9" hidden="1" x14ac:dyDescent="0.25">
      <c r="A50" s="391" t="s">
        <v>92</v>
      </c>
      <c r="B50" s="167"/>
      <c r="C50" s="79"/>
      <c r="D50" s="618" t="s">
        <v>93</v>
      </c>
      <c r="E50" s="112"/>
      <c r="F50" s="112"/>
      <c r="G50" s="113"/>
      <c r="H50" s="93"/>
      <c r="I50" s="607"/>
    </row>
    <row r="51" spans="1:9" ht="28.5" hidden="1" customHeight="1" x14ac:dyDescent="0.25">
      <c r="A51" s="392" t="s">
        <v>94</v>
      </c>
      <c r="B51" s="168">
        <v>100701</v>
      </c>
      <c r="C51" s="4" t="s">
        <v>21</v>
      </c>
      <c r="D51" s="610" t="s">
        <v>95</v>
      </c>
      <c r="E51" s="4" t="s">
        <v>26</v>
      </c>
      <c r="F51" s="120">
        <f>'MEMÓRIA DE CÁLCULO'!J120</f>
        <v>1.68</v>
      </c>
      <c r="G51" s="114">
        <v>699.13</v>
      </c>
      <c r="H51" s="95">
        <f>TRUNC(ROUND(G51*1.3659,2),2)</f>
        <v>954.94</v>
      </c>
      <c r="I51" s="607">
        <f t="shared" si="0"/>
        <v>1604.3</v>
      </c>
    </row>
    <row r="52" spans="1:9" ht="63.75" hidden="1" x14ac:dyDescent="0.25">
      <c r="A52" s="392" t="s">
        <v>96</v>
      </c>
      <c r="B52" s="168">
        <v>102363</v>
      </c>
      <c r="C52" s="4" t="s">
        <v>21</v>
      </c>
      <c r="D52" s="610" t="s">
        <v>97</v>
      </c>
      <c r="E52" s="4" t="s">
        <v>26</v>
      </c>
      <c r="F52" s="120">
        <f>'MEMÓRIA DE CÁLCULO'!J125</f>
        <v>9.01</v>
      </c>
      <c r="G52" s="114">
        <v>215.17</v>
      </c>
      <c r="H52" s="95">
        <f>TRUNC(ROUND(G52*1.3659,2),2)</f>
        <v>293.89999999999998</v>
      </c>
      <c r="I52" s="607">
        <f t="shared" si="0"/>
        <v>2648.04</v>
      </c>
    </row>
    <row r="53" spans="1:9" hidden="1" x14ac:dyDescent="0.25">
      <c r="A53" s="393"/>
      <c r="B53" s="173"/>
      <c r="C53" s="116"/>
      <c r="D53" s="617" t="s">
        <v>98</v>
      </c>
      <c r="E53" s="116"/>
      <c r="F53" s="116"/>
      <c r="G53" s="118"/>
      <c r="H53" s="119"/>
      <c r="I53" s="607">
        <f>SUM(I51:I52)</f>
        <v>4252.34</v>
      </c>
    </row>
    <row r="54" spans="1:9" ht="8.1" hidden="1" customHeight="1" x14ac:dyDescent="0.25">
      <c r="A54" s="387"/>
      <c r="B54" s="170"/>
      <c r="C54" s="102"/>
      <c r="D54" s="613"/>
      <c r="E54" s="102"/>
      <c r="F54" s="102"/>
      <c r="G54" s="104"/>
      <c r="H54" s="105"/>
      <c r="I54" s="607"/>
    </row>
    <row r="55" spans="1:9" x14ac:dyDescent="0.25">
      <c r="A55" s="391">
        <v>7</v>
      </c>
      <c r="B55" s="167"/>
      <c r="C55" s="79"/>
      <c r="D55" s="618" t="s">
        <v>99</v>
      </c>
      <c r="E55" s="112"/>
      <c r="F55" s="112"/>
      <c r="G55" s="113"/>
      <c r="H55" s="93"/>
      <c r="I55" s="607">
        <f>I59</f>
        <v>14752.470000000001</v>
      </c>
    </row>
    <row r="56" spans="1:9" hidden="1" x14ac:dyDescent="0.25">
      <c r="A56" s="391" t="s">
        <v>100</v>
      </c>
      <c r="B56" s="167"/>
      <c r="C56" s="79"/>
      <c r="D56" s="618" t="s">
        <v>101</v>
      </c>
      <c r="E56" s="112"/>
      <c r="F56" s="112"/>
      <c r="G56" s="113"/>
      <c r="H56" s="93"/>
      <c r="I56" s="607"/>
    </row>
    <row r="57" spans="1:9" ht="38.25" hidden="1" x14ac:dyDescent="0.25">
      <c r="A57" s="392" t="s">
        <v>102</v>
      </c>
      <c r="B57" s="168">
        <v>94229</v>
      </c>
      <c r="C57" s="4" t="s">
        <v>21</v>
      </c>
      <c r="D57" s="610" t="s">
        <v>103</v>
      </c>
      <c r="E57" s="4" t="s">
        <v>104</v>
      </c>
      <c r="F57" s="96">
        <f>'MEMÓRIA DE CÁLCULO'!J132</f>
        <v>60.2</v>
      </c>
      <c r="G57" s="114">
        <v>152.31</v>
      </c>
      <c r="H57" s="95">
        <f>TRUNC(ROUND(G57*1.3659,2),2)</f>
        <v>208.04</v>
      </c>
      <c r="I57" s="607">
        <f t="shared" ref="I57:I69" si="2">TRUNC(ROUND(F57*H57,2),2)</f>
        <v>12524.01</v>
      </c>
    </row>
    <row r="58" spans="1:9" ht="38.25" hidden="1" x14ac:dyDescent="0.25">
      <c r="A58" s="392" t="s">
        <v>105</v>
      </c>
      <c r="B58" s="168">
        <v>89578</v>
      </c>
      <c r="C58" s="4" t="s">
        <v>21</v>
      </c>
      <c r="D58" s="610" t="s">
        <v>106</v>
      </c>
      <c r="E58" s="4" t="s">
        <v>31</v>
      </c>
      <c r="F58" s="96">
        <f>'MEMÓRIA DE CÁLCULO'!J137</f>
        <v>39</v>
      </c>
      <c r="G58" s="114">
        <v>41.83</v>
      </c>
      <c r="H58" s="95">
        <f>TRUNC(ROUND(G58*1.3659,2),2)</f>
        <v>57.14</v>
      </c>
      <c r="I58" s="607">
        <f t="shared" si="2"/>
        <v>2228.46</v>
      </c>
    </row>
    <row r="59" spans="1:9" hidden="1" x14ac:dyDescent="0.25">
      <c r="A59" s="393"/>
      <c r="B59" s="173"/>
      <c r="C59" s="116"/>
      <c r="D59" s="617" t="s">
        <v>107</v>
      </c>
      <c r="E59" s="116"/>
      <c r="F59" s="116"/>
      <c r="G59" s="118"/>
      <c r="H59" s="119"/>
      <c r="I59" s="607">
        <f>SUM(I57:I58)</f>
        <v>14752.470000000001</v>
      </c>
    </row>
    <row r="60" spans="1:9" ht="8.1" hidden="1" customHeight="1" x14ac:dyDescent="0.25">
      <c r="A60" s="387"/>
      <c r="B60" s="170"/>
      <c r="C60" s="102"/>
      <c r="D60" s="613"/>
      <c r="E60" s="102"/>
      <c r="F60" s="102"/>
      <c r="G60" s="104"/>
      <c r="H60" s="105"/>
      <c r="I60" s="607"/>
    </row>
    <row r="61" spans="1:9" x14ac:dyDescent="0.25">
      <c r="A61" s="391">
        <v>8</v>
      </c>
      <c r="B61" s="174"/>
      <c r="C61" s="79"/>
      <c r="D61" s="618" t="s">
        <v>108</v>
      </c>
      <c r="E61" s="112"/>
      <c r="F61" s="112"/>
      <c r="G61" s="113"/>
      <c r="H61" s="93"/>
      <c r="I61" s="607">
        <f>I65</f>
        <v>28841.82</v>
      </c>
    </row>
    <row r="62" spans="1:9" ht="25.5" hidden="1" x14ac:dyDescent="0.25">
      <c r="A62" s="391" t="s">
        <v>109</v>
      </c>
      <c r="B62" s="174"/>
      <c r="C62" s="79"/>
      <c r="D62" s="618" t="s">
        <v>110</v>
      </c>
      <c r="E62" s="112"/>
      <c r="F62" s="112"/>
      <c r="G62" s="113"/>
      <c r="H62" s="93"/>
      <c r="I62" s="607"/>
    </row>
    <row r="63" spans="1:9" ht="25.5" hidden="1" customHeight="1" x14ac:dyDescent="0.25">
      <c r="A63" s="392" t="s">
        <v>111</v>
      </c>
      <c r="B63" s="168">
        <v>98557</v>
      </c>
      <c r="C63" s="4" t="s">
        <v>21</v>
      </c>
      <c r="D63" s="610" t="s">
        <v>112</v>
      </c>
      <c r="E63" s="4" t="s">
        <v>26</v>
      </c>
      <c r="F63" s="96">
        <f>'MEMÓRIA DE CÁLCULO'!J144</f>
        <v>3.84</v>
      </c>
      <c r="G63" s="114">
        <v>42.28</v>
      </c>
      <c r="H63" s="95">
        <f>TRUNC(ROUND(G63*1.3659,2),2)</f>
        <v>57.75</v>
      </c>
      <c r="I63" s="607">
        <f t="shared" si="2"/>
        <v>221.76</v>
      </c>
    </row>
    <row r="64" spans="1:9" ht="36" hidden="1" customHeight="1" x14ac:dyDescent="0.25">
      <c r="A64" s="392" t="s">
        <v>113</v>
      </c>
      <c r="B64" s="168">
        <v>98575</v>
      </c>
      <c r="C64" s="4" t="s">
        <v>21</v>
      </c>
      <c r="D64" s="610" t="s">
        <v>114</v>
      </c>
      <c r="E64" s="4" t="s">
        <v>31</v>
      </c>
      <c r="F64" s="96">
        <f>'MEMÓRIA DE CÁLCULO'!J149</f>
        <v>290.5</v>
      </c>
      <c r="G64" s="114">
        <v>72.13</v>
      </c>
      <c r="H64" s="95">
        <f>TRUNC(ROUND(G64*1.3659,2),2)</f>
        <v>98.52</v>
      </c>
      <c r="I64" s="607">
        <f t="shared" si="2"/>
        <v>28620.06</v>
      </c>
    </row>
    <row r="65" spans="1:9" hidden="1" x14ac:dyDescent="0.25">
      <c r="A65" s="393"/>
      <c r="B65" s="173"/>
      <c r="C65" s="116"/>
      <c r="D65" s="617" t="s">
        <v>410</v>
      </c>
      <c r="E65" s="116"/>
      <c r="F65" s="116"/>
      <c r="G65" s="118"/>
      <c r="H65" s="119"/>
      <c r="I65" s="607">
        <f>SUM(I63:I64)</f>
        <v>28841.82</v>
      </c>
    </row>
    <row r="66" spans="1:9" ht="8.1" hidden="1" customHeight="1" x14ac:dyDescent="0.25">
      <c r="A66" s="387"/>
      <c r="B66" s="170"/>
      <c r="C66" s="102"/>
      <c r="D66" s="613"/>
      <c r="E66" s="102"/>
      <c r="F66" s="102"/>
      <c r="G66" s="104"/>
      <c r="H66" s="105"/>
      <c r="I66" s="607"/>
    </row>
    <row r="67" spans="1:9" x14ac:dyDescent="0.25">
      <c r="A67" s="391">
        <v>9</v>
      </c>
      <c r="B67" s="174"/>
      <c r="C67" s="79"/>
      <c r="D67" s="618" t="s">
        <v>116</v>
      </c>
      <c r="E67" s="112"/>
      <c r="F67" s="112"/>
      <c r="G67" s="113"/>
      <c r="H67" s="93"/>
      <c r="I67" s="607">
        <f>I72</f>
        <v>374.17</v>
      </c>
    </row>
    <row r="68" spans="1:9" hidden="1" x14ac:dyDescent="0.25">
      <c r="A68" s="391" t="s">
        <v>117</v>
      </c>
      <c r="B68" s="174"/>
      <c r="C68" s="79"/>
      <c r="D68" s="618" t="s">
        <v>118</v>
      </c>
      <c r="E68" s="112"/>
      <c r="F68" s="112"/>
      <c r="G68" s="113"/>
      <c r="H68" s="93"/>
      <c r="I68" s="607"/>
    </row>
    <row r="69" spans="1:9" ht="38.25" hidden="1" x14ac:dyDescent="0.25">
      <c r="A69" s="392" t="s">
        <v>119</v>
      </c>
      <c r="B69" s="168">
        <v>87878</v>
      </c>
      <c r="C69" s="4" t="s">
        <v>21</v>
      </c>
      <c r="D69" s="610" t="s">
        <v>120</v>
      </c>
      <c r="E69" s="4" t="s">
        <v>121</v>
      </c>
      <c r="F69" s="96">
        <f>'MEMÓRIA DE CÁLCULO'!J156</f>
        <v>11.06</v>
      </c>
      <c r="G69" s="114">
        <v>5.18</v>
      </c>
      <c r="H69" s="95">
        <f>TRUNC(ROUND(G69*1.3659,2),2)</f>
        <v>7.08</v>
      </c>
      <c r="I69" s="607">
        <f t="shared" si="2"/>
        <v>78.3</v>
      </c>
    </row>
    <row r="70" spans="1:9" ht="25.5" hidden="1" x14ac:dyDescent="0.25">
      <c r="A70" s="391" t="s">
        <v>122</v>
      </c>
      <c r="B70" s="174"/>
      <c r="C70" s="79"/>
      <c r="D70" s="618" t="s">
        <v>123</v>
      </c>
      <c r="E70" s="112"/>
      <c r="F70" s="112"/>
      <c r="G70" s="113"/>
      <c r="H70" s="93"/>
      <c r="I70" s="607"/>
    </row>
    <row r="71" spans="1:9" ht="52.5" hidden="1" customHeight="1" x14ac:dyDescent="0.25">
      <c r="A71" s="392" t="s">
        <v>124</v>
      </c>
      <c r="B71" s="168">
        <v>104952</v>
      </c>
      <c r="C71" s="4" t="s">
        <v>21</v>
      </c>
      <c r="D71" s="610" t="s">
        <v>125</v>
      </c>
      <c r="E71" s="4" t="s">
        <v>26</v>
      </c>
      <c r="F71" s="122">
        <f>'MEMÓRIA DE CÁLCULO'!J163</f>
        <v>5.52</v>
      </c>
      <c r="G71" s="114">
        <v>39.24</v>
      </c>
      <c r="H71" s="95">
        <f>TRUNC(ROUND(G71*1.3659,2),2)</f>
        <v>53.6</v>
      </c>
      <c r="I71" s="607">
        <f>TRUNC(ROUND(F71*H71,2),2)</f>
        <v>295.87</v>
      </c>
    </row>
    <row r="72" spans="1:9" hidden="1" x14ac:dyDescent="0.25">
      <c r="A72" s="393"/>
      <c r="B72" s="173"/>
      <c r="C72" s="116"/>
      <c r="D72" s="617" t="s">
        <v>115</v>
      </c>
      <c r="E72" s="116"/>
      <c r="F72" s="116"/>
      <c r="G72" s="118"/>
      <c r="H72" s="119"/>
      <c r="I72" s="607">
        <f>SUM(I69:I71)</f>
        <v>374.17</v>
      </c>
    </row>
    <row r="73" spans="1:9" ht="8.1" hidden="1" customHeight="1" x14ac:dyDescent="0.25">
      <c r="A73" s="387"/>
      <c r="B73" s="170"/>
      <c r="C73" s="102"/>
      <c r="D73" s="613"/>
      <c r="E73" s="102"/>
      <c r="F73" s="102"/>
      <c r="G73" s="104"/>
      <c r="H73" s="105"/>
      <c r="I73" s="607"/>
    </row>
    <row r="74" spans="1:9" s="84" customFormat="1" x14ac:dyDescent="0.25">
      <c r="A74" s="391">
        <v>10</v>
      </c>
      <c r="B74" s="174"/>
      <c r="C74" s="79"/>
      <c r="D74" s="618" t="s">
        <v>126</v>
      </c>
      <c r="E74" s="79"/>
      <c r="F74" s="79"/>
      <c r="G74" s="121"/>
      <c r="H74" s="93"/>
      <c r="I74" s="607">
        <f>I85</f>
        <v>135372.90000000002</v>
      </c>
    </row>
    <row r="75" spans="1:9" s="84" customFormat="1" hidden="1" x14ac:dyDescent="0.25">
      <c r="A75" s="391" t="s">
        <v>127</v>
      </c>
      <c r="B75" s="174"/>
      <c r="C75" s="79"/>
      <c r="D75" s="618" t="s">
        <v>128</v>
      </c>
      <c r="E75" s="79"/>
      <c r="F75" s="79"/>
      <c r="G75" s="121"/>
      <c r="H75" s="93"/>
      <c r="I75" s="607"/>
    </row>
    <row r="76" spans="1:9" s="84" customFormat="1" ht="25.5" hidden="1" x14ac:dyDescent="0.25">
      <c r="A76" s="392" t="s">
        <v>129</v>
      </c>
      <c r="B76" s="168">
        <v>88485</v>
      </c>
      <c r="C76" s="4" t="s">
        <v>21</v>
      </c>
      <c r="D76" s="610" t="s">
        <v>130</v>
      </c>
      <c r="E76" s="163" t="s">
        <v>44</v>
      </c>
      <c r="F76" s="96">
        <f>'MEMÓRIA DE CÁLCULO'!J170</f>
        <v>2.16</v>
      </c>
      <c r="G76" s="114">
        <v>4.97</v>
      </c>
      <c r="H76" s="162">
        <f>TRUNC(ROUND(G76*1.3659,2),2)</f>
        <v>6.79</v>
      </c>
      <c r="I76" s="607">
        <f>TRUNC(ROUND(F76*H76,2),2)</f>
        <v>14.67</v>
      </c>
    </row>
    <row r="77" spans="1:9" ht="32.25" hidden="1" customHeight="1" x14ac:dyDescent="0.25">
      <c r="A77" s="392" t="s">
        <v>131</v>
      </c>
      <c r="B77" s="168">
        <v>88489</v>
      </c>
      <c r="C77" s="4" t="s">
        <v>21</v>
      </c>
      <c r="D77" s="610" t="s">
        <v>132</v>
      </c>
      <c r="E77" s="123" t="s">
        <v>44</v>
      </c>
      <c r="F77" s="96">
        <f>'MEMÓRIA DE CÁLCULO'!J179</f>
        <v>374.09</v>
      </c>
      <c r="G77" s="114">
        <v>13.33</v>
      </c>
      <c r="H77" s="95">
        <f>TRUNC(ROUND(G77*1.3659,2),2)</f>
        <v>18.21</v>
      </c>
      <c r="I77" s="607">
        <f t="shared" ref="I77:I91" si="3">TRUNC(ROUND(F77*H77,2),2)</f>
        <v>6812.18</v>
      </c>
    </row>
    <row r="78" spans="1:9" s="84" customFormat="1" hidden="1" x14ac:dyDescent="0.25">
      <c r="A78" s="391" t="s">
        <v>133</v>
      </c>
      <c r="B78" s="174"/>
      <c r="C78" s="79"/>
      <c r="D78" s="618" t="s">
        <v>134</v>
      </c>
      <c r="E78" s="79"/>
      <c r="F78" s="79"/>
      <c r="G78" s="121"/>
      <c r="H78" s="93"/>
      <c r="I78" s="607"/>
    </row>
    <row r="79" spans="1:9" s="84" customFormat="1" ht="25.5" hidden="1" x14ac:dyDescent="0.25">
      <c r="A79" s="392" t="s">
        <v>135</v>
      </c>
      <c r="B79" s="168">
        <v>100717</v>
      </c>
      <c r="C79" s="4" t="s">
        <v>21</v>
      </c>
      <c r="D79" s="610" t="s">
        <v>136</v>
      </c>
      <c r="E79" s="4" t="s">
        <v>26</v>
      </c>
      <c r="F79" s="96">
        <f>'MEMÓRIA DE CÁLCULO'!J193</f>
        <v>140.41999999999999</v>
      </c>
      <c r="G79" s="114">
        <v>11.65</v>
      </c>
      <c r="H79" s="95">
        <f>TRUNC(ROUND(G79*1.3659,2),2)</f>
        <v>15.91</v>
      </c>
      <c r="I79" s="607">
        <f>TRUNC(ROUND(F79*H79,2),2)</f>
        <v>2234.08</v>
      </c>
    </row>
    <row r="80" spans="1:9" ht="54" hidden="1" customHeight="1" x14ac:dyDescent="0.25">
      <c r="A80" s="392" t="s">
        <v>137</v>
      </c>
      <c r="B80" s="168">
        <v>100757</v>
      </c>
      <c r="C80" s="4" t="s">
        <v>21</v>
      </c>
      <c r="D80" s="610" t="s">
        <v>138</v>
      </c>
      <c r="E80" s="4" t="s">
        <v>26</v>
      </c>
      <c r="F80" s="96">
        <f>'MEMÓRIA DE CÁLCULO'!J208</f>
        <v>1024.94</v>
      </c>
      <c r="G80" s="114">
        <v>57.35</v>
      </c>
      <c r="H80" s="95">
        <f>TRUNC(ROUND(G80*1.3659,2),2)</f>
        <v>78.33</v>
      </c>
      <c r="I80" s="607">
        <f t="shared" si="3"/>
        <v>80283.55</v>
      </c>
    </row>
    <row r="81" spans="1:11" s="84" customFormat="1" hidden="1" x14ac:dyDescent="0.25">
      <c r="A81" s="391" t="s">
        <v>139</v>
      </c>
      <c r="B81" s="174"/>
      <c r="C81" s="79"/>
      <c r="D81" s="618" t="s">
        <v>140</v>
      </c>
      <c r="E81" s="79"/>
      <c r="F81" s="79"/>
      <c r="G81" s="121"/>
      <c r="H81" s="93"/>
      <c r="I81" s="607"/>
    </row>
    <row r="82" spans="1:11" ht="30.75" hidden="1" customHeight="1" x14ac:dyDescent="0.25">
      <c r="A82" s="392" t="s">
        <v>141</v>
      </c>
      <c r="B82" s="168">
        <v>102506</v>
      </c>
      <c r="C82" s="4" t="s">
        <v>21</v>
      </c>
      <c r="D82" s="610" t="s">
        <v>142</v>
      </c>
      <c r="E82" s="4" t="s">
        <v>104</v>
      </c>
      <c r="F82" s="96">
        <f>'MEMÓRIA DE CÁLCULO'!J214</f>
        <v>218.44</v>
      </c>
      <c r="G82" s="114">
        <v>12.66</v>
      </c>
      <c r="H82" s="95">
        <f>TRUNC(ROUND(G82*1.3659,2),2)</f>
        <v>17.29</v>
      </c>
      <c r="I82" s="607">
        <f t="shared" si="3"/>
        <v>3776.83</v>
      </c>
    </row>
    <row r="83" spans="1:11" ht="25.5" hidden="1" x14ac:dyDescent="0.25">
      <c r="A83" s="392" t="s">
        <v>143</v>
      </c>
      <c r="B83" s="168">
        <v>102494</v>
      </c>
      <c r="C83" s="4" t="s">
        <v>21</v>
      </c>
      <c r="D83" s="610" t="s">
        <v>144</v>
      </c>
      <c r="E83" s="4" t="s">
        <v>26</v>
      </c>
      <c r="F83" s="96">
        <f>'MEMÓRIA DE CÁLCULO'!J220</f>
        <v>403.22</v>
      </c>
      <c r="G83" s="114">
        <v>72.400000000000006</v>
      </c>
      <c r="H83" s="95">
        <f>TRUNC(ROUND(G83*1.3659,2),2)</f>
        <v>98.89</v>
      </c>
      <c r="I83" s="607">
        <f t="shared" si="3"/>
        <v>39874.43</v>
      </c>
    </row>
    <row r="84" spans="1:11" ht="25.5" hidden="1" x14ac:dyDescent="0.25">
      <c r="A84" s="392" t="s">
        <v>145</v>
      </c>
      <c r="B84" s="168">
        <v>102488</v>
      </c>
      <c r="C84" s="4" t="s">
        <v>21</v>
      </c>
      <c r="D84" s="610" t="s">
        <v>146</v>
      </c>
      <c r="E84" s="4" t="s">
        <v>26</v>
      </c>
      <c r="F84" s="96">
        <f>'MEMÓRIA DE CÁLCULO'!J225</f>
        <v>414.14</v>
      </c>
      <c r="G84" s="114">
        <v>4.2</v>
      </c>
      <c r="H84" s="95">
        <f>TRUNC(ROUND(G84*1.3659,2),2)</f>
        <v>5.74</v>
      </c>
      <c r="I84" s="607">
        <f t="shared" si="3"/>
        <v>2377.16</v>
      </c>
    </row>
    <row r="85" spans="1:11" hidden="1" x14ac:dyDescent="0.25">
      <c r="A85" s="393"/>
      <c r="B85" s="173"/>
      <c r="C85" s="116"/>
      <c r="D85" s="617" t="s">
        <v>147</v>
      </c>
      <c r="E85" s="116"/>
      <c r="F85" s="116"/>
      <c r="G85" s="118"/>
      <c r="H85" s="119"/>
      <c r="I85" s="607">
        <f>SUM(I76:I84)</f>
        <v>135372.90000000002</v>
      </c>
    </row>
    <row r="86" spans="1:11" ht="8.1" hidden="1" customHeight="1" x14ac:dyDescent="0.25">
      <c r="A86" s="387"/>
      <c r="B86" s="170"/>
      <c r="C86" s="102"/>
      <c r="D86" s="613"/>
      <c r="E86" s="102"/>
      <c r="F86" s="102"/>
      <c r="G86" s="104"/>
      <c r="H86" s="105"/>
      <c r="I86" s="607"/>
    </row>
    <row r="87" spans="1:11" s="84" customFormat="1" x14ac:dyDescent="0.25">
      <c r="A87" s="391">
        <v>11</v>
      </c>
      <c r="B87" s="174"/>
      <c r="C87" s="79"/>
      <c r="D87" s="618" t="s">
        <v>406</v>
      </c>
      <c r="E87" s="79"/>
      <c r="F87" s="79"/>
      <c r="G87" s="121"/>
      <c r="H87" s="93"/>
      <c r="I87" s="607">
        <f>I92</f>
        <v>6645.4</v>
      </c>
    </row>
    <row r="88" spans="1:11" s="84" customFormat="1" hidden="1" x14ac:dyDescent="0.25">
      <c r="A88" s="391" t="s">
        <v>148</v>
      </c>
      <c r="B88" s="174"/>
      <c r="C88" s="79" t="s">
        <v>51</v>
      </c>
      <c r="D88" s="80" t="s">
        <v>149</v>
      </c>
      <c r="E88" s="79"/>
      <c r="F88" s="79"/>
      <c r="G88" s="121"/>
      <c r="H88" s="93"/>
      <c r="I88" s="382"/>
    </row>
    <row r="89" spans="1:11" s="84" customFormat="1" ht="25.5" hidden="1" x14ac:dyDescent="0.25">
      <c r="A89" s="392" t="s">
        <v>150</v>
      </c>
      <c r="B89" s="168" t="s">
        <v>151</v>
      </c>
      <c r="C89" s="4"/>
      <c r="D89" s="3" t="s">
        <v>404</v>
      </c>
      <c r="E89" s="4" t="s">
        <v>53</v>
      </c>
      <c r="F89" s="96">
        <f>'MEMÓRIA DE CÁLCULO'!J231</f>
        <v>1</v>
      </c>
      <c r="G89" s="114">
        <f>'COMP-03'!I30</f>
        <v>1655.12</v>
      </c>
      <c r="H89" s="95">
        <f>TRUNC(ROUND(G89*1.3659,2),2)</f>
        <v>2260.73</v>
      </c>
      <c r="I89" s="397">
        <f t="shared" si="3"/>
        <v>2260.73</v>
      </c>
    </row>
    <row r="90" spans="1:11" hidden="1" x14ac:dyDescent="0.25">
      <c r="A90" s="392" t="s">
        <v>153</v>
      </c>
      <c r="B90" s="168" t="s">
        <v>358</v>
      </c>
      <c r="C90" s="4"/>
      <c r="D90" s="3" t="s">
        <v>152</v>
      </c>
      <c r="E90" s="4" t="s">
        <v>26</v>
      </c>
      <c r="F90" s="96">
        <f>'MEMÓRIA DE CÁLCULO'!J236</f>
        <v>545.54999999999995</v>
      </c>
      <c r="G90" s="114">
        <f>'COMP-04'!I28</f>
        <v>1.76</v>
      </c>
      <c r="H90" s="95">
        <f>TRUNC(ROUND(G90*1.3659,2),2)</f>
        <v>2.4</v>
      </c>
      <c r="I90" s="384">
        <f t="shared" si="3"/>
        <v>1309.32</v>
      </c>
    </row>
    <row r="91" spans="1:11" ht="24.75" hidden="1" customHeight="1" x14ac:dyDescent="0.25">
      <c r="A91" s="392" t="s">
        <v>403</v>
      </c>
      <c r="B91" s="241" t="s">
        <v>154</v>
      </c>
      <c r="C91" s="4" t="s">
        <v>21</v>
      </c>
      <c r="D91" s="3" t="s">
        <v>155</v>
      </c>
      <c r="E91" s="4" t="s">
        <v>44</v>
      </c>
      <c r="F91" s="242">
        <f>'MEMÓRIA DE CÁLCULO'!J244</f>
        <v>979.41</v>
      </c>
      <c r="G91" s="95">
        <v>2.2999999999999998</v>
      </c>
      <c r="H91" s="95">
        <f>TRUNC(ROUND(G91*1.3659,2),2)</f>
        <v>3.14</v>
      </c>
      <c r="I91" s="384">
        <f t="shared" si="3"/>
        <v>3075.35</v>
      </c>
    </row>
    <row r="92" spans="1:11" hidden="1" x14ac:dyDescent="0.25">
      <c r="A92" s="393"/>
      <c r="B92" s="173"/>
      <c r="C92" s="116"/>
      <c r="D92" s="117" t="s">
        <v>156</v>
      </c>
      <c r="E92" s="116"/>
      <c r="F92" s="116"/>
      <c r="G92" s="118"/>
      <c r="H92" s="119"/>
      <c r="I92" s="394">
        <f>SUM(I89:I91)</f>
        <v>6645.4</v>
      </c>
    </row>
    <row r="93" spans="1:11" ht="8.1" hidden="1" customHeight="1" x14ac:dyDescent="0.25">
      <c r="A93" s="387"/>
      <c r="B93" s="170"/>
      <c r="C93" s="102"/>
      <c r="D93" s="103"/>
      <c r="E93" s="102"/>
      <c r="F93" s="102"/>
      <c r="G93" s="104"/>
      <c r="H93" s="105"/>
      <c r="I93" s="388"/>
    </row>
    <row r="94" spans="1:11" s="84" customFormat="1" x14ac:dyDescent="0.25">
      <c r="A94" s="391"/>
      <c r="B94" s="174"/>
      <c r="C94" s="79"/>
      <c r="D94" s="166" t="s">
        <v>16</v>
      </c>
      <c r="E94" s="79"/>
      <c r="F94" s="79"/>
      <c r="G94" s="121"/>
      <c r="H94" s="93"/>
      <c r="I94" s="607">
        <f>SUM(I9:I93)/3</f>
        <v>206530.91</v>
      </c>
      <c r="K94" s="420"/>
    </row>
    <row r="95" spans="1:11" ht="15.75" thickBot="1" x14ac:dyDescent="0.3">
      <c r="A95" s="428" t="s">
        <v>407</v>
      </c>
      <c r="B95" s="429"/>
      <c r="C95" s="429"/>
      <c r="D95" s="429"/>
      <c r="E95" s="429"/>
      <c r="F95" s="429"/>
      <c r="G95" s="429"/>
      <c r="H95" s="429"/>
      <c r="I95" s="430"/>
    </row>
    <row r="96" spans="1:11" x14ac:dyDescent="0.25">
      <c r="A96" s="123"/>
      <c r="B96" s="123"/>
      <c r="C96" s="123"/>
      <c r="D96" s="126"/>
      <c r="E96" s="123"/>
      <c r="F96" s="123"/>
      <c r="G96" s="127"/>
      <c r="H96" s="127"/>
      <c r="I96" s="128"/>
    </row>
    <row r="97" spans="1:9" x14ac:dyDescent="0.25">
      <c r="A97" s="123"/>
      <c r="B97" s="123"/>
      <c r="C97" s="123"/>
      <c r="D97" s="126"/>
      <c r="E97" s="123"/>
      <c r="F97" s="123"/>
      <c r="G97" s="127"/>
      <c r="H97" s="127"/>
      <c r="I97" s="129"/>
    </row>
    <row r="98" spans="1:9" x14ac:dyDescent="0.25">
      <c r="A98" s="123"/>
      <c r="B98" s="123"/>
      <c r="C98" s="123"/>
      <c r="D98" s="126"/>
      <c r="E98" s="123"/>
      <c r="F98" s="123"/>
      <c r="G98" s="127"/>
      <c r="H98" s="127"/>
      <c r="I98" s="123"/>
    </row>
    <row r="99" spans="1:9" x14ac:dyDescent="0.25">
      <c r="A99" s="123"/>
      <c r="B99" s="123"/>
      <c r="C99" s="123"/>
      <c r="D99" s="126"/>
      <c r="E99" s="123"/>
      <c r="F99" s="123"/>
      <c r="G99" s="127"/>
      <c r="H99" s="127"/>
      <c r="I99" s="123"/>
    </row>
    <row r="100" spans="1:9" x14ac:dyDescent="0.25">
      <c r="A100" s="123"/>
      <c r="B100" s="123"/>
      <c r="C100" s="123"/>
      <c r="D100" s="126"/>
      <c r="E100" s="123"/>
      <c r="F100" s="123"/>
      <c r="G100" s="127"/>
      <c r="H100" s="127"/>
      <c r="I100" s="123"/>
    </row>
    <row r="101" spans="1:9" x14ac:dyDescent="0.25">
      <c r="A101" s="123"/>
      <c r="B101" s="123"/>
      <c r="C101" s="123"/>
      <c r="D101" s="126"/>
      <c r="E101" s="123"/>
      <c r="F101" s="123"/>
      <c r="G101" s="127"/>
      <c r="H101" s="127"/>
      <c r="I101" s="123"/>
    </row>
    <row r="102" spans="1:9" x14ac:dyDescent="0.25">
      <c r="A102" s="123"/>
      <c r="B102" s="123"/>
      <c r="C102" s="123"/>
      <c r="D102" s="126"/>
      <c r="E102" s="123"/>
      <c r="F102" s="123"/>
      <c r="G102" s="127"/>
      <c r="H102" s="127"/>
      <c r="I102" s="123"/>
    </row>
    <row r="103" spans="1:9" x14ac:dyDescent="0.25">
      <c r="A103" s="123"/>
      <c r="B103" s="123"/>
      <c r="C103" s="123"/>
      <c r="D103" s="126"/>
      <c r="E103" s="123"/>
      <c r="F103" s="123"/>
      <c r="G103" s="127"/>
      <c r="H103" s="127"/>
      <c r="I103" s="123"/>
    </row>
    <row r="104" spans="1:9" x14ac:dyDescent="0.25">
      <c r="A104" s="123"/>
      <c r="B104" s="123"/>
      <c r="C104" s="123"/>
      <c r="D104" s="126"/>
      <c r="E104" s="123"/>
      <c r="F104" s="123"/>
      <c r="G104" s="127"/>
      <c r="H104" s="127"/>
      <c r="I104" s="123"/>
    </row>
    <row r="105" spans="1:9" x14ac:dyDescent="0.25">
      <c r="A105" s="123"/>
      <c r="B105" s="123"/>
      <c r="C105" s="123"/>
      <c r="D105" s="126"/>
      <c r="E105" s="123"/>
      <c r="F105" s="123"/>
      <c r="G105" s="127"/>
      <c r="H105" s="127"/>
      <c r="I105" s="123"/>
    </row>
    <row r="106" spans="1:9" x14ac:dyDescent="0.25">
      <c r="A106" s="123"/>
      <c r="B106" s="123"/>
      <c r="C106" s="123"/>
      <c r="D106" s="126"/>
      <c r="E106" s="123"/>
      <c r="F106" s="123"/>
      <c r="G106" s="127"/>
      <c r="H106" s="127"/>
      <c r="I106" s="123"/>
    </row>
    <row r="107" spans="1:9" x14ac:dyDescent="0.25">
      <c r="A107" s="123"/>
      <c r="B107" s="123"/>
      <c r="C107" s="123"/>
      <c r="D107" s="126"/>
      <c r="E107" s="123"/>
      <c r="F107" s="123"/>
      <c r="G107" s="127"/>
      <c r="H107" s="127"/>
      <c r="I107" s="123"/>
    </row>
    <row r="108" spans="1:9" x14ac:dyDescent="0.25">
      <c r="A108" s="123"/>
      <c r="B108" s="123"/>
      <c r="C108" s="123"/>
      <c r="D108" s="126"/>
      <c r="E108" s="123"/>
      <c r="F108" s="123"/>
      <c r="G108" s="127"/>
      <c r="H108" s="127"/>
      <c r="I108" s="123"/>
    </row>
    <row r="109" spans="1:9" x14ac:dyDescent="0.25">
      <c r="A109" s="123"/>
      <c r="B109" s="123"/>
      <c r="C109" s="123"/>
      <c r="D109" s="126"/>
      <c r="E109" s="123"/>
      <c r="F109" s="123"/>
      <c r="G109" s="127"/>
      <c r="H109" s="127"/>
      <c r="I109" s="123"/>
    </row>
    <row r="110" spans="1:9" x14ac:dyDescent="0.25">
      <c r="A110" s="123"/>
      <c r="B110" s="123"/>
      <c r="C110" s="123"/>
      <c r="D110" s="126"/>
      <c r="E110" s="123"/>
      <c r="F110" s="123"/>
      <c r="G110" s="127"/>
      <c r="H110" s="127"/>
      <c r="I110" s="123"/>
    </row>
    <row r="111" spans="1:9" x14ac:dyDescent="0.25">
      <c r="A111" s="123"/>
      <c r="B111" s="123"/>
      <c r="C111" s="123"/>
      <c r="D111" s="126"/>
      <c r="E111" s="123"/>
      <c r="F111" s="123"/>
      <c r="G111" s="127"/>
      <c r="H111" s="127"/>
      <c r="I111" s="123"/>
    </row>
  </sheetData>
  <mergeCells count="16">
    <mergeCell ref="A95:I95"/>
    <mergeCell ref="G2:I3"/>
    <mergeCell ref="B5:D5"/>
    <mergeCell ref="H5:I5"/>
    <mergeCell ref="A6:A8"/>
    <mergeCell ref="B6:B8"/>
    <mergeCell ref="C6:C8"/>
    <mergeCell ref="D6:D8"/>
    <mergeCell ref="E6:E8"/>
    <mergeCell ref="F6:F8"/>
    <mergeCell ref="G6:I7"/>
    <mergeCell ref="B1:I1"/>
    <mergeCell ref="B2:D2"/>
    <mergeCell ref="B3:D3"/>
    <mergeCell ref="B4:D4"/>
    <mergeCell ref="G4:I4"/>
  </mergeCells>
  <pageMargins left="0.511811024" right="0.511811024" top="0.78740157499999996" bottom="0.78740157499999996" header="0.31496062000000002" footer="0.31496062000000002"/>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FC244"/>
  <sheetViews>
    <sheetView view="pageBreakPreview" zoomScaleNormal="100" zoomScaleSheetLayoutView="100" workbookViewId="0">
      <selection activeCell="O13" sqref="O13"/>
    </sheetView>
  </sheetViews>
  <sheetFormatPr defaultRowHeight="12.75" x14ac:dyDescent="0.25"/>
  <cols>
    <col min="1" max="1" width="12.140625" style="236" customWidth="1"/>
    <col min="2" max="2" width="64.5703125" style="237" customWidth="1"/>
    <col min="3" max="3" width="9.140625" style="237" bestFit="1" customWidth="1"/>
    <col min="4" max="4" width="6" style="237" bestFit="1" customWidth="1"/>
    <col min="5" max="5" width="13.42578125" style="237" bestFit="1" customWidth="1"/>
    <col min="6" max="7" width="5.7109375" style="237" bestFit="1" customWidth="1"/>
    <col min="8" max="8" width="9.140625" style="237" bestFit="1" customWidth="1"/>
    <col min="9" max="9" width="15.7109375" style="237" customWidth="1"/>
    <col min="10" max="10" width="11.85546875" style="237" bestFit="1" customWidth="1"/>
    <col min="11" max="16383" width="9.140625" style="81"/>
    <col min="16384" max="16384" width="9.140625" style="81" bestFit="1" customWidth="1"/>
  </cols>
  <sheetData>
    <row r="1" spans="1:10" ht="30.75" customHeight="1" x14ac:dyDescent="0.25">
      <c r="A1" s="470" t="s">
        <v>390</v>
      </c>
      <c r="B1" s="471"/>
      <c r="C1" s="471"/>
      <c r="D1" s="471"/>
      <c r="E1" s="471"/>
      <c r="F1" s="471"/>
      <c r="G1" s="471"/>
      <c r="H1" s="471"/>
      <c r="I1" s="471"/>
      <c r="J1" s="472"/>
    </row>
    <row r="2" spans="1:10" x14ac:dyDescent="0.25">
      <c r="A2" s="473" t="s">
        <v>408</v>
      </c>
      <c r="B2" s="474"/>
      <c r="C2" s="474"/>
      <c r="D2" s="474"/>
      <c r="E2" s="474"/>
      <c r="F2" s="474"/>
      <c r="G2" s="474"/>
      <c r="H2" s="474"/>
      <c r="I2" s="474"/>
      <c r="J2" s="475"/>
    </row>
    <row r="3" spans="1:10" x14ac:dyDescent="0.25">
      <c r="A3" s="473" t="s">
        <v>164</v>
      </c>
      <c r="B3" s="474"/>
      <c r="C3" s="474"/>
      <c r="D3" s="474"/>
      <c r="E3" s="474"/>
      <c r="F3" s="474"/>
      <c r="G3" s="474"/>
      <c r="H3" s="474"/>
      <c r="I3" s="474"/>
      <c r="J3" s="475"/>
    </row>
    <row r="4" spans="1:10" s="83" customFormat="1" ht="15" customHeight="1" x14ac:dyDescent="0.25">
      <c r="A4" s="476"/>
      <c r="B4" s="477"/>
      <c r="C4" s="477"/>
      <c r="D4" s="477"/>
      <c r="E4" s="477"/>
      <c r="F4" s="477"/>
      <c r="G4" s="477"/>
      <c r="H4" s="477"/>
      <c r="I4" s="477"/>
      <c r="J4" s="478"/>
    </row>
    <row r="5" spans="1:10" x14ac:dyDescent="0.25">
      <c r="A5" s="479" t="s">
        <v>165</v>
      </c>
      <c r="B5" s="480"/>
      <c r="C5" s="480"/>
      <c r="D5" s="480"/>
      <c r="E5" s="480"/>
      <c r="F5" s="480"/>
      <c r="G5" s="480"/>
      <c r="H5" s="480"/>
      <c r="I5" s="480"/>
      <c r="J5" s="481"/>
    </row>
    <row r="6" spans="1:10" ht="25.5" x14ac:dyDescent="0.25">
      <c r="A6" s="245" t="s">
        <v>7</v>
      </c>
      <c r="B6" s="188" t="s">
        <v>10</v>
      </c>
      <c r="C6" s="188" t="s">
        <v>11</v>
      </c>
      <c r="D6" s="189" t="s">
        <v>166</v>
      </c>
      <c r="E6" s="189" t="s">
        <v>167</v>
      </c>
      <c r="F6" s="189" t="s">
        <v>168</v>
      </c>
      <c r="G6" s="189" t="s">
        <v>169</v>
      </c>
      <c r="H6" s="189" t="s">
        <v>170</v>
      </c>
      <c r="I6" s="189" t="s">
        <v>171</v>
      </c>
      <c r="J6" s="246" t="s">
        <v>172</v>
      </c>
    </row>
    <row r="7" spans="1:10" x14ac:dyDescent="0.25">
      <c r="A7" s="247">
        <f>'PLANILHA ORÇAMENTÁRIA'!A9</f>
        <v>1</v>
      </c>
      <c r="B7" s="164" t="str">
        <f>'PLANILHA ORÇAMENTÁRIA'!D9</f>
        <v>SERVIÇOS PRELIMINARES</v>
      </c>
      <c r="C7" s="165"/>
      <c r="D7" s="165"/>
      <c r="E7" s="165"/>
      <c r="F7" s="165"/>
      <c r="G7" s="165"/>
      <c r="H7" s="165"/>
      <c r="I7" s="165"/>
      <c r="J7" s="248"/>
    </row>
    <row r="8" spans="1:10" x14ac:dyDescent="0.25">
      <c r="A8" s="371" t="str">
        <f>'PLANILHA ORÇAMENTÁRIA'!A10</f>
        <v>1.1</v>
      </c>
      <c r="B8" s="441" t="str">
        <f>'PLANILHA ORÇAMENTÁRIA'!D10</f>
        <v>DEMOLIÇÕES E REMOÇÕES</v>
      </c>
      <c r="C8" s="441"/>
      <c r="D8" s="441"/>
      <c r="E8" s="441"/>
      <c r="F8" s="441"/>
      <c r="G8" s="441"/>
      <c r="H8" s="441"/>
      <c r="I8" s="441"/>
      <c r="J8" s="442"/>
    </row>
    <row r="9" spans="1:10" ht="25.5" x14ac:dyDescent="0.25">
      <c r="A9" s="247" t="str">
        <f>'PLANILHA ORÇAMENTÁRIA'!A11</f>
        <v>1.1.1</v>
      </c>
      <c r="B9" s="182" t="str">
        <f>'PLANILHA ORÇAMENTÁRIA'!D11</f>
        <v>DEMOLIÇÃO DE ALVENARIA DE BLOCO FURADO, DE FORMA MANUAL, SEM REAPROVEITAMENTO. AF_09/2023</v>
      </c>
      <c r="C9" s="190" t="str">
        <f>'PLANILHA ORÇAMENTÁRIA'!E11</f>
        <v>m3</v>
      </c>
      <c r="D9" s="180" t="s">
        <v>166</v>
      </c>
      <c r="E9" s="180" t="s">
        <v>167</v>
      </c>
      <c r="F9" s="180" t="s">
        <v>168</v>
      </c>
      <c r="G9" s="180" t="s">
        <v>169</v>
      </c>
      <c r="H9" s="180" t="s">
        <v>170</v>
      </c>
      <c r="I9" s="180" t="s">
        <v>171</v>
      </c>
      <c r="J9" s="249" t="s">
        <v>172</v>
      </c>
    </row>
    <row r="10" spans="1:10" x14ac:dyDescent="0.25">
      <c r="A10" s="324"/>
      <c r="B10" s="184" t="s">
        <v>173</v>
      </c>
      <c r="C10" s="183"/>
      <c r="D10" s="183"/>
      <c r="E10" s="191">
        <v>0.8</v>
      </c>
      <c r="F10" s="191">
        <v>0.15</v>
      </c>
      <c r="G10" s="191">
        <v>2.1</v>
      </c>
      <c r="H10" s="191"/>
      <c r="I10" s="191">
        <f>E10*F10*G10</f>
        <v>0.252</v>
      </c>
      <c r="J10" s="326">
        <f>I10</f>
        <v>0.252</v>
      </c>
    </row>
    <row r="11" spans="1:10" x14ac:dyDescent="0.25">
      <c r="A11" s="329"/>
      <c r="B11" s="192"/>
      <c r="C11" s="193"/>
      <c r="D11" s="193"/>
      <c r="E11" s="325"/>
      <c r="F11" s="325"/>
      <c r="G11" s="325"/>
      <c r="H11" s="325"/>
      <c r="I11" s="325"/>
      <c r="J11" s="326"/>
    </row>
    <row r="12" spans="1:10" x14ac:dyDescent="0.25">
      <c r="A12" s="443" t="s">
        <v>16</v>
      </c>
      <c r="B12" s="459"/>
      <c r="C12" s="459"/>
      <c r="D12" s="459"/>
      <c r="E12" s="459"/>
      <c r="F12" s="459"/>
      <c r="G12" s="459"/>
      <c r="H12" s="459"/>
      <c r="I12" s="459"/>
      <c r="J12" s="250">
        <f>ROUND(SUM(J10:J11),2)</f>
        <v>0.25</v>
      </c>
    </row>
    <row r="13" spans="1:10" ht="12.75" customHeight="1" x14ac:dyDescent="0.25">
      <c r="A13" s="483"/>
      <c r="B13" s="484"/>
      <c r="C13" s="484"/>
      <c r="D13" s="484"/>
      <c r="E13" s="484"/>
      <c r="F13" s="484"/>
      <c r="G13" s="484"/>
      <c r="H13" s="484"/>
      <c r="I13" s="484"/>
      <c r="J13" s="485"/>
    </row>
    <row r="14" spans="1:10" ht="25.5" x14ac:dyDescent="0.25">
      <c r="A14" s="247" t="str">
        <f>'PLANILHA ORÇAMENTÁRIA'!A12</f>
        <v>1.1.2</v>
      </c>
      <c r="B14" s="194" t="str">
        <f>'PLANILHA ORÇAMENTÁRIA'!D12</f>
        <v>DEMOLIÇÃO DE ARGAMASSAS, DE FORMA MANUAL, 
SEM REAPROVEITAMENTO. AF_09/2023</v>
      </c>
      <c r="C14" s="195" t="str">
        <f>'PLANILHA ORÇAMENTÁRIA'!E12</f>
        <v xml:space="preserve">m2 </v>
      </c>
      <c r="D14" s="196" t="s">
        <v>166</v>
      </c>
      <c r="E14" s="196" t="s">
        <v>167</v>
      </c>
      <c r="F14" s="196" t="s">
        <v>168</v>
      </c>
      <c r="G14" s="196" t="s">
        <v>169</v>
      </c>
      <c r="H14" s="196" t="s">
        <v>170</v>
      </c>
      <c r="I14" s="196" t="s">
        <v>171</v>
      </c>
      <c r="J14" s="249" t="s">
        <v>172</v>
      </c>
    </row>
    <row r="15" spans="1:10" x14ac:dyDescent="0.25">
      <c r="A15" s="452"/>
      <c r="B15" s="197" t="s">
        <v>174</v>
      </c>
      <c r="C15" s="191"/>
      <c r="D15" s="198"/>
      <c r="E15" s="198"/>
      <c r="F15" s="198">
        <v>2</v>
      </c>
      <c r="G15" s="198">
        <v>1.08</v>
      </c>
      <c r="H15" s="183">
        <f>F15*G15</f>
        <v>2.16</v>
      </c>
      <c r="I15" s="198"/>
      <c r="J15" s="251">
        <f>H15</f>
        <v>2.16</v>
      </c>
    </row>
    <row r="16" spans="1:10" x14ac:dyDescent="0.25">
      <c r="A16" s="452"/>
      <c r="B16" s="183"/>
      <c r="C16" s="183"/>
      <c r="D16" s="191"/>
      <c r="E16" s="191"/>
      <c r="F16" s="191"/>
      <c r="G16" s="191"/>
      <c r="H16" s="191"/>
      <c r="I16" s="191"/>
      <c r="J16" s="327"/>
    </row>
    <row r="17" spans="1:10" x14ac:dyDescent="0.25">
      <c r="A17" s="465" t="s">
        <v>16</v>
      </c>
      <c r="B17" s="466"/>
      <c r="C17" s="466"/>
      <c r="D17" s="466"/>
      <c r="E17" s="466"/>
      <c r="F17" s="466"/>
      <c r="G17" s="466"/>
      <c r="H17" s="466"/>
      <c r="I17" s="466"/>
      <c r="J17" s="252">
        <f>ROUND(SUM(J15:J16),2)</f>
        <v>2.16</v>
      </c>
    </row>
    <row r="18" spans="1:10" x14ac:dyDescent="0.25">
      <c r="A18" s="462"/>
      <c r="B18" s="463"/>
      <c r="C18" s="463"/>
      <c r="D18" s="463"/>
      <c r="E18" s="463"/>
      <c r="F18" s="463"/>
      <c r="G18" s="463"/>
      <c r="H18" s="463"/>
      <c r="I18" s="463"/>
      <c r="J18" s="464"/>
    </row>
    <row r="19" spans="1:10" ht="25.5" x14ac:dyDescent="0.25">
      <c r="A19" s="247" t="str">
        <f>'PLANILHA ORÇAMENTÁRIA'!A13</f>
        <v>1.1.3</v>
      </c>
      <c r="B19" s="182" t="str">
        <f>'PLANILHA ORÇAMENTÁRIA'!D13</f>
        <v>DEMOLIÇÃO DE PISO DE CONCRETO SIMPLES, DE FORMA 
MANUAL, SEM REAPROVEITAMENTO. AF_09/2023</v>
      </c>
      <c r="C19" s="190" t="str">
        <f>'PLANILHA ORÇAMENTÁRIA'!E13</f>
        <v>m3</v>
      </c>
      <c r="D19" s="180" t="s">
        <v>166</v>
      </c>
      <c r="E19" s="180" t="s">
        <v>167</v>
      </c>
      <c r="F19" s="180" t="s">
        <v>168</v>
      </c>
      <c r="G19" s="180" t="s">
        <v>169</v>
      </c>
      <c r="H19" s="180" t="s">
        <v>170</v>
      </c>
      <c r="I19" s="180" t="s">
        <v>171</v>
      </c>
      <c r="J19" s="249" t="s">
        <v>172</v>
      </c>
    </row>
    <row r="20" spans="1:10" x14ac:dyDescent="0.25">
      <c r="A20" s="452"/>
      <c r="B20" s="184" t="s">
        <v>175</v>
      </c>
      <c r="C20" s="183"/>
      <c r="D20" s="183"/>
      <c r="E20" s="191">
        <v>5.12</v>
      </c>
      <c r="F20" s="191">
        <v>0.35</v>
      </c>
      <c r="G20" s="191">
        <v>0.1</v>
      </c>
      <c r="H20" s="191"/>
      <c r="I20" s="191">
        <f>E20*F20*G20</f>
        <v>0.1792</v>
      </c>
      <c r="J20" s="326">
        <f>I20</f>
        <v>0.1792</v>
      </c>
    </row>
    <row r="21" spans="1:10" x14ac:dyDescent="0.25">
      <c r="A21" s="452"/>
      <c r="B21" s="199"/>
      <c r="C21" s="183"/>
      <c r="D21" s="183"/>
      <c r="E21" s="191"/>
      <c r="F21" s="191"/>
      <c r="G21" s="191"/>
      <c r="H21" s="191"/>
      <c r="I21" s="183"/>
      <c r="J21" s="326"/>
    </row>
    <row r="22" spans="1:10" x14ac:dyDescent="0.25">
      <c r="A22" s="443" t="s">
        <v>16</v>
      </c>
      <c r="B22" s="459"/>
      <c r="C22" s="459"/>
      <c r="D22" s="459"/>
      <c r="E22" s="459"/>
      <c r="F22" s="459"/>
      <c r="G22" s="459"/>
      <c r="H22" s="459"/>
      <c r="I22" s="459"/>
      <c r="J22" s="250">
        <f>ROUND(SUM(J20:J21),2)</f>
        <v>0.18</v>
      </c>
    </row>
    <row r="23" spans="1:10" x14ac:dyDescent="0.25">
      <c r="A23" s="449"/>
      <c r="B23" s="457"/>
      <c r="C23" s="457"/>
      <c r="D23" s="457"/>
      <c r="E23" s="457"/>
      <c r="F23" s="457"/>
      <c r="G23" s="457"/>
      <c r="H23" s="457"/>
      <c r="I23" s="457"/>
      <c r="J23" s="458"/>
    </row>
    <row r="24" spans="1:10" ht="25.5" x14ac:dyDescent="0.25">
      <c r="A24" s="247" t="str">
        <f>'PLANILHA ORÇAMENTÁRIA'!A14</f>
        <v>1.1.4</v>
      </c>
      <c r="B24" s="182" t="str">
        <f>'PLANILHA ORÇAMENTÁRIA'!D14</f>
        <v>REMOÇÃO CALHAS E RUFOS, DE FORMA MANUAL, SEM 
REAPROVEITAMENTO. AF_09/2023</v>
      </c>
      <c r="C24" s="190" t="str">
        <f>'PLANILHA ORÇAMENTÁRIA'!E14</f>
        <v>m</v>
      </c>
      <c r="D24" s="180" t="s">
        <v>166</v>
      </c>
      <c r="E24" s="180" t="s">
        <v>167</v>
      </c>
      <c r="F24" s="180" t="s">
        <v>168</v>
      </c>
      <c r="G24" s="180" t="s">
        <v>169</v>
      </c>
      <c r="H24" s="180" t="s">
        <v>170</v>
      </c>
      <c r="I24" s="180" t="s">
        <v>171</v>
      </c>
      <c r="J24" s="249" t="s">
        <v>172</v>
      </c>
    </row>
    <row r="25" spans="1:10" x14ac:dyDescent="0.25">
      <c r="A25" s="482"/>
      <c r="B25" s="200" t="s">
        <v>176</v>
      </c>
      <c r="C25" s="201"/>
      <c r="D25" s="202">
        <v>2</v>
      </c>
      <c r="E25" s="202">
        <v>30.1</v>
      </c>
      <c r="F25" s="202"/>
      <c r="G25" s="202"/>
      <c r="H25" s="202"/>
      <c r="I25" s="202"/>
      <c r="J25" s="253">
        <f>D25*E25</f>
        <v>60.2</v>
      </c>
    </row>
    <row r="26" spans="1:10" x14ac:dyDescent="0.25">
      <c r="A26" s="482"/>
      <c r="B26" s="203" t="s">
        <v>177</v>
      </c>
      <c r="C26" s="204"/>
      <c r="D26" s="205">
        <v>6</v>
      </c>
      <c r="E26" s="205">
        <v>6.5</v>
      </c>
      <c r="F26" s="205"/>
      <c r="G26" s="205"/>
      <c r="H26" s="205"/>
      <c r="I26" s="205"/>
      <c r="J26" s="253">
        <f>D26*E26</f>
        <v>39</v>
      </c>
    </row>
    <row r="27" spans="1:10" x14ac:dyDescent="0.25">
      <c r="A27" s="443" t="s">
        <v>16</v>
      </c>
      <c r="B27" s="459"/>
      <c r="C27" s="459"/>
      <c r="D27" s="459"/>
      <c r="E27" s="459"/>
      <c r="F27" s="459"/>
      <c r="G27" s="459"/>
      <c r="H27" s="459"/>
      <c r="I27" s="459"/>
      <c r="J27" s="252">
        <f>ROUND(SUM(J25:J26),2)</f>
        <v>99.2</v>
      </c>
    </row>
    <row r="28" spans="1:10" x14ac:dyDescent="0.25">
      <c r="A28" s="462"/>
      <c r="B28" s="463"/>
      <c r="C28" s="463"/>
      <c r="D28" s="463"/>
      <c r="E28" s="463"/>
      <c r="F28" s="463"/>
      <c r="G28" s="463"/>
      <c r="H28" s="463"/>
      <c r="I28" s="463"/>
      <c r="J28" s="464"/>
    </row>
    <row r="29" spans="1:10" ht="25.5" x14ac:dyDescent="0.25">
      <c r="A29" s="247" t="str">
        <f>'PLANILHA ORÇAMENTÁRIA'!A15</f>
        <v>1.1.5</v>
      </c>
      <c r="B29" s="182" t="str">
        <f>'PLANILHA ORÇAMENTÁRIA'!D15</f>
        <v>RETIRADA DE ESQUADRIAS METÁLICAS</v>
      </c>
      <c r="C29" s="190" t="str">
        <f>'PLANILHA ORÇAMENTÁRIA'!E15</f>
        <v xml:space="preserve">m2 </v>
      </c>
      <c r="D29" s="180" t="s">
        <v>166</v>
      </c>
      <c r="E29" s="180" t="s">
        <v>167</v>
      </c>
      <c r="F29" s="180" t="s">
        <v>168</v>
      </c>
      <c r="G29" s="180" t="s">
        <v>169</v>
      </c>
      <c r="H29" s="180" t="s">
        <v>170</v>
      </c>
      <c r="I29" s="180" t="s">
        <v>171</v>
      </c>
      <c r="J29" s="249" t="s">
        <v>172</v>
      </c>
    </row>
    <row r="30" spans="1:10" x14ac:dyDescent="0.25">
      <c r="A30" s="452"/>
      <c r="B30" s="184" t="s">
        <v>178</v>
      </c>
      <c r="C30" s="191"/>
      <c r="D30" s="191"/>
      <c r="E30" s="191">
        <v>5.12</v>
      </c>
      <c r="F30" s="191"/>
      <c r="G30" s="191">
        <v>2.84</v>
      </c>
      <c r="H30" s="191">
        <f>E30*G30</f>
        <v>14.540799999999999</v>
      </c>
      <c r="I30" s="191"/>
      <c r="J30" s="326">
        <f>H30</f>
        <v>14.540799999999999</v>
      </c>
    </row>
    <row r="31" spans="1:10" x14ac:dyDescent="0.25">
      <c r="A31" s="452"/>
      <c r="B31" s="199"/>
      <c r="C31" s="191"/>
      <c r="D31" s="191"/>
      <c r="E31" s="191"/>
      <c r="F31" s="191"/>
      <c r="G31" s="191"/>
      <c r="H31" s="191"/>
      <c r="I31" s="191"/>
      <c r="J31" s="326"/>
    </row>
    <row r="32" spans="1:10" x14ac:dyDescent="0.25">
      <c r="A32" s="443" t="s">
        <v>16</v>
      </c>
      <c r="B32" s="459"/>
      <c r="C32" s="459"/>
      <c r="D32" s="459"/>
      <c r="E32" s="459"/>
      <c r="F32" s="459"/>
      <c r="G32" s="459"/>
      <c r="H32" s="459"/>
      <c r="I32" s="459"/>
      <c r="J32" s="250">
        <f>ROUND(SUM(J30:J31),2)</f>
        <v>14.54</v>
      </c>
    </row>
    <row r="33" spans="1:10" x14ac:dyDescent="0.25">
      <c r="A33" s="324"/>
      <c r="B33" s="183"/>
      <c r="C33" s="183"/>
      <c r="D33" s="183"/>
      <c r="E33" s="183"/>
      <c r="F33" s="183"/>
      <c r="G33" s="183"/>
      <c r="H33" s="183"/>
      <c r="I33" s="183"/>
      <c r="J33" s="254"/>
    </row>
    <row r="34" spans="1:10" x14ac:dyDescent="0.25">
      <c r="A34" s="449"/>
      <c r="B34" s="457"/>
      <c r="C34" s="457"/>
      <c r="D34" s="457"/>
      <c r="E34" s="457"/>
      <c r="F34" s="457"/>
      <c r="G34" s="457"/>
      <c r="H34" s="457"/>
      <c r="I34" s="457"/>
      <c r="J34" s="458"/>
    </row>
    <row r="35" spans="1:10" x14ac:dyDescent="0.25">
      <c r="A35" s="371">
        <f>'PLANILHA ORÇAMENTÁRIA'!A18</f>
        <v>2</v>
      </c>
      <c r="B35" s="164" t="str">
        <f>'PLANILHA ORÇAMENTÁRIA'!D18</f>
        <v>INSTALAÇÃO DO CANTEIRO DE OBRAS</v>
      </c>
      <c r="C35" s="165"/>
      <c r="D35" s="165"/>
      <c r="E35" s="165"/>
      <c r="F35" s="165"/>
      <c r="G35" s="165"/>
      <c r="H35" s="165"/>
      <c r="I35" s="165"/>
      <c r="J35" s="248"/>
    </row>
    <row r="36" spans="1:10" x14ac:dyDescent="0.25">
      <c r="A36" s="371" t="str">
        <f>'PLANILHA ORÇAMENTÁRIA'!A19</f>
        <v>2.1</v>
      </c>
      <c r="B36" s="441" t="str">
        <f>'PLANILHA ORÇAMENTÁRIA'!D19</f>
        <v>TAPUMES, BARRACÕES E COBERTURAS</v>
      </c>
      <c r="C36" s="441"/>
      <c r="D36" s="441"/>
      <c r="E36" s="441"/>
      <c r="F36" s="441"/>
      <c r="G36" s="441"/>
      <c r="H36" s="441"/>
      <c r="I36" s="441"/>
      <c r="J36" s="442"/>
    </row>
    <row r="37" spans="1:10" ht="25.5" x14ac:dyDescent="0.25">
      <c r="A37" s="371" t="str">
        <f>'PLANILHA ORÇAMENTÁRIA'!A20</f>
        <v>2.1.1</v>
      </c>
      <c r="B37" s="182" t="str">
        <f>'PLANILHA ORÇAMENTÁRIA'!D20</f>
        <v>FORNECIMENTO E INSTALAÇÃO DE PLACA DE OBRA COM CHAPA GALVANIZADA E ESTRUTURA DE MADEIRA. AF_03/2022_PS</v>
      </c>
      <c r="C37" s="190" t="str">
        <f>'PLANILHA ORÇAMENTÁRIA'!E20</f>
        <v xml:space="preserve">m2 </v>
      </c>
      <c r="D37" s="180" t="s">
        <v>166</v>
      </c>
      <c r="E37" s="180" t="s">
        <v>167</v>
      </c>
      <c r="F37" s="180" t="s">
        <v>168</v>
      </c>
      <c r="G37" s="180" t="s">
        <v>169</v>
      </c>
      <c r="H37" s="180" t="s">
        <v>170</v>
      </c>
      <c r="I37" s="180" t="s">
        <v>171</v>
      </c>
      <c r="J37" s="249" t="s">
        <v>172</v>
      </c>
    </row>
    <row r="38" spans="1:10" x14ac:dyDescent="0.25">
      <c r="A38" s="452"/>
      <c r="B38" s="199"/>
      <c r="C38" s="183"/>
      <c r="D38" s="183"/>
      <c r="E38" s="191"/>
      <c r="F38" s="191">
        <v>4</v>
      </c>
      <c r="G38" s="183">
        <v>2</v>
      </c>
      <c r="H38" s="191">
        <f>F38*G38</f>
        <v>8</v>
      </c>
      <c r="I38" s="183"/>
      <c r="J38" s="326">
        <f>H38</f>
        <v>8</v>
      </c>
    </row>
    <row r="39" spans="1:10" x14ac:dyDescent="0.25">
      <c r="A39" s="452"/>
      <c r="B39" s="199"/>
      <c r="C39" s="183"/>
      <c r="D39" s="183"/>
      <c r="E39" s="191"/>
      <c r="F39" s="191"/>
      <c r="G39" s="183"/>
      <c r="H39" s="191"/>
      <c r="I39" s="183"/>
      <c r="J39" s="326"/>
    </row>
    <row r="40" spans="1:10" x14ac:dyDescent="0.25">
      <c r="A40" s="443" t="s">
        <v>16</v>
      </c>
      <c r="B40" s="459"/>
      <c r="C40" s="459"/>
      <c r="D40" s="459"/>
      <c r="E40" s="459"/>
      <c r="F40" s="459"/>
      <c r="G40" s="459"/>
      <c r="H40" s="459"/>
      <c r="I40" s="459"/>
      <c r="J40" s="250">
        <f>ROUND(SUM(J38:J39),2)</f>
        <v>8</v>
      </c>
    </row>
    <row r="41" spans="1:10" x14ac:dyDescent="0.25">
      <c r="A41" s="449"/>
      <c r="B41" s="457"/>
      <c r="C41" s="457"/>
      <c r="D41" s="457"/>
      <c r="E41" s="457"/>
      <c r="F41" s="457"/>
      <c r="G41" s="457"/>
      <c r="H41" s="457"/>
      <c r="I41" s="457"/>
      <c r="J41" s="458"/>
    </row>
    <row r="42" spans="1:10" ht="38.25" x14ac:dyDescent="0.25">
      <c r="A42" s="371" t="str">
        <f>'PLANILHA ORÇAMENTÁRIA'!A21</f>
        <v>2.1.2</v>
      </c>
      <c r="B42" s="182" t="str">
        <f>'PLANILHA ORÇAMENTÁRIA'!D21</f>
        <v>LOCAÇÃO DE ANDAIME METALICO PARA TRABALHO EM FACHADA DE EDIFÍCIO (ALUGUEL DE 1M² POR 1 MÊS) INCLUSIVE FRETE, MONTAGEM E DESMONTAGEM</v>
      </c>
      <c r="C42" s="190" t="str">
        <f>'PLANILHA ORÇAMENTÁRIA'!E21</f>
        <v>m2</v>
      </c>
      <c r="D42" s="180" t="s">
        <v>166</v>
      </c>
      <c r="E42" s="180" t="s">
        <v>167</v>
      </c>
      <c r="F42" s="180" t="s">
        <v>168</v>
      </c>
      <c r="G42" s="180" t="s">
        <v>169</v>
      </c>
      <c r="H42" s="180" t="s">
        <v>170</v>
      </c>
      <c r="I42" s="180" t="s">
        <v>171</v>
      </c>
      <c r="J42" s="249" t="s">
        <v>172</v>
      </c>
    </row>
    <row r="43" spans="1:10" x14ac:dyDescent="0.25">
      <c r="A43" s="452"/>
      <c r="B43" s="199"/>
      <c r="C43" s="191">
        <v>2</v>
      </c>
      <c r="D43" s="191">
        <v>3</v>
      </c>
      <c r="E43" s="191">
        <v>2</v>
      </c>
      <c r="F43" s="191">
        <v>2</v>
      </c>
      <c r="G43" s="191"/>
      <c r="H43" s="191">
        <f>C43*D43*E43*F43</f>
        <v>24</v>
      </c>
      <c r="I43" s="191"/>
      <c r="J43" s="326">
        <f>H43</f>
        <v>24</v>
      </c>
    </row>
    <row r="44" spans="1:10" x14ac:dyDescent="0.25">
      <c r="A44" s="452"/>
      <c r="B44" s="199"/>
      <c r="C44" s="191"/>
      <c r="D44" s="191"/>
      <c r="E44" s="191"/>
      <c r="F44" s="191"/>
      <c r="G44" s="191"/>
      <c r="H44" s="191"/>
      <c r="I44" s="191"/>
      <c r="J44" s="326"/>
    </row>
    <row r="45" spans="1:10" x14ac:dyDescent="0.25">
      <c r="A45" s="443" t="s">
        <v>16</v>
      </c>
      <c r="B45" s="459"/>
      <c r="C45" s="459"/>
      <c r="D45" s="459"/>
      <c r="E45" s="459"/>
      <c r="F45" s="459"/>
      <c r="G45" s="459"/>
      <c r="H45" s="459"/>
      <c r="I45" s="459"/>
      <c r="J45" s="250">
        <f>ROUND(SUM(J43:J44),2)</f>
        <v>24</v>
      </c>
    </row>
    <row r="46" spans="1:10" x14ac:dyDescent="0.25">
      <c r="A46" s="449"/>
      <c r="B46" s="457"/>
      <c r="C46" s="457"/>
      <c r="D46" s="457"/>
      <c r="E46" s="457"/>
      <c r="F46" s="457"/>
      <c r="G46" s="457"/>
      <c r="H46" s="457"/>
      <c r="I46" s="457"/>
      <c r="J46" s="458"/>
    </row>
    <row r="47" spans="1:10" ht="38.25" customHeight="1" x14ac:dyDescent="0.25">
      <c r="A47" s="371" t="str">
        <f>'PLANILHA ORÇAMENTÁRIA'!A22</f>
        <v>2.1.3</v>
      </c>
      <c r="B47" s="182" t="str">
        <f>'PLANILHA ORÇAMENTÁRIA'!D22</f>
        <v xml:space="preserve">LOCACAO DE CONTAINER 2,30 X 6,00 M, ALT. 2,50 M, COM 1 SANITARIO, PARA ESCRITORIO, COMPLETO, SEM DIVISORIAS INTERNAS (NAO INCLUI MOBILIZACAO/DESMOBILIZACAO)		</v>
      </c>
      <c r="C47" s="190" t="str">
        <f>'PLANILHA ORÇAMENTÁRIA'!E22</f>
        <v>mês</v>
      </c>
      <c r="D47" s="180" t="s">
        <v>166</v>
      </c>
      <c r="E47" s="180" t="s">
        <v>167</v>
      </c>
      <c r="F47" s="180" t="s">
        <v>168</v>
      </c>
      <c r="G47" s="180" t="s">
        <v>169</v>
      </c>
      <c r="H47" s="180" t="s">
        <v>170</v>
      </c>
      <c r="I47" s="180" t="s">
        <v>171</v>
      </c>
      <c r="J47" s="249" t="s">
        <v>172</v>
      </c>
    </row>
    <row r="48" spans="1:10" x14ac:dyDescent="0.25">
      <c r="A48" s="452"/>
      <c r="B48" s="199"/>
      <c r="C48" s="191"/>
      <c r="D48" s="191">
        <v>3</v>
      </c>
      <c r="E48" s="191"/>
      <c r="F48" s="191"/>
      <c r="G48" s="191"/>
      <c r="H48" s="191"/>
      <c r="I48" s="191"/>
      <c r="J48" s="326">
        <f>D48</f>
        <v>3</v>
      </c>
    </row>
    <row r="49" spans="1:10" x14ac:dyDescent="0.25">
      <c r="A49" s="452"/>
      <c r="B49" s="183"/>
      <c r="C49" s="191"/>
      <c r="D49" s="191"/>
      <c r="E49" s="191"/>
      <c r="F49" s="191"/>
      <c r="G49" s="191"/>
      <c r="H49" s="191"/>
      <c r="I49" s="191"/>
      <c r="J49" s="326"/>
    </row>
    <row r="50" spans="1:10" x14ac:dyDescent="0.25">
      <c r="A50" s="443" t="s">
        <v>16</v>
      </c>
      <c r="B50" s="459"/>
      <c r="C50" s="459"/>
      <c r="D50" s="459"/>
      <c r="E50" s="459"/>
      <c r="F50" s="459"/>
      <c r="G50" s="459"/>
      <c r="H50" s="459"/>
      <c r="I50" s="459"/>
      <c r="J50" s="250">
        <f>ROUND(SUM(J48:J49),2)</f>
        <v>3</v>
      </c>
    </row>
    <row r="51" spans="1:10" x14ac:dyDescent="0.25">
      <c r="A51" s="449"/>
      <c r="B51" s="457"/>
      <c r="C51" s="457"/>
      <c r="D51" s="457"/>
      <c r="E51" s="457"/>
      <c r="F51" s="457"/>
      <c r="G51" s="457"/>
      <c r="H51" s="457"/>
      <c r="I51" s="457"/>
      <c r="J51" s="458"/>
    </row>
    <row r="52" spans="1:10" ht="25.5" x14ac:dyDescent="0.25">
      <c r="A52" s="371" t="str">
        <f>'PLANILHA ORÇAMENTÁRIA'!A23</f>
        <v>2.1.4</v>
      </c>
      <c r="B52" s="182" t="str">
        <f>'PLANILHA ORÇAMENTÁRIA'!D23</f>
        <v>MOBILIZAÇÃO E DESMOBILIZAÇÃO DE CONTEINER LOCADO PARA BARRACÃO DE OBRA</v>
      </c>
      <c r="C52" s="190" t="str">
        <f>'PLANILHA ORÇAMENTÁRIA'!E23</f>
        <v>und</v>
      </c>
      <c r="D52" s="180" t="s">
        <v>166</v>
      </c>
      <c r="E52" s="180" t="s">
        <v>167</v>
      </c>
      <c r="F52" s="180" t="s">
        <v>168</v>
      </c>
      <c r="G52" s="180" t="s">
        <v>169</v>
      </c>
      <c r="H52" s="180" t="s">
        <v>170</v>
      </c>
      <c r="I52" s="180" t="s">
        <v>171</v>
      </c>
      <c r="J52" s="249" t="s">
        <v>172</v>
      </c>
    </row>
    <row r="53" spans="1:10" x14ac:dyDescent="0.25">
      <c r="A53" s="452"/>
      <c r="B53" s="199"/>
      <c r="C53" s="191"/>
      <c r="D53" s="191">
        <v>1</v>
      </c>
      <c r="E53" s="191"/>
      <c r="F53" s="191"/>
      <c r="G53" s="191"/>
      <c r="H53" s="191"/>
      <c r="I53" s="191"/>
      <c r="J53" s="326">
        <f>D53</f>
        <v>1</v>
      </c>
    </row>
    <row r="54" spans="1:10" x14ac:dyDescent="0.25">
      <c r="A54" s="452"/>
      <c r="B54" s="183"/>
      <c r="C54" s="191"/>
      <c r="D54" s="191"/>
      <c r="E54" s="191"/>
      <c r="F54" s="191"/>
      <c r="G54" s="191"/>
      <c r="H54" s="191"/>
      <c r="I54" s="191"/>
      <c r="J54" s="326"/>
    </row>
    <row r="55" spans="1:10" x14ac:dyDescent="0.25">
      <c r="A55" s="443" t="s">
        <v>16</v>
      </c>
      <c r="B55" s="459"/>
      <c r="C55" s="459"/>
      <c r="D55" s="459"/>
      <c r="E55" s="459"/>
      <c r="F55" s="459"/>
      <c r="G55" s="459"/>
      <c r="H55" s="459"/>
      <c r="I55" s="459"/>
      <c r="J55" s="250">
        <f>ROUND(SUM(J53:J54),2)</f>
        <v>1</v>
      </c>
    </row>
    <row r="56" spans="1:10" x14ac:dyDescent="0.25">
      <c r="A56" s="449"/>
      <c r="B56" s="457"/>
      <c r="C56" s="457"/>
      <c r="D56" s="457"/>
      <c r="E56" s="457"/>
      <c r="F56" s="457"/>
      <c r="G56" s="457"/>
      <c r="H56" s="457"/>
      <c r="I56" s="457"/>
      <c r="J56" s="458"/>
    </row>
    <row r="57" spans="1:10" x14ac:dyDescent="0.25">
      <c r="A57" s="371">
        <f>'PLANILHA ORÇAMENTÁRIA'!A26</f>
        <v>3</v>
      </c>
      <c r="B57" s="164" t="str">
        <f>'PLANILHA ORÇAMENTÁRIA'!D26</f>
        <v>MOVIMENTO DE TERRA</v>
      </c>
      <c r="C57" s="165"/>
      <c r="D57" s="165"/>
      <c r="E57" s="165"/>
      <c r="F57" s="165"/>
      <c r="G57" s="165"/>
      <c r="H57" s="165"/>
      <c r="I57" s="165"/>
      <c r="J57" s="248"/>
    </row>
    <row r="58" spans="1:10" x14ac:dyDescent="0.25">
      <c r="A58" s="371" t="str">
        <f>'PLANILHA ORÇAMENTÁRIA'!A27</f>
        <v>3.1</v>
      </c>
      <c r="B58" s="441" t="str">
        <f>'PLANILHA ORÇAMENTÁRIA'!D27</f>
        <v xml:space="preserve">ESCAVAÇÕES DE VALAS </v>
      </c>
      <c r="C58" s="441"/>
      <c r="D58" s="441"/>
      <c r="E58" s="441"/>
      <c r="F58" s="441"/>
      <c r="G58" s="441"/>
      <c r="H58" s="441"/>
      <c r="I58" s="441"/>
      <c r="J58" s="442"/>
    </row>
    <row r="59" spans="1:10" ht="52.5" customHeight="1" x14ac:dyDescent="0.25">
      <c r="A59" s="371" t="str">
        <f>'PLANILHA ORÇAMENTÁRIA'!A28</f>
        <v>3.1.1</v>
      </c>
      <c r="B59" s="194" t="str">
        <f>'PLANILHA ORÇAMENTÁRIA'!D28</f>
        <v xml:space="preserve">ESCAVAÇÃO MANUAL PARA VIGA BALDRAME OU SAPATA CORRIDA (INCLUINDO ESCAVAÇÃO PARA COLOCAÇÃO DE FÔRMAS). AF_01/2024 </v>
      </c>
      <c r="C59" s="190" t="str">
        <f>'PLANILHA ORÇAMENTÁRIA'!E28</f>
        <v xml:space="preserve">m3 </v>
      </c>
      <c r="D59" s="180" t="s">
        <v>166</v>
      </c>
      <c r="E59" s="180" t="s">
        <v>167</v>
      </c>
      <c r="F59" s="180" t="s">
        <v>168</v>
      </c>
      <c r="G59" s="180" t="s">
        <v>169</v>
      </c>
      <c r="H59" s="180" t="s">
        <v>170</v>
      </c>
      <c r="I59" s="180" t="s">
        <v>171</v>
      </c>
      <c r="J59" s="249" t="s">
        <v>172</v>
      </c>
    </row>
    <row r="60" spans="1:10" x14ac:dyDescent="0.25">
      <c r="A60" s="460"/>
      <c r="B60" s="183"/>
      <c r="C60" s="208"/>
      <c r="D60" s="183"/>
      <c r="E60" s="191">
        <v>5.12</v>
      </c>
      <c r="F60" s="191">
        <v>0.35</v>
      </c>
      <c r="G60" s="191">
        <v>0.25</v>
      </c>
      <c r="H60" s="191"/>
      <c r="I60" s="209">
        <f>E60*F60*G60</f>
        <v>0.44799999999999995</v>
      </c>
      <c r="J60" s="326">
        <f>I60</f>
        <v>0.44799999999999995</v>
      </c>
    </row>
    <row r="61" spans="1:10" x14ac:dyDescent="0.25">
      <c r="A61" s="460"/>
      <c r="B61" s="183"/>
      <c r="C61" s="208"/>
      <c r="D61" s="183"/>
      <c r="E61" s="191"/>
      <c r="F61" s="191"/>
      <c r="G61" s="191"/>
      <c r="H61" s="191"/>
      <c r="I61" s="183"/>
      <c r="J61" s="326"/>
    </row>
    <row r="62" spans="1:10" x14ac:dyDescent="0.25">
      <c r="A62" s="443" t="s">
        <v>16</v>
      </c>
      <c r="B62" s="459"/>
      <c r="C62" s="459"/>
      <c r="D62" s="459"/>
      <c r="E62" s="459"/>
      <c r="F62" s="459"/>
      <c r="G62" s="459"/>
      <c r="H62" s="459"/>
      <c r="I62" s="459"/>
      <c r="J62" s="250">
        <f>ROUND(SUM(J60:J61),2)</f>
        <v>0.45</v>
      </c>
    </row>
    <row r="63" spans="1:10" x14ac:dyDescent="0.25">
      <c r="A63" s="449"/>
      <c r="B63" s="457"/>
      <c r="C63" s="457"/>
      <c r="D63" s="457"/>
      <c r="E63" s="457"/>
      <c r="F63" s="457"/>
      <c r="G63" s="457"/>
      <c r="H63" s="457"/>
      <c r="I63" s="457"/>
      <c r="J63" s="458"/>
    </row>
    <row r="64" spans="1:10" x14ac:dyDescent="0.25">
      <c r="A64" s="371" t="str">
        <f>'PLANILHA ORÇAMENTÁRIA'!A29</f>
        <v>3.2</v>
      </c>
      <c r="B64" s="441" t="str">
        <f>'PLANILHA ORÇAMENTÁRIA'!D29</f>
        <v>ATERRO E REATERRO DE VALAS</v>
      </c>
      <c r="C64" s="441"/>
      <c r="D64" s="441"/>
      <c r="E64" s="441"/>
      <c r="F64" s="441"/>
      <c r="G64" s="441"/>
      <c r="H64" s="441"/>
      <c r="I64" s="441"/>
      <c r="J64" s="442"/>
    </row>
    <row r="65" spans="1:10" ht="25.5" x14ac:dyDescent="0.25">
      <c r="A65" s="371" t="str">
        <f>'PLANILHA ORÇAMENTÁRIA'!A30</f>
        <v>3.2.1</v>
      </c>
      <c r="B65" s="182" t="str">
        <f>'PLANILHA ORÇAMENTÁRIA'!D30</f>
        <v>REATERRO MANUAL DE VALAS, COM COMPACTADOR DE SOLOS DE PERCUSSÃO. AF_08/2023</v>
      </c>
      <c r="C65" s="190" t="str">
        <f>'PLANILHA ORÇAMENTÁRIA'!E30</f>
        <v xml:space="preserve">m3 </v>
      </c>
      <c r="D65" s="180" t="s">
        <v>166</v>
      </c>
      <c r="E65" s="180" t="s">
        <v>167</v>
      </c>
      <c r="F65" s="180" t="s">
        <v>168</v>
      </c>
      <c r="G65" s="180" t="s">
        <v>169</v>
      </c>
      <c r="H65" s="180" t="s">
        <v>170</v>
      </c>
      <c r="I65" s="180" t="s">
        <v>171</v>
      </c>
      <c r="J65" s="249" t="s">
        <v>172</v>
      </c>
    </row>
    <row r="66" spans="1:10" ht="25.5" x14ac:dyDescent="0.25">
      <c r="A66" s="452"/>
      <c r="B66" s="186" t="s">
        <v>179</v>
      </c>
      <c r="C66" s="183"/>
      <c r="D66" s="183"/>
      <c r="E66" s="191"/>
      <c r="F66" s="191"/>
      <c r="G66" s="191"/>
      <c r="H66" s="191"/>
      <c r="I66" s="183"/>
      <c r="J66" s="326"/>
    </row>
    <row r="67" spans="1:10" x14ac:dyDescent="0.25">
      <c r="A67" s="460"/>
      <c r="B67" s="185" t="s">
        <v>180</v>
      </c>
      <c r="C67" s="208"/>
      <c r="D67" s="183"/>
      <c r="E67" s="191"/>
      <c r="F67" s="191"/>
      <c r="G67" s="191"/>
      <c r="H67" s="191"/>
      <c r="I67" s="183">
        <f>J62</f>
        <v>0.45</v>
      </c>
      <c r="J67" s="326"/>
    </row>
    <row r="68" spans="1:10" x14ac:dyDescent="0.25">
      <c r="A68" s="460"/>
      <c r="B68" s="185" t="s">
        <v>181</v>
      </c>
      <c r="C68" s="208"/>
      <c r="D68" s="183"/>
      <c r="E68" s="183"/>
      <c r="F68" s="183"/>
      <c r="G68" s="183"/>
      <c r="H68" s="183"/>
      <c r="I68" s="183">
        <f>5.12*0.15*0.05</f>
        <v>3.8400000000000004E-2</v>
      </c>
      <c r="J68" s="255"/>
    </row>
    <row r="69" spans="1:10" x14ac:dyDescent="0.25">
      <c r="A69" s="460"/>
      <c r="B69" s="185" t="s">
        <v>182</v>
      </c>
      <c r="C69" s="208"/>
      <c r="D69" s="183"/>
      <c r="E69" s="183"/>
      <c r="F69" s="183"/>
      <c r="G69" s="183"/>
      <c r="H69" s="183"/>
      <c r="I69" s="183">
        <f>J96</f>
        <v>0.23</v>
      </c>
      <c r="J69" s="254"/>
    </row>
    <row r="70" spans="1:10" x14ac:dyDescent="0.25">
      <c r="A70" s="443" t="s">
        <v>16</v>
      </c>
      <c r="B70" s="486"/>
      <c r="C70" s="459"/>
      <c r="D70" s="459"/>
      <c r="E70" s="459"/>
      <c r="F70" s="459"/>
      <c r="G70" s="459"/>
      <c r="H70" s="459"/>
      <c r="I70" s="459"/>
      <c r="J70" s="250">
        <f>ROUND(I67-(I68+I69),2)</f>
        <v>0.18</v>
      </c>
    </row>
    <row r="71" spans="1:10" x14ac:dyDescent="0.25">
      <c r="A71" s="449"/>
      <c r="B71" s="457"/>
      <c r="C71" s="457"/>
      <c r="D71" s="457"/>
      <c r="E71" s="457"/>
      <c r="F71" s="457"/>
      <c r="G71" s="457"/>
      <c r="H71" s="457"/>
      <c r="I71" s="457"/>
      <c r="J71" s="458"/>
    </row>
    <row r="72" spans="1:10" x14ac:dyDescent="0.25">
      <c r="A72" s="371" t="str">
        <f>'PLANILHA ORÇAMENTÁRIA'!A31</f>
        <v>3.3</v>
      </c>
      <c r="B72" s="441" t="str">
        <f>'PLANILHA ORÇAMENTÁRIA'!D31</f>
        <v>TRANSPORTES</v>
      </c>
      <c r="C72" s="441"/>
      <c r="D72" s="441"/>
      <c r="E72" s="441"/>
      <c r="F72" s="441"/>
      <c r="G72" s="441"/>
      <c r="H72" s="441"/>
      <c r="I72" s="441"/>
      <c r="J72" s="442"/>
    </row>
    <row r="73" spans="1:10" ht="51" x14ac:dyDescent="0.25">
      <c r="A73" s="371" t="str">
        <f>'PLANILHA ORÇAMENTÁRIA'!A32</f>
        <v>3.3.1</v>
      </c>
      <c r="B73" s="194" t="str">
        <f>'PLANILHA ORÇAMENTÁRIA'!D32</f>
        <v>CARGA, MANOBRA E DESCARGA DE ENTULHO EM CAMINHÃO BASCULANTE 18 M³ - CARGA COM ESCAVADEIRA HIDRÁULICA (CAÇAMBA DE 0,80 M³ / 111 HP) E DESCARGA LIVRE (UNIDADE: M3). AF_07/2020</v>
      </c>
      <c r="C73" s="195" t="str">
        <f>'PLANILHA ORÇAMENTÁRIA'!E32</f>
        <v>m3</v>
      </c>
      <c r="D73" s="196" t="s">
        <v>166</v>
      </c>
      <c r="E73" s="196" t="s">
        <v>167</v>
      </c>
      <c r="F73" s="196" t="s">
        <v>168</v>
      </c>
      <c r="G73" s="196" t="s">
        <v>169</v>
      </c>
      <c r="H73" s="196" t="s">
        <v>170</v>
      </c>
      <c r="I73" s="196" t="s">
        <v>171</v>
      </c>
      <c r="J73" s="249" t="s">
        <v>172</v>
      </c>
    </row>
    <row r="74" spans="1:10" x14ac:dyDescent="0.25">
      <c r="A74" s="256"/>
      <c r="B74" s="244" t="s">
        <v>183</v>
      </c>
      <c r="C74" s="191"/>
      <c r="D74" s="183"/>
      <c r="E74" s="183"/>
      <c r="F74" s="183"/>
      <c r="G74" s="183"/>
      <c r="H74" s="183"/>
      <c r="I74" s="191">
        <f>J12</f>
        <v>0.25</v>
      </c>
      <c r="J74" s="327">
        <f>I74</f>
        <v>0.25</v>
      </c>
    </row>
    <row r="75" spans="1:10" x14ac:dyDescent="0.25">
      <c r="A75" s="256"/>
      <c r="B75" s="244" t="s">
        <v>184</v>
      </c>
      <c r="C75" s="191"/>
      <c r="D75" s="183"/>
      <c r="E75" s="183"/>
      <c r="F75" s="183">
        <v>0.02</v>
      </c>
      <c r="G75" s="183"/>
      <c r="H75" s="183">
        <f>J17</f>
        <v>2.16</v>
      </c>
      <c r="I75" s="191"/>
      <c r="J75" s="327">
        <f>F75*H75</f>
        <v>4.3200000000000002E-2</v>
      </c>
    </row>
    <row r="76" spans="1:10" x14ac:dyDescent="0.25">
      <c r="A76" s="256"/>
      <c r="B76" s="244" t="s">
        <v>185</v>
      </c>
      <c r="C76" s="191"/>
      <c r="D76" s="183"/>
      <c r="E76" s="183"/>
      <c r="F76" s="183"/>
      <c r="G76" s="183"/>
      <c r="H76" s="183"/>
      <c r="I76" s="191">
        <f>J22</f>
        <v>0.18</v>
      </c>
      <c r="J76" s="327">
        <f>I76</f>
        <v>0.18</v>
      </c>
    </row>
    <row r="77" spans="1:10" x14ac:dyDescent="0.25">
      <c r="A77" s="256"/>
      <c r="B77" s="210" t="s">
        <v>186</v>
      </c>
      <c r="C77" s="191"/>
      <c r="D77" s="183"/>
      <c r="E77" s="183"/>
      <c r="F77" s="183"/>
      <c r="G77" s="183"/>
      <c r="H77" s="183"/>
      <c r="I77" s="191">
        <f>(J62-J70)*1.3</f>
        <v>0.35100000000000003</v>
      </c>
      <c r="J77" s="327">
        <f>I77</f>
        <v>0.35100000000000003</v>
      </c>
    </row>
    <row r="78" spans="1:10" x14ac:dyDescent="0.25">
      <c r="A78" s="256"/>
      <c r="B78" s="183"/>
      <c r="C78" s="183"/>
      <c r="D78" s="183"/>
      <c r="E78" s="183"/>
      <c r="F78" s="183"/>
      <c r="G78" s="183"/>
      <c r="H78" s="183"/>
      <c r="I78" s="207"/>
      <c r="J78" s="257"/>
    </row>
    <row r="79" spans="1:10" x14ac:dyDescent="0.25">
      <c r="A79" s="465" t="s">
        <v>16</v>
      </c>
      <c r="B79" s="466"/>
      <c r="C79" s="466"/>
      <c r="D79" s="466"/>
      <c r="E79" s="466"/>
      <c r="F79" s="466"/>
      <c r="G79" s="466"/>
      <c r="H79" s="466"/>
      <c r="I79" s="466"/>
      <c r="J79" s="252">
        <f>ROUND(SUM(J74:J78),2)</f>
        <v>0.82</v>
      </c>
    </row>
    <row r="80" spans="1:10" x14ac:dyDescent="0.25">
      <c r="A80" s="462"/>
      <c r="B80" s="463"/>
      <c r="C80" s="463"/>
      <c r="D80" s="463"/>
      <c r="E80" s="463"/>
      <c r="F80" s="463"/>
      <c r="G80" s="463"/>
      <c r="H80" s="463"/>
      <c r="I80" s="463"/>
      <c r="J80" s="464"/>
    </row>
    <row r="81" spans="1:10" x14ac:dyDescent="0.25">
      <c r="A81" s="371">
        <f>'PLANILHA ORÇAMENTÁRIA'!A35</f>
        <v>4</v>
      </c>
      <c r="B81" s="164" t="str">
        <f>'PLANILHA ORÇAMENTÁRIA'!D35</f>
        <v>ESTRUTURAS</v>
      </c>
      <c r="C81" s="165"/>
      <c r="D81" s="165"/>
      <c r="E81" s="165"/>
      <c r="F81" s="165"/>
      <c r="G81" s="165"/>
      <c r="H81" s="165"/>
      <c r="I81" s="165"/>
      <c r="J81" s="248"/>
    </row>
    <row r="82" spans="1:10" x14ac:dyDescent="0.25">
      <c r="A82" s="371" t="str">
        <f>'PLANILHA ORÇAMENTÁRIA'!A36</f>
        <v>4.1</v>
      </c>
      <c r="B82" s="441" t="str">
        <f>'PLANILHA ORÇAMENTÁRIA'!D36</f>
        <v>LASTROS E FUNDAÇÕES RASAS</v>
      </c>
      <c r="C82" s="441"/>
      <c r="D82" s="441"/>
      <c r="E82" s="441"/>
      <c r="F82" s="441"/>
      <c r="G82" s="441"/>
      <c r="H82" s="441"/>
      <c r="I82" s="441"/>
      <c r="J82" s="442"/>
    </row>
    <row r="83" spans="1:10" ht="42" customHeight="1" x14ac:dyDescent="0.25">
      <c r="A83" s="371" t="str">
        <f>'PLANILHA ORÇAMENTÁRIA'!A37</f>
        <v>4.1.1</v>
      </c>
      <c r="B83" s="182" t="str">
        <f>'PLANILHA ORÇAMENTÁRIA'!D37</f>
        <v>LASTRO DE CONCRETO MAGRO, APLICADO EM BLOCOS DE COROAMENTO OU SAPATAS, ESPESSURA DE 5 CM.
AF_01/2024</v>
      </c>
      <c r="C83" s="190" t="str">
        <f>'PLANILHA ORÇAMENTÁRIA'!E37</f>
        <v xml:space="preserve">m2 </v>
      </c>
      <c r="D83" s="180" t="s">
        <v>166</v>
      </c>
      <c r="E83" s="180" t="s">
        <v>167</v>
      </c>
      <c r="F83" s="180" t="s">
        <v>168</v>
      </c>
      <c r="G83" s="180" t="s">
        <v>169</v>
      </c>
      <c r="H83" s="180" t="s">
        <v>170</v>
      </c>
      <c r="I83" s="180" t="s">
        <v>171</v>
      </c>
      <c r="J83" s="249" t="s">
        <v>172</v>
      </c>
    </row>
    <row r="84" spans="1:10" x14ac:dyDescent="0.25">
      <c r="A84" s="489"/>
      <c r="B84" s="184" t="s">
        <v>187</v>
      </c>
      <c r="C84" s="191"/>
      <c r="D84" s="183"/>
      <c r="E84" s="183">
        <v>5.12</v>
      </c>
      <c r="F84" s="183">
        <v>0.15</v>
      </c>
      <c r="G84" s="183"/>
      <c r="H84" s="183">
        <f>E84*F84</f>
        <v>0.76800000000000002</v>
      </c>
      <c r="I84" s="183"/>
      <c r="J84" s="326">
        <f>H84</f>
        <v>0.76800000000000002</v>
      </c>
    </row>
    <row r="85" spans="1:10" x14ac:dyDescent="0.25">
      <c r="A85" s="489"/>
      <c r="B85" s="183"/>
      <c r="C85" s="183"/>
      <c r="D85" s="183"/>
      <c r="E85" s="183"/>
      <c r="F85" s="183"/>
      <c r="G85" s="183"/>
      <c r="H85" s="183"/>
      <c r="I85" s="207"/>
      <c r="J85" s="255"/>
    </row>
    <row r="86" spans="1:10" x14ac:dyDescent="0.25">
      <c r="A86" s="443" t="s">
        <v>16</v>
      </c>
      <c r="B86" s="459"/>
      <c r="C86" s="459"/>
      <c r="D86" s="459"/>
      <c r="E86" s="459"/>
      <c r="F86" s="459"/>
      <c r="G86" s="459"/>
      <c r="H86" s="459"/>
      <c r="I86" s="459"/>
      <c r="J86" s="250">
        <f>ROUND(J84,2)</f>
        <v>0.77</v>
      </c>
    </row>
    <row r="87" spans="1:10" x14ac:dyDescent="0.25">
      <c r="A87" s="449"/>
      <c r="B87" s="457"/>
      <c r="C87" s="457"/>
      <c r="D87" s="457"/>
      <c r="E87" s="457"/>
      <c r="F87" s="457"/>
      <c r="G87" s="457"/>
      <c r="H87" s="457"/>
      <c r="I87" s="457"/>
      <c r="J87" s="458"/>
    </row>
    <row r="88" spans="1:10" ht="43.5" customHeight="1" x14ac:dyDescent="0.25">
      <c r="A88" s="371" t="str">
        <f>'PLANILHA ORÇAMENTÁRIA'!A38</f>
        <v>4.1.2</v>
      </c>
      <c r="B88" s="182" t="str">
        <f>'PLANILHA ORÇAMENTÁRIA'!D38</f>
        <v>FABRICAÇÃO, MONTAGEM E DESMONTAGEM DE FÔRMA PARA VIGA BALDRAME, EM MADEIRA SERRADA, E=25 MM,
4 UTILIZAÇÕES. AF_01/2024</v>
      </c>
      <c r="C88" s="190" t="str">
        <f>'PLANILHA ORÇAMENTÁRIA'!E38</f>
        <v xml:space="preserve">m2 </v>
      </c>
      <c r="D88" s="180" t="s">
        <v>166</v>
      </c>
      <c r="E88" s="180" t="s">
        <v>167</v>
      </c>
      <c r="F88" s="180" t="s">
        <v>168</v>
      </c>
      <c r="G88" s="180" t="s">
        <v>169</v>
      </c>
      <c r="H88" s="180" t="s">
        <v>170</v>
      </c>
      <c r="I88" s="180" t="s">
        <v>171</v>
      </c>
      <c r="J88" s="249" t="s">
        <v>172</v>
      </c>
    </row>
    <row r="89" spans="1:10" x14ac:dyDescent="0.25">
      <c r="A89" s="487"/>
      <c r="B89" s="184" t="s">
        <v>187</v>
      </c>
      <c r="C89" s="183"/>
      <c r="D89" s="183"/>
      <c r="E89" s="191">
        <v>5.12</v>
      </c>
      <c r="F89" s="191">
        <v>0.15</v>
      </c>
      <c r="G89" s="183"/>
      <c r="H89" s="183">
        <f>E89*F89</f>
        <v>0.76800000000000002</v>
      </c>
      <c r="I89" s="183"/>
      <c r="J89" s="326">
        <f>H89</f>
        <v>0.76800000000000002</v>
      </c>
    </row>
    <row r="90" spans="1:10" x14ac:dyDescent="0.25">
      <c r="A90" s="487"/>
      <c r="B90" s="211"/>
      <c r="C90" s="211"/>
      <c r="D90" s="211"/>
      <c r="E90" s="211"/>
      <c r="F90" s="211"/>
      <c r="G90" s="211"/>
      <c r="H90" s="211"/>
      <c r="I90" s="211"/>
      <c r="J90" s="258"/>
    </row>
    <row r="91" spans="1:10" x14ac:dyDescent="0.25">
      <c r="A91" s="443" t="s">
        <v>16</v>
      </c>
      <c r="B91" s="459"/>
      <c r="C91" s="459"/>
      <c r="D91" s="459"/>
      <c r="E91" s="459"/>
      <c r="F91" s="459"/>
      <c r="G91" s="459"/>
      <c r="H91" s="459"/>
      <c r="I91" s="459"/>
      <c r="J91" s="250">
        <f>ROUND(J89,2)</f>
        <v>0.77</v>
      </c>
    </row>
    <row r="92" spans="1:10" x14ac:dyDescent="0.25">
      <c r="A92" s="449"/>
      <c r="B92" s="457"/>
      <c r="C92" s="457"/>
      <c r="D92" s="457"/>
      <c r="E92" s="457"/>
      <c r="F92" s="457"/>
      <c r="G92" s="457"/>
      <c r="H92" s="457"/>
      <c r="I92" s="457"/>
      <c r="J92" s="458"/>
    </row>
    <row r="93" spans="1:10" ht="42.75" customHeight="1" x14ac:dyDescent="0.25">
      <c r="A93" s="371" t="str">
        <f>'PLANILHA ORÇAMENTÁRIA'!A39</f>
        <v>4.1.3</v>
      </c>
      <c r="B93" s="182" t="str">
        <f>'PLANILHA ORÇAMENTÁRIA'!D39</f>
        <v>CONCRETAGEM DE BLOCO DE COROAMENTO OU VIGA BALDRAME, FCK 30 MPA, COM USO DE JERICA -
LANÇAMENTO, ADENSAMENTO E ACABAMENTO. AF_01/2024</v>
      </c>
      <c r="C93" s="190" t="str">
        <f>'PLANILHA ORÇAMENTÁRIA'!E39</f>
        <v xml:space="preserve">m3 </v>
      </c>
      <c r="D93" s="180" t="s">
        <v>166</v>
      </c>
      <c r="E93" s="180" t="s">
        <v>167</v>
      </c>
      <c r="F93" s="180" t="s">
        <v>168</v>
      </c>
      <c r="G93" s="180" t="s">
        <v>169</v>
      </c>
      <c r="H93" s="180" t="s">
        <v>170</v>
      </c>
      <c r="I93" s="180" t="s">
        <v>171</v>
      </c>
      <c r="J93" s="249" t="s">
        <v>172</v>
      </c>
    </row>
    <row r="94" spans="1:10" x14ac:dyDescent="0.25">
      <c r="A94" s="452"/>
      <c r="B94" s="184" t="s">
        <v>187</v>
      </c>
      <c r="C94" s="183"/>
      <c r="D94" s="191"/>
      <c r="E94" s="191">
        <v>5.12</v>
      </c>
      <c r="F94" s="191">
        <v>0.15</v>
      </c>
      <c r="G94" s="191">
        <v>0.3</v>
      </c>
      <c r="H94" s="191"/>
      <c r="I94" s="191">
        <f>E94*F94*G94</f>
        <v>0.23039999999999999</v>
      </c>
      <c r="J94" s="326">
        <f>I94</f>
        <v>0.23039999999999999</v>
      </c>
    </row>
    <row r="95" spans="1:10" x14ac:dyDescent="0.25">
      <c r="A95" s="452"/>
      <c r="B95" s="183"/>
      <c r="C95" s="183"/>
      <c r="D95" s="183"/>
      <c r="E95" s="183"/>
      <c r="F95" s="183"/>
      <c r="G95" s="183"/>
      <c r="H95" s="183"/>
      <c r="I95" s="183"/>
      <c r="J95" s="254"/>
    </row>
    <row r="96" spans="1:10" x14ac:dyDescent="0.25">
      <c r="A96" s="443" t="s">
        <v>16</v>
      </c>
      <c r="B96" s="459"/>
      <c r="C96" s="459"/>
      <c r="D96" s="459"/>
      <c r="E96" s="459"/>
      <c r="F96" s="459"/>
      <c r="G96" s="459"/>
      <c r="H96" s="459"/>
      <c r="I96" s="459"/>
      <c r="J96" s="250">
        <f>ROUND(SUM(J94:J95),2)</f>
        <v>0.23</v>
      </c>
    </row>
    <row r="97" spans="1:10" x14ac:dyDescent="0.25">
      <c r="A97" s="449"/>
      <c r="B97" s="457"/>
      <c r="C97" s="457"/>
      <c r="D97" s="457"/>
      <c r="E97" s="457"/>
      <c r="F97" s="457"/>
      <c r="G97" s="457"/>
      <c r="H97" s="457"/>
      <c r="I97" s="457"/>
      <c r="J97" s="458"/>
    </row>
    <row r="98" spans="1:10" ht="34.5" customHeight="1" x14ac:dyDescent="0.25">
      <c r="A98" s="371" t="str">
        <f>'PLANILHA ORÇAMENTÁRIA'!A40</f>
        <v>4.1.4</v>
      </c>
      <c r="B98" s="182" t="str">
        <f>'PLANILHA ORÇAMENTÁRIA'!D40</f>
        <v>ARMAÇÃO DE SAPATA ISOLADA, VIGA BALDRAME E SAPATA CORRIDA UTILIZANDO AÇO CA-50 DE 8 MM -
MONTAGEM. AF_01/2024</v>
      </c>
      <c r="C98" s="190" t="str">
        <f>'PLANILHA ORÇAMENTÁRIA'!E40</f>
        <v xml:space="preserve">kg </v>
      </c>
      <c r="D98" s="180" t="s">
        <v>166</v>
      </c>
      <c r="E98" s="180" t="s">
        <v>188</v>
      </c>
      <c r="F98" s="180" t="s">
        <v>167</v>
      </c>
      <c r="G98" s="180" t="s">
        <v>169</v>
      </c>
      <c r="H98" s="180" t="s">
        <v>189</v>
      </c>
      <c r="I98" s="180" t="s">
        <v>190</v>
      </c>
      <c r="J98" s="249" t="s">
        <v>172</v>
      </c>
    </row>
    <row r="99" spans="1:10" s="82" customFormat="1" x14ac:dyDescent="0.25">
      <c r="A99" s="491"/>
      <c r="B99" s="184" t="s">
        <v>187</v>
      </c>
      <c r="C99" s="206"/>
      <c r="D99" s="206"/>
      <c r="E99" s="206"/>
      <c r="F99" s="212">
        <f>4*6</f>
        <v>24</v>
      </c>
      <c r="G99" s="206"/>
      <c r="H99" s="206"/>
      <c r="I99" s="213">
        <v>0.39500000000000002</v>
      </c>
      <c r="J99" s="259">
        <f>F99*I99</f>
        <v>9.48</v>
      </c>
    </row>
    <row r="100" spans="1:10" x14ac:dyDescent="0.25">
      <c r="A100" s="491"/>
      <c r="B100" s="214"/>
      <c r="C100" s="191"/>
      <c r="D100" s="191"/>
      <c r="E100" s="191"/>
      <c r="F100" s="191"/>
      <c r="G100" s="191"/>
      <c r="H100" s="191"/>
      <c r="I100" s="191"/>
      <c r="J100" s="326"/>
    </row>
    <row r="101" spans="1:10" x14ac:dyDescent="0.25">
      <c r="A101" s="443" t="s">
        <v>16</v>
      </c>
      <c r="B101" s="459"/>
      <c r="C101" s="459"/>
      <c r="D101" s="459"/>
      <c r="E101" s="459"/>
      <c r="F101" s="459"/>
      <c r="G101" s="459"/>
      <c r="H101" s="459"/>
      <c r="I101" s="459"/>
      <c r="J101" s="250">
        <f>ROUND(J99,2)</f>
        <v>9.48</v>
      </c>
    </row>
    <row r="102" spans="1:10" x14ac:dyDescent="0.25">
      <c r="A102" s="449"/>
      <c r="B102" s="457"/>
      <c r="C102" s="457"/>
      <c r="D102" s="457"/>
      <c r="E102" s="457"/>
      <c r="F102" s="457"/>
      <c r="G102" s="457"/>
      <c r="H102" s="457"/>
      <c r="I102" s="457"/>
      <c r="J102" s="458"/>
    </row>
    <row r="103" spans="1:10" ht="42" customHeight="1" x14ac:dyDescent="0.25">
      <c r="A103" s="371" t="str">
        <f>'PLANILHA ORÇAMENTÁRIA'!A41</f>
        <v>4.1.5</v>
      </c>
      <c r="B103" s="194" t="str">
        <f>'PLANILHA ORÇAMENTÁRIA'!D41</f>
        <v>ARMAÇÃO DE SAPATA ISOLADA, VIGA BALDRAME E SAPATA CORRIDA UTILIZANDO AÇO CA-60 DE 5 MM -
MONTAGEM. AF_01/2024</v>
      </c>
      <c r="C103" s="195" t="str">
        <f>'PLANILHA ORÇAMENTÁRIA'!E41</f>
        <v xml:space="preserve">kg </v>
      </c>
      <c r="D103" s="180" t="s">
        <v>166</v>
      </c>
      <c r="E103" s="180" t="s">
        <v>188</v>
      </c>
      <c r="F103" s="180" t="s">
        <v>167</v>
      </c>
      <c r="G103" s="180" t="s">
        <v>169</v>
      </c>
      <c r="H103" s="180" t="s">
        <v>189</v>
      </c>
      <c r="I103" s="180" t="s">
        <v>190</v>
      </c>
      <c r="J103" s="249" t="s">
        <v>172</v>
      </c>
    </row>
    <row r="104" spans="1:10" s="82" customFormat="1" x14ac:dyDescent="0.25">
      <c r="A104" s="488"/>
      <c r="B104" s="184" t="s">
        <v>187</v>
      </c>
      <c r="C104" s="206"/>
      <c r="D104" s="206"/>
      <c r="E104" s="206"/>
      <c r="F104" s="212">
        <v>18</v>
      </c>
      <c r="G104" s="206"/>
      <c r="H104" s="206"/>
      <c r="I104" s="215">
        <v>0.19600000000000001</v>
      </c>
      <c r="J104" s="260">
        <f>F104*I104</f>
        <v>3.528</v>
      </c>
    </row>
    <row r="105" spans="1:10" s="82" customFormat="1" x14ac:dyDescent="0.25">
      <c r="A105" s="488"/>
      <c r="B105" s="216"/>
      <c r="C105" s="206"/>
      <c r="D105" s="206"/>
      <c r="E105" s="206"/>
      <c r="F105" s="206"/>
      <c r="G105" s="206"/>
      <c r="H105" s="206"/>
      <c r="I105" s="206"/>
      <c r="J105" s="261"/>
    </row>
    <row r="106" spans="1:10" x14ac:dyDescent="0.25">
      <c r="A106" s="465" t="s">
        <v>16</v>
      </c>
      <c r="B106" s="466"/>
      <c r="C106" s="492"/>
      <c r="D106" s="492"/>
      <c r="E106" s="492"/>
      <c r="F106" s="492"/>
      <c r="G106" s="492"/>
      <c r="H106" s="492"/>
      <c r="I106" s="466"/>
      <c r="J106" s="250">
        <f>ROUND(SUM(J104:J105),2)</f>
        <v>3.53</v>
      </c>
    </row>
    <row r="107" spans="1:10" x14ac:dyDescent="0.25">
      <c r="A107" s="462"/>
      <c r="B107" s="463"/>
      <c r="C107" s="463"/>
      <c r="D107" s="463"/>
      <c r="E107" s="463"/>
      <c r="F107" s="463"/>
      <c r="G107" s="463"/>
      <c r="H107" s="463"/>
      <c r="I107" s="463"/>
      <c r="J107" s="464"/>
    </row>
    <row r="108" spans="1:10" x14ac:dyDescent="0.25">
      <c r="A108" s="371">
        <f>'PLANILHA ORÇAMENTÁRIA'!A44</f>
        <v>5</v>
      </c>
      <c r="B108" s="164" t="str">
        <f>'PLANILHA ORÇAMENTÁRIA'!D44</f>
        <v>PAREDES E PAINÉIS</v>
      </c>
      <c r="C108" s="165"/>
      <c r="D108" s="165"/>
      <c r="E108" s="165"/>
      <c r="F108" s="165"/>
      <c r="G108" s="165"/>
      <c r="H108" s="165"/>
      <c r="I108" s="165"/>
      <c r="J108" s="248"/>
    </row>
    <row r="109" spans="1:10" x14ac:dyDescent="0.25">
      <c r="A109" s="371" t="str">
        <f>'PLANILHA ORÇAMENTÁRIA'!A45</f>
        <v>5.1</v>
      </c>
      <c r="B109" s="441" t="str">
        <f>'PLANILHA ORÇAMENTÁRIA'!D45</f>
        <v>ALVENARIA DE VEDAÇÃO EMPREGANDO ARGAMASSA DE CIMENTO, CAL E AREIA</v>
      </c>
      <c r="C109" s="441"/>
      <c r="D109" s="441"/>
      <c r="E109" s="441"/>
      <c r="F109" s="441"/>
      <c r="G109" s="441"/>
      <c r="H109" s="441"/>
      <c r="I109" s="441"/>
      <c r="J109" s="442"/>
    </row>
    <row r="110" spans="1:10" ht="48.75" customHeight="1" x14ac:dyDescent="0.25">
      <c r="A110" s="371" t="str">
        <f>'PLANILHA ORÇAMENTÁRIA'!A46</f>
        <v>5.1.1</v>
      </c>
      <c r="B110" s="182" t="str">
        <f>'PLANILHA ORÇAMENTÁRIA'!D46</f>
        <v>ALVENARIA DE VEDAÇÃO DE BLOCOS CERÂMICOS FURADOS NA HORIZONTAL DE 9X14X19 CM (ESPESSURA 9 CM) E ARGAMASSA DE ASSENTAMENTO COM PREPARO MANUAL. AF_12/2021</v>
      </c>
      <c r="C110" s="190" t="str">
        <f>'PLANILHA ORÇAMENTÁRIA'!E46</f>
        <v>m2</v>
      </c>
      <c r="D110" s="180" t="s">
        <v>166</v>
      </c>
      <c r="E110" s="180" t="s">
        <v>167</v>
      </c>
      <c r="F110" s="180" t="s">
        <v>168</v>
      </c>
      <c r="G110" s="180" t="s">
        <v>169</v>
      </c>
      <c r="H110" s="180" t="s">
        <v>170</v>
      </c>
      <c r="I110" s="180" t="s">
        <v>171</v>
      </c>
      <c r="J110" s="249" t="s">
        <v>172</v>
      </c>
    </row>
    <row r="111" spans="1:10" s="82" customFormat="1" x14ac:dyDescent="0.25">
      <c r="A111" s="467"/>
      <c r="B111" s="217" t="s">
        <v>191</v>
      </c>
      <c r="C111" s="218"/>
      <c r="D111" s="218"/>
      <c r="E111" s="219">
        <v>5.12</v>
      </c>
      <c r="F111" s="219"/>
      <c r="G111" s="219">
        <v>1.08</v>
      </c>
      <c r="H111" s="219">
        <f>G111*E111</f>
        <v>5.5296000000000003</v>
      </c>
      <c r="I111" s="220"/>
      <c r="J111" s="262">
        <f>H111</f>
        <v>5.5296000000000003</v>
      </c>
    </row>
    <row r="112" spans="1:10" x14ac:dyDescent="0.25">
      <c r="A112" s="452"/>
      <c r="B112" s="214"/>
      <c r="C112" s="221"/>
      <c r="D112" s="221"/>
      <c r="E112" s="221"/>
      <c r="F112" s="221"/>
      <c r="G112" s="221"/>
      <c r="H112" s="221"/>
      <c r="I112" s="221"/>
      <c r="J112" s="263"/>
    </row>
    <row r="113" spans="1:10" x14ac:dyDescent="0.25">
      <c r="A113" s="490" t="s">
        <v>16</v>
      </c>
      <c r="B113" s="459"/>
      <c r="C113" s="459"/>
      <c r="D113" s="459"/>
      <c r="E113" s="459"/>
      <c r="F113" s="459"/>
      <c r="G113" s="459"/>
      <c r="H113" s="459"/>
      <c r="I113" s="459"/>
      <c r="J113" s="250">
        <f>ROUND(J111,2)</f>
        <v>5.53</v>
      </c>
    </row>
    <row r="114" spans="1:10" x14ac:dyDescent="0.25">
      <c r="A114" s="449"/>
      <c r="B114" s="457"/>
      <c r="C114" s="457"/>
      <c r="D114" s="457"/>
      <c r="E114" s="457"/>
      <c r="F114" s="457"/>
      <c r="G114" s="457"/>
      <c r="H114" s="457"/>
      <c r="I114" s="457"/>
      <c r="J114" s="458"/>
    </row>
    <row r="115" spans="1:10" x14ac:dyDescent="0.25">
      <c r="A115" s="371">
        <f>'PLANILHA ORÇAMENTÁRIA'!A49</f>
        <v>6</v>
      </c>
      <c r="B115" s="164" t="str">
        <f>'PLANILHA ORÇAMENTÁRIA'!D49</f>
        <v>ESQUADRIAS METÁLICAS</v>
      </c>
      <c r="C115" s="165"/>
      <c r="D115" s="165"/>
      <c r="E115" s="165"/>
      <c r="F115" s="165"/>
      <c r="G115" s="165"/>
      <c r="H115" s="165"/>
      <c r="I115" s="165"/>
      <c r="J115" s="248"/>
    </row>
    <row r="116" spans="1:10" x14ac:dyDescent="0.25">
      <c r="A116" s="371" t="str">
        <f>'PLANILHA ORÇAMENTÁRIA'!A50</f>
        <v>6.1</v>
      </c>
      <c r="B116" s="441" t="str">
        <f>'PLANILHA ORÇAMENTÁRIA'!D50</f>
        <v>GRADES E PORTÕES</v>
      </c>
      <c r="C116" s="441"/>
      <c r="D116" s="441"/>
      <c r="E116" s="441"/>
      <c r="F116" s="441"/>
      <c r="G116" s="441"/>
      <c r="H116" s="441"/>
      <c r="I116" s="441"/>
      <c r="J116" s="442"/>
    </row>
    <row r="117" spans="1:10" ht="25.5" x14ac:dyDescent="0.25">
      <c r="A117" s="371" t="str">
        <f>'PLANILHA ORÇAMENTÁRIA'!A51</f>
        <v>6.1.1</v>
      </c>
      <c r="B117" s="194" t="str">
        <f>'PLANILHA ORÇAMENTÁRIA'!D51</f>
        <v>PORTA DE FERRO, DE ABRIR, TIPO GRADE COM CHAPA, COM GUARNIÇÕES. AF_12/2019</v>
      </c>
      <c r="C117" s="195" t="str">
        <f>'PLANILHA ORÇAMENTÁRIA'!E51</f>
        <v xml:space="preserve">m2 </v>
      </c>
      <c r="D117" s="196" t="s">
        <v>166</v>
      </c>
      <c r="E117" s="180" t="s">
        <v>167</v>
      </c>
      <c r="F117" s="196" t="s">
        <v>167</v>
      </c>
      <c r="G117" s="196" t="s">
        <v>169</v>
      </c>
      <c r="H117" s="180" t="s">
        <v>170</v>
      </c>
      <c r="I117" s="180" t="s">
        <v>171</v>
      </c>
      <c r="J117" s="249" t="s">
        <v>172</v>
      </c>
    </row>
    <row r="118" spans="1:10" x14ac:dyDescent="0.25">
      <c r="A118" s="452"/>
      <c r="B118" s="197" t="s">
        <v>192</v>
      </c>
      <c r="C118" s="222"/>
      <c r="D118" s="183"/>
      <c r="E118" s="183"/>
      <c r="F118" s="183">
        <v>0.8</v>
      </c>
      <c r="G118" s="198">
        <v>2.1</v>
      </c>
      <c r="H118" s="183">
        <f>F118*G118</f>
        <v>1.6800000000000002</v>
      </c>
      <c r="I118" s="183"/>
      <c r="J118" s="251">
        <f>H118</f>
        <v>1.6800000000000002</v>
      </c>
    </row>
    <row r="119" spans="1:10" s="82" customFormat="1" x14ac:dyDescent="0.25">
      <c r="A119" s="452"/>
      <c r="B119" s="216"/>
      <c r="C119" s="223"/>
      <c r="D119" s="224"/>
      <c r="E119" s="224"/>
      <c r="F119" s="224"/>
      <c r="G119" s="225"/>
      <c r="H119" s="225"/>
      <c r="I119" s="225"/>
      <c r="J119" s="264"/>
    </row>
    <row r="120" spans="1:10" x14ac:dyDescent="0.25">
      <c r="A120" s="465" t="s">
        <v>16</v>
      </c>
      <c r="B120" s="466"/>
      <c r="C120" s="466"/>
      <c r="D120" s="466"/>
      <c r="E120" s="466"/>
      <c r="F120" s="466"/>
      <c r="G120" s="466"/>
      <c r="H120" s="466"/>
      <c r="I120" s="466"/>
      <c r="J120" s="252">
        <f>ROUND(SUM(J118:J119),2)</f>
        <v>1.68</v>
      </c>
    </row>
    <row r="121" spans="1:10" x14ac:dyDescent="0.25">
      <c r="A121" s="462"/>
      <c r="B121" s="463"/>
      <c r="C121" s="463"/>
      <c r="D121" s="463"/>
      <c r="E121" s="463"/>
      <c r="F121" s="463"/>
      <c r="G121" s="463"/>
      <c r="H121" s="463"/>
      <c r="I121" s="463"/>
      <c r="J121" s="464"/>
    </row>
    <row r="122" spans="1:10" ht="66.75" customHeight="1" x14ac:dyDescent="0.25">
      <c r="A122" s="371" t="str">
        <f>'PLANILHA ORÇAMENTÁRIA'!A52</f>
        <v>6.1.2</v>
      </c>
      <c r="B122" s="182" t="str">
        <f>'PLANILHA ORÇAMENTÁRIA'!D52</f>
        <v>ALAMBRADO PARA QUADRA POLIESPORTIVA, ESTRUTURADO POR TUBOS DE ACO GALVANIZADO, (MONTANTES COM DIAMETRO 2", TRAVESSAS E ESCORAS COM DIÂMETRO 1 ¼"), COM TELA DE ARAME GALVANIZADO, FIO 12
BWG E MALHA QUADRADA 5X5CM (EXCETO MURETA)</v>
      </c>
      <c r="C122" s="190" t="str">
        <f>'PLANILHA ORÇAMENTÁRIA'!E52</f>
        <v xml:space="preserve">m2 </v>
      </c>
      <c r="D122" s="180" t="s">
        <v>166</v>
      </c>
      <c r="E122" s="180" t="s">
        <v>167</v>
      </c>
      <c r="F122" s="180" t="s">
        <v>167</v>
      </c>
      <c r="G122" s="180" t="s">
        <v>169</v>
      </c>
      <c r="H122" s="180" t="s">
        <v>170</v>
      </c>
      <c r="I122" s="180" t="s">
        <v>171</v>
      </c>
      <c r="J122" s="249" t="s">
        <v>172</v>
      </c>
    </row>
    <row r="123" spans="1:10" x14ac:dyDescent="0.25">
      <c r="A123" s="461"/>
      <c r="B123" s="197" t="s">
        <v>193</v>
      </c>
      <c r="C123" s="222"/>
      <c r="D123" s="183"/>
      <c r="E123" s="191">
        <v>5.12</v>
      </c>
      <c r="F123" s="183"/>
      <c r="G123" s="198">
        <v>1.76</v>
      </c>
      <c r="H123" s="191">
        <f>E123*G123</f>
        <v>9.0112000000000005</v>
      </c>
      <c r="I123" s="191"/>
      <c r="J123" s="251">
        <f>H123</f>
        <v>9.0112000000000005</v>
      </c>
    </row>
    <row r="124" spans="1:10" s="82" customFormat="1" x14ac:dyDescent="0.25">
      <c r="A124" s="461"/>
      <c r="B124" s="226"/>
      <c r="C124" s="206"/>
      <c r="D124" s="206"/>
      <c r="E124" s="206"/>
      <c r="F124" s="206"/>
      <c r="G124" s="206"/>
      <c r="H124" s="206"/>
      <c r="I124" s="206"/>
      <c r="J124" s="265"/>
    </row>
    <row r="125" spans="1:10" x14ac:dyDescent="0.25">
      <c r="A125" s="443" t="s">
        <v>16</v>
      </c>
      <c r="B125" s="459"/>
      <c r="C125" s="459"/>
      <c r="D125" s="459"/>
      <c r="E125" s="459"/>
      <c r="F125" s="459"/>
      <c r="G125" s="459"/>
      <c r="H125" s="459"/>
      <c r="I125" s="459"/>
      <c r="J125" s="250">
        <f>ROUND(SUM(J123:J124),2)</f>
        <v>9.01</v>
      </c>
    </row>
    <row r="126" spans="1:10" x14ac:dyDescent="0.25">
      <c r="A126" s="449"/>
      <c r="B126" s="457"/>
      <c r="C126" s="457"/>
      <c r="D126" s="457"/>
      <c r="E126" s="457"/>
      <c r="F126" s="457"/>
      <c r="G126" s="457"/>
      <c r="H126" s="457"/>
      <c r="I126" s="457"/>
      <c r="J126" s="458"/>
    </row>
    <row r="127" spans="1:10" x14ac:dyDescent="0.25">
      <c r="A127" s="371">
        <f>'PLANILHA ORÇAMENTÁRIA'!A55</f>
        <v>7</v>
      </c>
      <c r="B127" s="164" t="str">
        <f>'PLANILHA ORÇAMENTÁRIA'!D55</f>
        <v>COBERTURA</v>
      </c>
      <c r="C127" s="165"/>
      <c r="D127" s="165"/>
      <c r="E127" s="165"/>
      <c r="F127" s="165"/>
      <c r="G127" s="165"/>
      <c r="H127" s="165"/>
      <c r="I127" s="165"/>
      <c r="J127" s="248"/>
    </row>
    <row r="128" spans="1:10" x14ac:dyDescent="0.25">
      <c r="A128" s="371" t="str">
        <f>'PLANILHA ORÇAMENTÁRIA'!A56</f>
        <v>7.1</v>
      </c>
      <c r="B128" s="441" t="str">
        <f>'PLANILHA ORÇAMENTÁRIA'!D56</f>
        <v>RUFOS E CALHAS</v>
      </c>
      <c r="C128" s="441"/>
      <c r="D128" s="441"/>
      <c r="E128" s="441"/>
      <c r="F128" s="441"/>
      <c r="G128" s="441"/>
      <c r="H128" s="441"/>
      <c r="I128" s="441"/>
      <c r="J128" s="442"/>
    </row>
    <row r="129" spans="1:16383" ht="36" customHeight="1" x14ac:dyDescent="0.25">
      <c r="A129" s="371" t="str">
        <f>'PLANILHA ORÇAMENTÁRIA'!A57</f>
        <v>7.1.1</v>
      </c>
      <c r="B129" s="182" t="str">
        <f>'PLANILHA ORÇAMENTÁRIA'!D57</f>
        <v>CALHA EM CHAPA DE AÇO GALVANIZADO NÚMERO 24, DESENVOLVIMENTO DE 100 CM, INCLUSO TRANSPORTE
VERTICAL. AF_07/2019</v>
      </c>
      <c r="C129" s="190" t="str">
        <f>'PLANILHA ORÇAMENTÁRIA'!E57</f>
        <v xml:space="preserve">m </v>
      </c>
      <c r="D129" s="180" t="s">
        <v>166</v>
      </c>
      <c r="E129" s="180" t="s">
        <v>167</v>
      </c>
      <c r="F129" s="180" t="s">
        <v>168</v>
      </c>
      <c r="G129" s="180" t="s">
        <v>169</v>
      </c>
      <c r="H129" s="180" t="s">
        <v>170</v>
      </c>
      <c r="I129" s="180" t="s">
        <v>171</v>
      </c>
      <c r="J129" s="249" t="s">
        <v>172</v>
      </c>
    </row>
    <row r="130" spans="1:16383" s="82" customFormat="1" x14ac:dyDescent="0.25">
      <c r="A130" s="328"/>
      <c r="B130" s="200" t="s">
        <v>176</v>
      </c>
      <c r="C130" s="201"/>
      <c r="D130" s="202">
        <v>2</v>
      </c>
      <c r="E130" s="202">
        <v>30.1</v>
      </c>
      <c r="F130" s="202"/>
      <c r="G130" s="202"/>
      <c r="H130" s="202"/>
      <c r="I130" s="202"/>
      <c r="J130" s="253">
        <f>D130*E130</f>
        <v>60.2</v>
      </c>
      <c r="K130" s="81"/>
      <c r="L130" s="81"/>
      <c r="M130" s="81"/>
      <c r="N130" s="81"/>
      <c r="O130" s="81"/>
      <c r="P130" s="81"/>
      <c r="Q130" s="81"/>
      <c r="R130" s="81"/>
      <c r="S130" s="81"/>
      <c r="T130" s="81"/>
      <c r="U130" s="81"/>
      <c r="V130" s="81"/>
      <c r="W130" s="81"/>
      <c r="X130" s="81"/>
      <c r="Y130" s="81"/>
      <c r="Z130" s="81"/>
      <c r="AA130" s="81"/>
      <c r="AB130" s="81"/>
      <c r="AC130" s="81"/>
      <c r="AD130" s="81"/>
      <c r="AE130" s="81"/>
      <c r="AF130" s="81"/>
      <c r="AG130" s="81"/>
      <c r="AH130" s="81"/>
      <c r="AI130" s="81"/>
      <c r="AJ130" s="81"/>
      <c r="AK130" s="81"/>
      <c r="AL130" s="81"/>
      <c r="AM130" s="81"/>
      <c r="AN130" s="81"/>
      <c r="AO130" s="81"/>
      <c r="AP130" s="81"/>
      <c r="AQ130" s="81"/>
      <c r="AR130" s="81"/>
      <c r="AS130" s="81"/>
      <c r="AT130" s="81"/>
      <c r="AU130" s="81"/>
      <c r="AV130" s="81"/>
      <c r="AW130" s="81"/>
      <c r="AX130" s="81"/>
      <c r="AY130" s="81"/>
      <c r="AZ130" s="81"/>
      <c r="BA130" s="81"/>
      <c r="BB130" s="81"/>
      <c r="BC130" s="81"/>
      <c r="BD130" s="81"/>
      <c r="BE130" s="81"/>
      <c r="BF130" s="81"/>
      <c r="BG130" s="81"/>
      <c r="BH130" s="81"/>
      <c r="BI130" s="81"/>
      <c r="BJ130" s="81"/>
      <c r="BK130" s="81"/>
      <c r="BL130" s="81"/>
      <c r="BM130" s="81"/>
      <c r="BN130" s="81"/>
      <c r="BO130" s="81"/>
      <c r="BP130" s="81"/>
      <c r="BQ130" s="81"/>
      <c r="BR130" s="81"/>
      <c r="BS130" s="81"/>
      <c r="BT130" s="81"/>
      <c r="BU130" s="81"/>
      <c r="BV130" s="81"/>
      <c r="BW130" s="81"/>
      <c r="BX130" s="81"/>
      <c r="BY130" s="81"/>
      <c r="BZ130" s="81"/>
      <c r="CA130" s="81"/>
      <c r="CB130" s="81"/>
      <c r="CC130" s="81"/>
      <c r="CD130" s="81"/>
      <c r="CE130" s="81"/>
      <c r="CF130" s="81"/>
      <c r="CG130" s="81"/>
      <c r="CH130" s="81"/>
      <c r="CI130" s="81"/>
      <c r="CJ130" s="81"/>
      <c r="CK130" s="81"/>
      <c r="CL130" s="81"/>
      <c r="CM130" s="81"/>
      <c r="CN130" s="81"/>
      <c r="CO130" s="81"/>
      <c r="CP130" s="81"/>
      <c r="CQ130" s="81"/>
      <c r="CR130" s="81"/>
      <c r="CS130" s="81"/>
      <c r="CT130" s="81"/>
      <c r="CU130" s="81"/>
      <c r="CV130" s="81"/>
      <c r="CW130" s="81"/>
      <c r="CX130" s="81"/>
      <c r="CY130" s="81"/>
      <c r="CZ130" s="81"/>
      <c r="DA130" s="81"/>
      <c r="DB130" s="81"/>
      <c r="DC130" s="81"/>
      <c r="DD130" s="81"/>
      <c r="DE130" s="81"/>
      <c r="DF130" s="81"/>
      <c r="DG130" s="81"/>
      <c r="DH130" s="81"/>
      <c r="DI130" s="81"/>
      <c r="DJ130" s="81"/>
      <c r="DK130" s="81"/>
      <c r="DL130" s="81"/>
      <c r="DM130" s="81"/>
      <c r="DN130" s="81"/>
      <c r="DO130" s="81"/>
      <c r="DP130" s="81"/>
      <c r="DQ130" s="81"/>
      <c r="DR130" s="81"/>
      <c r="DS130" s="81"/>
      <c r="DT130" s="81"/>
      <c r="DU130" s="81"/>
      <c r="DV130" s="81"/>
      <c r="DW130" s="81"/>
      <c r="DX130" s="81"/>
      <c r="DY130" s="81"/>
      <c r="DZ130" s="81"/>
      <c r="EA130" s="81"/>
      <c r="EB130" s="81"/>
      <c r="EC130" s="81"/>
      <c r="ED130" s="81"/>
      <c r="EE130" s="81"/>
      <c r="EF130" s="81"/>
      <c r="EG130" s="81"/>
      <c r="EH130" s="81"/>
      <c r="EI130" s="81"/>
      <c r="EJ130" s="81"/>
      <c r="EK130" s="81"/>
      <c r="EL130" s="81"/>
      <c r="EM130" s="81"/>
      <c r="EN130" s="81"/>
      <c r="EO130" s="81"/>
      <c r="EP130" s="81"/>
      <c r="EQ130" s="81"/>
      <c r="ER130" s="81"/>
      <c r="ES130" s="81"/>
      <c r="ET130" s="81"/>
      <c r="EU130" s="81"/>
      <c r="EV130" s="81"/>
      <c r="EW130" s="81"/>
      <c r="EX130" s="81"/>
      <c r="EY130" s="81"/>
      <c r="EZ130" s="81"/>
      <c r="FA130" s="81"/>
      <c r="FB130" s="81"/>
      <c r="FC130" s="81"/>
      <c r="FD130" s="81"/>
      <c r="FE130" s="81"/>
      <c r="FF130" s="81"/>
      <c r="FG130" s="81"/>
      <c r="FH130" s="81"/>
      <c r="FI130" s="81"/>
      <c r="FJ130" s="81"/>
      <c r="FK130" s="81"/>
      <c r="FL130" s="81"/>
      <c r="FM130" s="81"/>
      <c r="FN130" s="81"/>
      <c r="FO130" s="81"/>
      <c r="FP130" s="81"/>
      <c r="FQ130" s="81"/>
      <c r="FR130" s="81"/>
      <c r="FS130" s="81"/>
      <c r="FT130" s="81"/>
      <c r="FU130" s="81"/>
      <c r="FV130" s="81"/>
      <c r="FW130" s="81"/>
      <c r="FX130" s="81"/>
      <c r="FY130" s="81"/>
      <c r="FZ130" s="81"/>
      <c r="GA130" s="81"/>
      <c r="GB130" s="81"/>
      <c r="GC130" s="81"/>
      <c r="GD130" s="81"/>
      <c r="GE130" s="81"/>
      <c r="GF130" s="81"/>
      <c r="GG130" s="81"/>
      <c r="GH130" s="81"/>
      <c r="GI130" s="81"/>
      <c r="GJ130" s="81"/>
      <c r="GK130" s="81"/>
      <c r="GL130" s="81"/>
      <c r="GM130" s="81"/>
      <c r="GN130" s="81"/>
      <c r="GO130" s="81"/>
      <c r="GP130" s="81"/>
      <c r="GQ130" s="81"/>
      <c r="GR130" s="81"/>
      <c r="GS130" s="81"/>
      <c r="GT130" s="81"/>
      <c r="GU130" s="81"/>
      <c r="GV130" s="81"/>
      <c r="GW130" s="81"/>
      <c r="GX130" s="81"/>
      <c r="GY130" s="81"/>
      <c r="GZ130" s="81"/>
      <c r="HA130" s="81"/>
      <c r="HB130" s="81"/>
      <c r="HC130" s="81"/>
      <c r="HD130" s="81"/>
      <c r="HE130" s="81"/>
      <c r="HF130" s="81"/>
      <c r="HG130" s="81"/>
      <c r="HH130" s="81"/>
      <c r="HI130" s="81"/>
      <c r="HJ130" s="81"/>
      <c r="HK130" s="81"/>
      <c r="HL130" s="81"/>
      <c r="HM130" s="81"/>
      <c r="HN130" s="81"/>
      <c r="HO130" s="81"/>
      <c r="HP130" s="81"/>
      <c r="HQ130" s="81"/>
      <c r="HR130" s="81"/>
      <c r="HS130" s="81"/>
      <c r="HT130" s="81"/>
      <c r="HU130" s="81"/>
      <c r="HV130" s="81"/>
      <c r="HW130" s="81"/>
      <c r="HX130" s="81"/>
      <c r="HY130" s="81"/>
      <c r="HZ130" s="81"/>
      <c r="IA130" s="81"/>
      <c r="IB130" s="81"/>
      <c r="IC130" s="81"/>
      <c r="ID130" s="81"/>
      <c r="IE130" s="81"/>
      <c r="IF130" s="81"/>
      <c r="IG130" s="81"/>
      <c r="IH130" s="81"/>
      <c r="II130" s="81"/>
      <c r="IJ130" s="81"/>
      <c r="IK130" s="81"/>
      <c r="IL130" s="81"/>
      <c r="IM130" s="81"/>
      <c r="IN130" s="81"/>
      <c r="IO130" s="81"/>
      <c r="IP130" s="81"/>
      <c r="IQ130" s="81"/>
      <c r="IR130" s="81"/>
      <c r="IS130" s="81"/>
      <c r="IT130" s="81"/>
      <c r="IU130" s="81"/>
      <c r="IV130" s="81"/>
      <c r="IW130" s="81"/>
      <c r="IX130" s="81"/>
      <c r="IY130" s="81"/>
      <c r="IZ130" s="81"/>
      <c r="JA130" s="81"/>
      <c r="JB130" s="81"/>
      <c r="JC130" s="81"/>
      <c r="JD130" s="81"/>
      <c r="JE130" s="81"/>
      <c r="JF130" s="81"/>
      <c r="JG130" s="81"/>
      <c r="JH130" s="81"/>
      <c r="JI130" s="81"/>
      <c r="JJ130" s="81"/>
      <c r="JK130" s="81"/>
      <c r="JL130" s="81"/>
      <c r="JM130" s="81"/>
      <c r="JN130" s="81"/>
      <c r="JO130" s="81"/>
      <c r="JP130" s="81"/>
      <c r="JQ130" s="81"/>
      <c r="JR130" s="81"/>
      <c r="JS130" s="81"/>
      <c r="JT130" s="81"/>
      <c r="JU130" s="81"/>
      <c r="JV130" s="81"/>
      <c r="JW130" s="81"/>
      <c r="JX130" s="81"/>
      <c r="JY130" s="81"/>
      <c r="JZ130" s="81"/>
      <c r="KA130" s="81"/>
      <c r="KB130" s="81"/>
      <c r="KC130" s="81"/>
      <c r="KD130" s="81"/>
      <c r="KE130" s="81"/>
      <c r="KF130" s="81"/>
      <c r="KG130" s="81"/>
      <c r="KH130" s="81"/>
      <c r="KI130" s="81"/>
      <c r="KJ130" s="81"/>
      <c r="KK130" s="81"/>
      <c r="KL130" s="81"/>
      <c r="KM130" s="81"/>
      <c r="KN130" s="81"/>
      <c r="KO130" s="81"/>
      <c r="KP130" s="81"/>
      <c r="KQ130" s="81"/>
      <c r="KR130" s="81"/>
      <c r="KS130" s="81"/>
      <c r="KT130" s="81"/>
      <c r="KU130" s="81"/>
      <c r="KV130" s="81"/>
      <c r="KW130" s="81"/>
      <c r="KX130" s="81"/>
      <c r="KY130" s="81"/>
      <c r="KZ130" s="81"/>
      <c r="LA130" s="81"/>
      <c r="LB130" s="81"/>
      <c r="LC130" s="81"/>
      <c r="LD130" s="81"/>
      <c r="LE130" s="81"/>
      <c r="LF130" s="81"/>
      <c r="LG130" s="81"/>
      <c r="LH130" s="81"/>
      <c r="LI130" s="81"/>
      <c r="LJ130" s="81"/>
      <c r="LK130" s="81"/>
      <c r="LL130" s="81"/>
      <c r="LM130" s="81"/>
      <c r="LN130" s="81"/>
      <c r="LO130" s="81"/>
      <c r="LP130" s="81"/>
      <c r="LQ130" s="81"/>
      <c r="LR130" s="81"/>
      <c r="LS130" s="81"/>
      <c r="LT130" s="81"/>
      <c r="LU130" s="81"/>
      <c r="LV130" s="81"/>
      <c r="LW130" s="81"/>
      <c r="LX130" s="81"/>
      <c r="LY130" s="81"/>
      <c r="LZ130" s="81"/>
      <c r="MA130" s="81"/>
      <c r="MB130" s="81"/>
      <c r="MC130" s="81"/>
      <c r="MD130" s="81"/>
      <c r="ME130" s="81"/>
      <c r="MF130" s="81"/>
      <c r="MG130" s="81"/>
      <c r="MH130" s="81"/>
      <c r="MI130" s="81"/>
      <c r="MJ130" s="81"/>
      <c r="MK130" s="81"/>
      <c r="ML130" s="81"/>
      <c r="MM130" s="81"/>
      <c r="MN130" s="81"/>
      <c r="MO130" s="81"/>
      <c r="MP130" s="81"/>
      <c r="MQ130" s="81"/>
      <c r="MR130" s="81"/>
      <c r="MS130" s="81"/>
      <c r="MT130" s="81"/>
      <c r="MU130" s="81"/>
      <c r="MV130" s="81"/>
      <c r="MW130" s="81"/>
      <c r="MX130" s="81"/>
      <c r="MY130" s="81"/>
      <c r="MZ130" s="81"/>
      <c r="NA130" s="81"/>
      <c r="NB130" s="81"/>
      <c r="NC130" s="81"/>
      <c r="ND130" s="81"/>
      <c r="NE130" s="81"/>
      <c r="NF130" s="81"/>
      <c r="NG130" s="81"/>
      <c r="NH130" s="81"/>
      <c r="NI130" s="81"/>
      <c r="NJ130" s="81"/>
      <c r="NK130" s="81"/>
      <c r="NL130" s="81"/>
      <c r="NM130" s="81"/>
      <c r="NN130" s="81"/>
      <c r="NO130" s="81"/>
      <c r="NP130" s="81"/>
      <c r="NQ130" s="81"/>
      <c r="NR130" s="81"/>
      <c r="NS130" s="81"/>
      <c r="NT130" s="81"/>
      <c r="NU130" s="81"/>
      <c r="NV130" s="81"/>
      <c r="NW130" s="81"/>
      <c r="NX130" s="81"/>
      <c r="NY130" s="81"/>
      <c r="NZ130" s="81"/>
      <c r="OA130" s="81"/>
      <c r="OB130" s="81"/>
      <c r="OC130" s="81"/>
      <c r="OD130" s="81"/>
      <c r="OE130" s="81"/>
      <c r="OF130" s="81"/>
      <c r="OG130" s="81"/>
      <c r="OH130" s="81"/>
      <c r="OI130" s="81"/>
      <c r="OJ130" s="81"/>
      <c r="OK130" s="81"/>
      <c r="OL130" s="81"/>
      <c r="OM130" s="81"/>
      <c r="ON130" s="81"/>
      <c r="OO130" s="81"/>
      <c r="OP130" s="81"/>
      <c r="OQ130" s="81"/>
      <c r="OR130" s="81"/>
      <c r="OS130" s="81"/>
      <c r="OT130" s="81"/>
      <c r="OU130" s="81"/>
      <c r="OV130" s="81"/>
      <c r="OW130" s="81"/>
      <c r="OX130" s="81"/>
      <c r="OY130" s="81"/>
      <c r="OZ130" s="81"/>
      <c r="PA130" s="81"/>
      <c r="PB130" s="81"/>
      <c r="PC130" s="81"/>
      <c r="PD130" s="81"/>
      <c r="PE130" s="81"/>
      <c r="PF130" s="81"/>
      <c r="PG130" s="81"/>
      <c r="PH130" s="81"/>
      <c r="PI130" s="81"/>
      <c r="PJ130" s="81"/>
      <c r="PK130" s="81"/>
      <c r="PL130" s="81"/>
      <c r="PM130" s="81"/>
      <c r="PN130" s="81"/>
      <c r="PO130" s="81"/>
      <c r="PP130" s="81"/>
      <c r="PQ130" s="81"/>
      <c r="PR130" s="81"/>
      <c r="PS130" s="81"/>
      <c r="PT130" s="81"/>
      <c r="PU130" s="81"/>
      <c r="PV130" s="81"/>
      <c r="PW130" s="81"/>
      <c r="PX130" s="81"/>
      <c r="PY130" s="81"/>
      <c r="PZ130" s="81"/>
      <c r="QA130" s="81"/>
      <c r="QB130" s="81"/>
      <c r="QC130" s="81"/>
      <c r="QD130" s="81"/>
      <c r="QE130" s="81"/>
      <c r="QF130" s="81"/>
      <c r="QG130" s="81"/>
      <c r="QH130" s="81"/>
      <c r="QI130" s="81"/>
      <c r="QJ130" s="81"/>
      <c r="QK130" s="81"/>
      <c r="QL130" s="81"/>
      <c r="QM130" s="81"/>
      <c r="QN130" s="81"/>
      <c r="QO130" s="81"/>
      <c r="QP130" s="81"/>
      <c r="QQ130" s="81"/>
      <c r="QR130" s="81"/>
      <c r="QS130" s="81"/>
      <c r="QT130" s="81"/>
      <c r="QU130" s="81"/>
      <c r="QV130" s="81"/>
      <c r="QW130" s="81"/>
      <c r="QX130" s="81"/>
      <c r="QY130" s="81"/>
      <c r="QZ130" s="81"/>
      <c r="RA130" s="81"/>
      <c r="RB130" s="81"/>
      <c r="RC130" s="81"/>
      <c r="RD130" s="81"/>
      <c r="RE130" s="81"/>
      <c r="RF130" s="81"/>
      <c r="RG130" s="81"/>
      <c r="RH130" s="81"/>
      <c r="RI130" s="81"/>
      <c r="RJ130" s="81"/>
      <c r="RK130" s="81"/>
      <c r="RL130" s="81"/>
      <c r="RM130" s="81"/>
      <c r="RN130" s="81"/>
      <c r="RO130" s="81"/>
      <c r="RP130" s="81"/>
      <c r="RQ130" s="81"/>
      <c r="RR130" s="81"/>
      <c r="RS130" s="81"/>
      <c r="RT130" s="81"/>
      <c r="RU130" s="81"/>
      <c r="RV130" s="81"/>
      <c r="RW130" s="81"/>
      <c r="RX130" s="81"/>
      <c r="RY130" s="81"/>
      <c r="RZ130" s="81"/>
      <c r="SA130" s="81"/>
      <c r="SB130" s="81"/>
      <c r="SC130" s="81"/>
      <c r="SD130" s="81"/>
      <c r="SE130" s="81"/>
      <c r="SF130" s="81"/>
      <c r="SG130" s="81"/>
      <c r="SH130" s="81"/>
      <c r="SI130" s="81"/>
      <c r="SJ130" s="81"/>
      <c r="SK130" s="81"/>
      <c r="SL130" s="81"/>
      <c r="SM130" s="81"/>
      <c r="SN130" s="81"/>
      <c r="SO130" s="81"/>
      <c r="SP130" s="81"/>
      <c r="SQ130" s="81"/>
      <c r="SR130" s="81"/>
      <c r="SS130" s="81"/>
      <c r="ST130" s="81"/>
      <c r="SU130" s="81"/>
      <c r="SV130" s="81"/>
      <c r="SW130" s="81"/>
      <c r="SX130" s="81"/>
      <c r="SY130" s="81"/>
      <c r="SZ130" s="81"/>
      <c r="TA130" s="81"/>
      <c r="TB130" s="81"/>
      <c r="TC130" s="81"/>
      <c r="TD130" s="81"/>
      <c r="TE130" s="81"/>
      <c r="TF130" s="81"/>
      <c r="TG130" s="81"/>
      <c r="TH130" s="81"/>
      <c r="TI130" s="81"/>
      <c r="TJ130" s="81"/>
      <c r="TK130" s="81"/>
      <c r="TL130" s="81"/>
      <c r="TM130" s="81"/>
      <c r="TN130" s="81"/>
      <c r="TO130" s="81"/>
      <c r="TP130" s="81"/>
      <c r="TQ130" s="81"/>
      <c r="TR130" s="81"/>
      <c r="TS130" s="81"/>
      <c r="TT130" s="81"/>
      <c r="TU130" s="81"/>
      <c r="TV130" s="81"/>
      <c r="TW130" s="81"/>
      <c r="TX130" s="81"/>
      <c r="TY130" s="81"/>
      <c r="TZ130" s="81"/>
      <c r="UA130" s="81"/>
      <c r="UB130" s="81"/>
      <c r="UC130" s="81"/>
      <c r="UD130" s="81"/>
      <c r="UE130" s="81"/>
      <c r="UF130" s="81"/>
      <c r="UG130" s="81"/>
      <c r="UH130" s="81"/>
      <c r="UI130" s="81"/>
      <c r="UJ130" s="81"/>
      <c r="UK130" s="81"/>
      <c r="UL130" s="81"/>
      <c r="UM130" s="81"/>
      <c r="UN130" s="81"/>
      <c r="UO130" s="81"/>
      <c r="UP130" s="81"/>
      <c r="UQ130" s="81"/>
      <c r="UR130" s="81"/>
      <c r="US130" s="81"/>
      <c r="UT130" s="81"/>
      <c r="UU130" s="81"/>
      <c r="UV130" s="81"/>
      <c r="UW130" s="81"/>
      <c r="UX130" s="81"/>
      <c r="UY130" s="81"/>
      <c r="UZ130" s="81"/>
      <c r="VA130" s="81"/>
      <c r="VB130" s="81"/>
      <c r="VC130" s="81"/>
      <c r="VD130" s="81"/>
      <c r="VE130" s="81"/>
      <c r="VF130" s="81"/>
      <c r="VG130" s="81"/>
      <c r="VH130" s="81"/>
      <c r="VI130" s="81"/>
      <c r="VJ130" s="81"/>
      <c r="VK130" s="81"/>
      <c r="VL130" s="81"/>
      <c r="VM130" s="81"/>
      <c r="VN130" s="81"/>
      <c r="VO130" s="81"/>
      <c r="VP130" s="81"/>
      <c r="VQ130" s="81"/>
      <c r="VR130" s="81"/>
      <c r="VS130" s="81"/>
      <c r="VT130" s="81"/>
      <c r="VU130" s="81"/>
      <c r="VV130" s="81"/>
      <c r="VW130" s="81"/>
      <c r="VX130" s="81"/>
      <c r="VY130" s="81"/>
      <c r="VZ130" s="81"/>
      <c r="WA130" s="81"/>
      <c r="WB130" s="81"/>
      <c r="WC130" s="81"/>
      <c r="WD130" s="81"/>
      <c r="WE130" s="81"/>
      <c r="WF130" s="81"/>
      <c r="WG130" s="81"/>
      <c r="WH130" s="81"/>
      <c r="WI130" s="81"/>
      <c r="WJ130" s="81"/>
      <c r="WK130" s="81"/>
      <c r="WL130" s="81"/>
      <c r="WM130" s="81"/>
      <c r="WN130" s="81"/>
      <c r="WO130" s="81"/>
      <c r="WP130" s="81"/>
      <c r="WQ130" s="81"/>
      <c r="WR130" s="81"/>
      <c r="WS130" s="81"/>
      <c r="WT130" s="81"/>
      <c r="WU130" s="81"/>
      <c r="WV130" s="81"/>
      <c r="WW130" s="81"/>
      <c r="WX130" s="81"/>
      <c r="WY130" s="81"/>
      <c r="WZ130" s="81"/>
      <c r="XA130" s="81"/>
      <c r="XB130" s="81"/>
      <c r="XC130" s="81"/>
      <c r="XD130" s="81"/>
      <c r="XE130" s="81"/>
      <c r="XF130" s="81"/>
      <c r="XG130" s="81"/>
      <c r="XH130" s="81"/>
      <c r="XI130" s="81"/>
      <c r="XJ130" s="81"/>
      <c r="XK130" s="81"/>
      <c r="XL130" s="81"/>
      <c r="XM130" s="81"/>
      <c r="XN130" s="81"/>
      <c r="XO130" s="81"/>
      <c r="XP130" s="81"/>
      <c r="XQ130" s="81"/>
      <c r="XR130" s="81"/>
      <c r="XS130" s="81"/>
      <c r="XT130" s="81"/>
      <c r="XU130" s="81"/>
      <c r="XV130" s="81"/>
      <c r="XW130" s="81"/>
      <c r="XX130" s="81"/>
      <c r="XY130" s="81"/>
      <c r="XZ130" s="81"/>
      <c r="YA130" s="81"/>
      <c r="YB130" s="81"/>
      <c r="YC130" s="81"/>
      <c r="YD130" s="81"/>
      <c r="YE130" s="81"/>
      <c r="YF130" s="81"/>
      <c r="YG130" s="81"/>
      <c r="YH130" s="81"/>
      <c r="YI130" s="81"/>
      <c r="YJ130" s="81"/>
      <c r="YK130" s="81"/>
      <c r="YL130" s="81"/>
      <c r="YM130" s="81"/>
      <c r="YN130" s="81"/>
      <c r="YO130" s="81"/>
      <c r="YP130" s="81"/>
      <c r="YQ130" s="81"/>
      <c r="YR130" s="81"/>
      <c r="YS130" s="81"/>
      <c r="YT130" s="81"/>
      <c r="YU130" s="81"/>
      <c r="YV130" s="81"/>
      <c r="YW130" s="81"/>
      <c r="YX130" s="81"/>
      <c r="YY130" s="81"/>
      <c r="YZ130" s="81"/>
      <c r="ZA130" s="81"/>
      <c r="ZB130" s="81"/>
      <c r="ZC130" s="81"/>
      <c r="ZD130" s="81"/>
      <c r="ZE130" s="81"/>
      <c r="ZF130" s="81"/>
      <c r="ZG130" s="81"/>
      <c r="ZH130" s="81"/>
      <c r="ZI130" s="81"/>
      <c r="ZJ130" s="81"/>
      <c r="ZK130" s="81"/>
      <c r="ZL130" s="81"/>
      <c r="ZM130" s="81"/>
      <c r="ZN130" s="81"/>
      <c r="ZO130" s="81"/>
      <c r="ZP130" s="81"/>
      <c r="ZQ130" s="81"/>
      <c r="ZR130" s="81"/>
      <c r="ZS130" s="81"/>
      <c r="ZT130" s="81"/>
      <c r="ZU130" s="81"/>
      <c r="ZV130" s="81"/>
      <c r="ZW130" s="81"/>
      <c r="ZX130" s="81"/>
      <c r="ZY130" s="81"/>
      <c r="ZZ130" s="81"/>
      <c r="AAA130" s="81"/>
      <c r="AAB130" s="81"/>
      <c r="AAC130" s="81"/>
      <c r="AAD130" s="81"/>
      <c r="AAE130" s="81"/>
      <c r="AAF130" s="81"/>
      <c r="AAG130" s="81"/>
      <c r="AAH130" s="81"/>
      <c r="AAI130" s="81"/>
      <c r="AAJ130" s="81"/>
      <c r="AAK130" s="81"/>
      <c r="AAL130" s="81"/>
      <c r="AAM130" s="81"/>
      <c r="AAN130" s="81"/>
      <c r="AAO130" s="81"/>
      <c r="AAP130" s="81"/>
      <c r="AAQ130" s="81"/>
      <c r="AAR130" s="81"/>
      <c r="AAS130" s="81"/>
      <c r="AAT130" s="81"/>
      <c r="AAU130" s="81"/>
      <c r="AAV130" s="81"/>
      <c r="AAW130" s="81"/>
      <c r="AAX130" s="81"/>
      <c r="AAY130" s="81"/>
      <c r="AAZ130" s="81"/>
      <c r="ABA130" s="81"/>
      <c r="ABB130" s="81"/>
      <c r="ABC130" s="81"/>
      <c r="ABD130" s="81"/>
      <c r="ABE130" s="81"/>
      <c r="ABF130" s="81"/>
      <c r="ABG130" s="81"/>
      <c r="ABH130" s="81"/>
      <c r="ABI130" s="81"/>
      <c r="ABJ130" s="81"/>
      <c r="ABK130" s="81"/>
      <c r="ABL130" s="81"/>
      <c r="ABM130" s="81"/>
      <c r="ABN130" s="81"/>
      <c r="ABO130" s="81"/>
      <c r="ABP130" s="81"/>
      <c r="ABQ130" s="81"/>
      <c r="ABR130" s="81"/>
      <c r="ABS130" s="81"/>
      <c r="ABT130" s="81"/>
      <c r="ABU130" s="81"/>
      <c r="ABV130" s="81"/>
      <c r="ABW130" s="81"/>
      <c r="ABX130" s="81"/>
      <c r="ABY130" s="81"/>
      <c r="ABZ130" s="81"/>
      <c r="ACA130" s="81"/>
      <c r="ACB130" s="81"/>
      <c r="ACC130" s="81"/>
      <c r="ACD130" s="81"/>
      <c r="ACE130" s="81"/>
      <c r="ACF130" s="81"/>
      <c r="ACG130" s="81"/>
      <c r="ACH130" s="81"/>
      <c r="ACI130" s="81"/>
      <c r="ACJ130" s="81"/>
      <c r="ACK130" s="81"/>
      <c r="ACL130" s="81"/>
      <c r="ACM130" s="81"/>
      <c r="ACN130" s="81"/>
      <c r="ACO130" s="81"/>
      <c r="ACP130" s="81"/>
      <c r="ACQ130" s="81"/>
      <c r="ACR130" s="81"/>
      <c r="ACS130" s="81"/>
      <c r="ACT130" s="81"/>
      <c r="ACU130" s="81"/>
      <c r="ACV130" s="81"/>
      <c r="ACW130" s="81"/>
      <c r="ACX130" s="81"/>
      <c r="ACY130" s="81"/>
      <c r="ACZ130" s="81"/>
      <c r="ADA130" s="81"/>
      <c r="ADB130" s="81"/>
      <c r="ADC130" s="81"/>
      <c r="ADD130" s="81"/>
      <c r="ADE130" s="81"/>
      <c r="ADF130" s="81"/>
      <c r="ADG130" s="81"/>
      <c r="ADH130" s="81"/>
      <c r="ADI130" s="81"/>
      <c r="ADJ130" s="81"/>
      <c r="ADK130" s="81"/>
      <c r="ADL130" s="81"/>
      <c r="ADM130" s="81"/>
      <c r="ADN130" s="81"/>
      <c r="ADO130" s="81"/>
      <c r="ADP130" s="81"/>
      <c r="ADQ130" s="81"/>
      <c r="ADR130" s="81"/>
      <c r="ADS130" s="81"/>
      <c r="ADT130" s="81"/>
      <c r="ADU130" s="81"/>
      <c r="ADV130" s="81"/>
      <c r="ADW130" s="81"/>
      <c r="ADX130" s="81"/>
      <c r="ADY130" s="81"/>
      <c r="ADZ130" s="81"/>
      <c r="AEA130" s="81"/>
      <c r="AEB130" s="81"/>
      <c r="AEC130" s="81"/>
      <c r="AED130" s="81"/>
      <c r="AEE130" s="81"/>
      <c r="AEF130" s="81"/>
      <c r="AEG130" s="81"/>
      <c r="AEH130" s="81"/>
      <c r="AEI130" s="81"/>
      <c r="AEJ130" s="81"/>
      <c r="AEK130" s="81"/>
      <c r="AEL130" s="81"/>
      <c r="AEM130" s="81"/>
      <c r="AEN130" s="81"/>
      <c r="AEO130" s="81"/>
      <c r="AEP130" s="81"/>
      <c r="AEQ130" s="81"/>
      <c r="AER130" s="81"/>
      <c r="AES130" s="81"/>
      <c r="AET130" s="81"/>
      <c r="AEU130" s="81"/>
      <c r="AEV130" s="81"/>
      <c r="AEW130" s="81"/>
      <c r="AEX130" s="81"/>
      <c r="AEY130" s="81"/>
      <c r="AEZ130" s="81"/>
      <c r="AFA130" s="81"/>
      <c r="AFB130" s="81"/>
      <c r="AFC130" s="81"/>
      <c r="AFD130" s="81"/>
      <c r="AFE130" s="81"/>
      <c r="AFF130" s="81"/>
      <c r="AFG130" s="81"/>
      <c r="AFH130" s="81"/>
      <c r="AFI130" s="81"/>
      <c r="AFJ130" s="81"/>
      <c r="AFK130" s="81"/>
      <c r="AFL130" s="81"/>
      <c r="AFM130" s="81"/>
      <c r="AFN130" s="81"/>
      <c r="AFO130" s="81"/>
      <c r="AFP130" s="81"/>
      <c r="AFQ130" s="81"/>
      <c r="AFR130" s="81"/>
      <c r="AFS130" s="81"/>
      <c r="AFT130" s="81"/>
      <c r="AFU130" s="81"/>
      <c r="AFV130" s="81"/>
      <c r="AFW130" s="81"/>
      <c r="AFX130" s="81"/>
      <c r="AFY130" s="81"/>
      <c r="AFZ130" s="81"/>
      <c r="AGA130" s="81"/>
      <c r="AGB130" s="81"/>
      <c r="AGC130" s="81"/>
      <c r="AGD130" s="81"/>
      <c r="AGE130" s="81"/>
      <c r="AGF130" s="81"/>
      <c r="AGG130" s="81"/>
      <c r="AGH130" s="81"/>
      <c r="AGI130" s="81"/>
      <c r="AGJ130" s="81"/>
      <c r="AGK130" s="81"/>
      <c r="AGL130" s="81"/>
      <c r="AGM130" s="81"/>
      <c r="AGN130" s="81"/>
      <c r="AGO130" s="81"/>
      <c r="AGP130" s="81"/>
      <c r="AGQ130" s="81"/>
      <c r="AGR130" s="81"/>
      <c r="AGS130" s="81"/>
      <c r="AGT130" s="81"/>
      <c r="AGU130" s="81"/>
      <c r="AGV130" s="81"/>
      <c r="AGW130" s="81"/>
      <c r="AGX130" s="81"/>
      <c r="AGY130" s="81"/>
      <c r="AGZ130" s="81"/>
      <c r="AHA130" s="81"/>
      <c r="AHB130" s="81"/>
      <c r="AHC130" s="81"/>
      <c r="AHD130" s="81"/>
      <c r="AHE130" s="81"/>
      <c r="AHF130" s="81"/>
      <c r="AHG130" s="81"/>
      <c r="AHH130" s="81"/>
      <c r="AHI130" s="81"/>
      <c r="AHJ130" s="81"/>
      <c r="AHK130" s="81"/>
      <c r="AHL130" s="81"/>
      <c r="AHM130" s="81"/>
      <c r="AHN130" s="81"/>
      <c r="AHO130" s="81"/>
      <c r="AHP130" s="81"/>
      <c r="AHQ130" s="81"/>
      <c r="AHR130" s="81"/>
      <c r="AHS130" s="81"/>
      <c r="AHT130" s="81"/>
      <c r="AHU130" s="81"/>
      <c r="AHV130" s="81"/>
      <c r="AHW130" s="81"/>
      <c r="AHX130" s="81"/>
      <c r="AHY130" s="81"/>
      <c r="AHZ130" s="81"/>
      <c r="AIA130" s="81"/>
      <c r="AIB130" s="81"/>
      <c r="AIC130" s="81"/>
      <c r="AID130" s="81"/>
      <c r="AIE130" s="81"/>
      <c r="AIF130" s="81"/>
      <c r="AIG130" s="81"/>
      <c r="AIH130" s="81"/>
      <c r="AII130" s="81"/>
      <c r="AIJ130" s="81"/>
      <c r="AIK130" s="81"/>
      <c r="AIL130" s="81"/>
      <c r="AIM130" s="81"/>
      <c r="AIN130" s="81"/>
      <c r="AIO130" s="81"/>
      <c r="AIP130" s="81"/>
      <c r="AIQ130" s="81"/>
      <c r="AIR130" s="81"/>
      <c r="AIS130" s="81"/>
      <c r="AIT130" s="81"/>
      <c r="AIU130" s="81"/>
      <c r="AIV130" s="81"/>
      <c r="AIW130" s="81"/>
      <c r="AIX130" s="81"/>
      <c r="AIY130" s="81"/>
      <c r="AIZ130" s="81"/>
      <c r="AJA130" s="81"/>
      <c r="AJB130" s="81"/>
      <c r="AJC130" s="81"/>
      <c r="AJD130" s="81"/>
      <c r="AJE130" s="81"/>
      <c r="AJF130" s="81"/>
      <c r="AJG130" s="81"/>
      <c r="AJH130" s="81"/>
      <c r="AJI130" s="81"/>
      <c r="AJJ130" s="81"/>
      <c r="AJK130" s="81"/>
      <c r="AJL130" s="81"/>
      <c r="AJM130" s="81"/>
      <c r="AJN130" s="81"/>
      <c r="AJO130" s="81"/>
      <c r="AJP130" s="81"/>
      <c r="AJQ130" s="81"/>
      <c r="AJR130" s="81"/>
      <c r="AJS130" s="81"/>
      <c r="AJT130" s="81"/>
      <c r="AJU130" s="81"/>
      <c r="AJV130" s="81"/>
      <c r="AJW130" s="81"/>
      <c r="AJX130" s="81"/>
      <c r="AJY130" s="81"/>
      <c r="AJZ130" s="81"/>
      <c r="AKA130" s="81"/>
      <c r="AKB130" s="81"/>
      <c r="AKC130" s="81"/>
      <c r="AKD130" s="81"/>
      <c r="AKE130" s="81"/>
      <c r="AKF130" s="81"/>
      <c r="AKG130" s="81"/>
      <c r="AKH130" s="81"/>
      <c r="AKI130" s="81"/>
      <c r="AKJ130" s="81"/>
      <c r="AKK130" s="81"/>
      <c r="AKL130" s="81"/>
      <c r="AKM130" s="81"/>
      <c r="AKN130" s="81"/>
      <c r="AKO130" s="81"/>
      <c r="AKP130" s="81"/>
      <c r="AKQ130" s="81"/>
      <c r="AKR130" s="81"/>
      <c r="AKS130" s="81"/>
      <c r="AKT130" s="81"/>
      <c r="AKU130" s="81"/>
      <c r="AKV130" s="81"/>
      <c r="AKW130" s="81"/>
      <c r="AKX130" s="81"/>
      <c r="AKY130" s="81"/>
      <c r="AKZ130" s="81"/>
      <c r="ALA130" s="81"/>
      <c r="ALB130" s="81"/>
      <c r="ALC130" s="81"/>
      <c r="ALD130" s="81"/>
      <c r="ALE130" s="81"/>
      <c r="ALF130" s="81"/>
      <c r="ALG130" s="81"/>
      <c r="ALH130" s="81"/>
      <c r="ALI130" s="81"/>
      <c r="ALJ130" s="81"/>
      <c r="ALK130" s="81"/>
      <c r="ALL130" s="81"/>
      <c r="ALM130" s="81"/>
      <c r="ALN130" s="81"/>
      <c r="ALO130" s="81"/>
      <c r="ALP130" s="81"/>
      <c r="ALQ130" s="81"/>
      <c r="ALR130" s="81"/>
      <c r="ALS130" s="81"/>
      <c r="ALT130" s="81"/>
      <c r="ALU130" s="81"/>
      <c r="ALV130" s="81"/>
      <c r="ALW130" s="81"/>
      <c r="ALX130" s="81"/>
      <c r="ALY130" s="81"/>
      <c r="ALZ130" s="81"/>
      <c r="AMA130" s="81"/>
      <c r="AMB130" s="81"/>
      <c r="AMC130" s="81"/>
      <c r="AMD130" s="81"/>
      <c r="AME130" s="81"/>
      <c r="AMF130" s="81"/>
      <c r="AMG130" s="81"/>
      <c r="AMH130" s="81"/>
      <c r="AMI130" s="81"/>
      <c r="AMJ130" s="81"/>
      <c r="AMK130" s="81"/>
      <c r="AML130" s="81"/>
      <c r="AMM130" s="81"/>
      <c r="AMN130" s="81"/>
      <c r="AMO130" s="81"/>
      <c r="AMP130" s="81"/>
      <c r="AMQ130" s="81"/>
      <c r="AMR130" s="81"/>
      <c r="AMS130" s="81"/>
      <c r="AMT130" s="81"/>
      <c r="AMU130" s="81"/>
      <c r="AMV130" s="81"/>
      <c r="AMW130" s="81"/>
      <c r="AMX130" s="81"/>
      <c r="AMY130" s="81"/>
      <c r="AMZ130" s="81"/>
      <c r="ANA130" s="81"/>
      <c r="ANB130" s="81"/>
      <c r="ANC130" s="81"/>
      <c r="AND130" s="81"/>
      <c r="ANE130" s="81"/>
      <c r="ANF130" s="81"/>
      <c r="ANG130" s="81"/>
      <c r="ANH130" s="81"/>
      <c r="ANI130" s="81"/>
      <c r="ANJ130" s="81"/>
      <c r="ANK130" s="81"/>
      <c r="ANL130" s="81"/>
      <c r="ANM130" s="81"/>
      <c r="ANN130" s="81"/>
      <c r="ANO130" s="81"/>
      <c r="ANP130" s="81"/>
      <c r="ANQ130" s="81"/>
      <c r="ANR130" s="81"/>
      <c r="ANS130" s="81"/>
      <c r="ANT130" s="81"/>
      <c r="ANU130" s="81"/>
      <c r="ANV130" s="81"/>
      <c r="ANW130" s="81"/>
      <c r="ANX130" s="81"/>
      <c r="ANY130" s="81"/>
      <c r="ANZ130" s="81"/>
      <c r="AOA130" s="81"/>
      <c r="AOB130" s="81"/>
      <c r="AOC130" s="81"/>
      <c r="AOD130" s="81"/>
      <c r="AOE130" s="81"/>
      <c r="AOF130" s="81"/>
      <c r="AOG130" s="81"/>
      <c r="AOH130" s="81"/>
      <c r="AOI130" s="81"/>
      <c r="AOJ130" s="81"/>
      <c r="AOK130" s="81"/>
      <c r="AOL130" s="81"/>
      <c r="AOM130" s="81"/>
      <c r="AON130" s="81"/>
      <c r="AOO130" s="81"/>
      <c r="AOP130" s="81"/>
      <c r="AOQ130" s="81"/>
      <c r="AOR130" s="81"/>
      <c r="AOS130" s="81"/>
      <c r="AOT130" s="81"/>
      <c r="AOU130" s="81"/>
      <c r="AOV130" s="81"/>
      <c r="AOW130" s="81"/>
      <c r="AOX130" s="81"/>
      <c r="AOY130" s="81"/>
      <c r="AOZ130" s="81"/>
      <c r="APA130" s="81"/>
      <c r="APB130" s="81"/>
      <c r="APC130" s="81"/>
      <c r="APD130" s="81"/>
      <c r="APE130" s="81"/>
      <c r="APF130" s="81"/>
      <c r="APG130" s="81"/>
      <c r="APH130" s="81"/>
      <c r="API130" s="81"/>
      <c r="APJ130" s="81"/>
      <c r="APK130" s="81"/>
      <c r="APL130" s="81"/>
      <c r="APM130" s="81"/>
      <c r="APN130" s="81"/>
      <c r="APO130" s="81"/>
      <c r="APP130" s="81"/>
      <c r="APQ130" s="81"/>
      <c r="APR130" s="81"/>
      <c r="APS130" s="81"/>
      <c r="APT130" s="81"/>
      <c r="APU130" s="81"/>
      <c r="APV130" s="81"/>
      <c r="APW130" s="81"/>
      <c r="APX130" s="81"/>
      <c r="APY130" s="81"/>
      <c r="APZ130" s="81"/>
      <c r="AQA130" s="81"/>
      <c r="AQB130" s="81"/>
      <c r="AQC130" s="81"/>
      <c r="AQD130" s="81"/>
      <c r="AQE130" s="81"/>
      <c r="AQF130" s="81"/>
      <c r="AQG130" s="81"/>
      <c r="AQH130" s="81"/>
      <c r="AQI130" s="81"/>
      <c r="AQJ130" s="81"/>
      <c r="AQK130" s="81"/>
      <c r="AQL130" s="81"/>
      <c r="AQM130" s="81"/>
      <c r="AQN130" s="81"/>
      <c r="AQO130" s="81"/>
      <c r="AQP130" s="81"/>
      <c r="AQQ130" s="81"/>
      <c r="AQR130" s="81"/>
      <c r="AQS130" s="81"/>
      <c r="AQT130" s="81"/>
      <c r="AQU130" s="81"/>
      <c r="AQV130" s="81"/>
      <c r="AQW130" s="81"/>
      <c r="AQX130" s="81"/>
      <c r="AQY130" s="81"/>
      <c r="AQZ130" s="81"/>
      <c r="ARA130" s="81"/>
      <c r="ARB130" s="81"/>
      <c r="ARC130" s="81"/>
      <c r="ARD130" s="81"/>
      <c r="ARE130" s="81"/>
      <c r="ARF130" s="81"/>
      <c r="ARG130" s="81"/>
      <c r="ARH130" s="81"/>
      <c r="ARI130" s="81"/>
      <c r="ARJ130" s="81"/>
      <c r="ARK130" s="81"/>
      <c r="ARL130" s="81"/>
      <c r="ARM130" s="81"/>
      <c r="ARN130" s="81"/>
      <c r="ARO130" s="81"/>
      <c r="ARP130" s="81"/>
      <c r="ARQ130" s="81"/>
      <c r="ARR130" s="81"/>
      <c r="ARS130" s="81"/>
      <c r="ART130" s="81"/>
      <c r="ARU130" s="81"/>
      <c r="ARV130" s="81"/>
      <c r="ARW130" s="81"/>
      <c r="ARX130" s="81"/>
      <c r="ARY130" s="81"/>
      <c r="ARZ130" s="81"/>
      <c r="ASA130" s="81"/>
      <c r="ASB130" s="81"/>
      <c r="ASC130" s="81"/>
      <c r="ASD130" s="81"/>
      <c r="ASE130" s="81"/>
      <c r="ASF130" s="81"/>
      <c r="ASG130" s="81"/>
      <c r="ASH130" s="81"/>
      <c r="ASI130" s="81"/>
      <c r="ASJ130" s="81"/>
      <c r="ASK130" s="81"/>
      <c r="ASL130" s="81"/>
      <c r="ASM130" s="81"/>
      <c r="ASN130" s="81"/>
      <c r="ASO130" s="81"/>
      <c r="ASP130" s="81"/>
      <c r="ASQ130" s="81"/>
      <c r="ASR130" s="81"/>
      <c r="ASS130" s="81"/>
      <c r="AST130" s="81"/>
      <c r="ASU130" s="81"/>
      <c r="ASV130" s="81"/>
      <c r="ASW130" s="81"/>
      <c r="ASX130" s="81"/>
      <c r="ASY130" s="81"/>
      <c r="ASZ130" s="81"/>
      <c r="ATA130" s="81"/>
      <c r="ATB130" s="81"/>
      <c r="ATC130" s="81"/>
      <c r="ATD130" s="81"/>
      <c r="ATE130" s="81"/>
      <c r="ATF130" s="81"/>
      <c r="ATG130" s="81"/>
      <c r="ATH130" s="81"/>
      <c r="ATI130" s="81"/>
      <c r="ATJ130" s="81"/>
      <c r="ATK130" s="81"/>
      <c r="ATL130" s="81"/>
      <c r="ATM130" s="81"/>
      <c r="ATN130" s="81"/>
      <c r="ATO130" s="81"/>
      <c r="ATP130" s="81"/>
      <c r="ATQ130" s="81"/>
      <c r="ATR130" s="81"/>
      <c r="ATS130" s="81"/>
      <c r="ATT130" s="81"/>
      <c r="ATU130" s="81"/>
      <c r="ATV130" s="81"/>
      <c r="ATW130" s="81"/>
      <c r="ATX130" s="81"/>
      <c r="ATY130" s="81"/>
      <c r="ATZ130" s="81"/>
      <c r="AUA130" s="81"/>
      <c r="AUB130" s="81"/>
      <c r="AUC130" s="81"/>
      <c r="AUD130" s="81"/>
      <c r="AUE130" s="81"/>
      <c r="AUF130" s="81"/>
      <c r="AUG130" s="81"/>
      <c r="AUH130" s="81"/>
      <c r="AUI130" s="81"/>
      <c r="AUJ130" s="81"/>
      <c r="AUK130" s="81"/>
      <c r="AUL130" s="81"/>
      <c r="AUM130" s="81"/>
      <c r="AUN130" s="81"/>
      <c r="AUO130" s="81"/>
      <c r="AUP130" s="81"/>
      <c r="AUQ130" s="81"/>
      <c r="AUR130" s="81"/>
      <c r="AUS130" s="81"/>
      <c r="AUT130" s="81"/>
      <c r="AUU130" s="81"/>
      <c r="AUV130" s="81"/>
      <c r="AUW130" s="81"/>
      <c r="AUX130" s="81"/>
      <c r="AUY130" s="81"/>
      <c r="AUZ130" s="81"/>
      <c r="AVA130" s="81"/>
      <c r="AVB130" s="81"/>
      <c r="AVC130" s="81"/>
      <c r="AVD130" s="81"/>
      <c r="AVE130" s="81"/>
      <c r="AVF130" s="81"/>
      <c r="AVG130" s="81"/>
      <c r="AVH130" s="81"/>
      <c r="AVI130" s="81"/>
      <c r="AVJ130" s="81"/>
      <c r="AVK130" s="81"/>
      <c r="AVL130" s="81"/>
      <c r="AVM130" s="81"/>
      <c r="AVN130" s="81"/>
      <c r="AVO130" s="81"/>
      <c r="AVP130" s="81"/>
      <c r="AVQ130" s="81"/>
      <c r="AVR130" s="81"/>
      <c r="AVS130" s="81"/>
      <c r="AVT130" s="81"/>
      <c r="AVU130" s="81"/>
      <c r="AVV130" s="81"/>
      <c r="AVW130" s="81"/>
      <c r="AVX130" s="81"/>
      <c r="AVY130" s="81"/>
      <c r="AVZ130" s="81"/>
      <c r="AWA130" s="81"/>
      <c r="AWB130" s="81"/>
      <c r="AWC130" s="81"/>
      <c r="AWD130" s="81"/>
      <c r="AWE130" s="81"/>
      <c r="AWF130" s="81"/>
      <c r="AWG130" s="81"/>
      <c r="AWH130" s="81"/>
      <c r="AWI130" s="81"/>
      <c r="AWJ130" s="81"/>
      <c r="AWK130" s="81"/>
      <c r="AWL130" s="81"/>
      <c r="AWM130" s="81"/>
      <c r="AWN130" s="81"/>
      <c r="AWO130" s="81"/>
      <c r="AWP130" s="81"/>
      <c r="AWQ130" s="81"/>
      <c r="AWR130" s="81"/>
      <c r="AWS130" s="81"/>
      <c r="AWT130" s="81"/>
      <c r="AWU130" s="81"/>
      <c r="AWV130" s="81"/>
      <c r="AWW130" s="81"/>
      <c r="AWX130" s="81"/>
      <c r="AWY130" s="81"/>
      <c r="AWZ130" s="81"/>
      <c r="AXA130" s="81"/>
      <c r="AXB130" s="81"/>
      <c r="AXC130" s="81"/>
      <c r="AXD130" s="81"/>
      <c r="AXE130" s="81"/>
      <c r="AXF130" s="81"/>
      <c r="AXG130" s="81"/>
      <c r="AXH130" s="81"/>
      <c r="AXI130" s="81"/>
      <c r="AXJ130" s="81"/>
      <c r="AXK130" s="81"/>
      <c r="AXL130" s="81"/>
      <c r="AXM130" s="81"/>
      <c r="AXN130" s="81"/>
      <c r="AXO130" s="81"/>
      <c r="AXP130" s="81"/>
      <c r="AXQ130" s="81"/>
      <c r="AXR130" s="81"/>
      <c r="AXS130" s="81"/>
      <c r="AXT130" s="81"/>
      <c r="AXU130" s="81"/>
      <c r="AXV130" s="81"/>
      <c r="AXW130" s="81"/>
      <c r="AXX130" s="81"/>
      <c r="AXY130" s="81"/>
      <c r="AXZ130" s="81"/>
      <c r="AYA130" s="81"/>
      <c r="AYB130" s="81"/>
      <c r="AYC130" s="81"/>
      <c r="AYD130" s="81"/>
      <c r="AYE130" s="81"/>
      <c r="AYF130" s="81"/>
      <c r="AYG130" s="81"/>
      <c r="AYH130" s="81"/>
      <c r="AYI130" s="81"/>
      <c r="AYJ130" s="81"/>
      <c r="AYK130" s="81"/>
      <c r="AYL130" s="81"/>
      <c r="AYM130" s="81"/>
      <c r="AYN130" s="81"/>
      <c r="AYO130" s="81"/>
      <c r="AYP130" s="81"/>
      <c r="AYQ130" s="81"/>
      <c r="AYR130" s="81"/>
      <c r="AYS130" s="81"/>
      <c r="AYT130" s="81"/>
      <c r="AYU130" s="81"/>
      <c r="AYV130" s="81"/>
      <c r="AYW130" s="81"/>
      <c r="AYX130" s="81"/>
      <c r="AYY130" s="81"/>
      <c r="AYZ130" s="81"/>
      <c r="AZA130" s="81"/>
      <c r="AZB130" s="81"/>
      <c r="AZC130" s="81"/>
      <c r="AZD130" s="81"/>
      <c r="AZE130" s="81"/>
      <c r="AZF130" s="81"/>
      <c r="AZG130" s="81"/>
      <c r="AZH130" s="81"/>
      <c r="AZI130" s="81"/>
      <c r="AZJ130" s="81"/>
      <c r="AZK130" s="81"/>
      <c r="AZL130" s="81"/>
      <c r="AZM130" s="81"/>
      <c r="AZN130" s="81"/>
      <c r="AZO130" s="81"/>
      <c r="AZP130" s="81"/>
      <c r="AZQ130" s="81"/>
      <c r="AZR130" s="81"/>
      <c r="AZS130" s="81"/>
      <c r="AZT130" s="81"/>
      <c r="AZU130" s="81"/>
      <c r="AZV130" s="81"/>
      <c r="AZW130" s="81"/>
      <c r="AZX130" s="81"/>
      <c r="AZY130" s="81"/>
      <c r="AZZ130" s="81"/>
      <c r="BAA130" s="81"/>
      <c r="BAB130" s="81"/>
      <c r="BAC130" s="81"/>
      <c r="BAD130" s="81"/>
      <c r="BAE130" s="81"/>
      <c r="BAF130" s="81"/>
      <c r="BAG130" s="81"/>
      <c r="BAH130" s="81"/>
      <c r="BAI130" s="81"/>
      <c r="BAJ130" s="81"/>
      <c r="BAK130" s="81"/>
      <c r="BAL130" s="81"/>
      <c r="BAM130" s="81"/>
      <c r="BAN130" s="81"/>
      <c r="BAO130" s="81"/>
      <c r="BAP130" s="81"/>
      <c r="BAQ130" s="81"/>
      <c r="BAR130" s="81"/>
      <c r="BAS130" s="81"/>
      <c r="BAT130" s="81"/>
      <c r="BAU130" s="81"/>
      <c r="BAV130" s="81"/>
      <c r="BAW130" s="81"/>
      <c r="BAX130" s="81"/>
      <c r="BAY130" s="81"/>
      <c r="BAZ130" s="81"/>
      <c r="BBA130" s="81"/>
      <c r="BBB130" s="81"/>
      <c r="BBC130" s="81"/>
      <c r="BBD130" s="81"/>
      <c r="BBE130" s="81"/>
      <c r="BBF130" s="81"/>
      <c r="BBG130" s="81"/>
      <c r="BBH130" s="81"/>
      <c r="BBI130" s="81"/>
      <c r="BBJ130" s="81"/>
      <c r="BBK130" s="81"/>
      <c r="BBL130" s="81"/>
      <c r="BBM130" s="81"/>
      <c r="BBN130" s="81"/>
      <c r="BBO130" s="81"/>
      <c r="BBP130" s="81"/>
      <c r="BBQ130" s="81"/>
      <c r="BBR130" s="81"/>
      <c r="BBS130" s="81"/>
      <c r="BBT130" s="81"/>
      <c r="BBU130" s="81"/>
      <c r="BBV130" s="81"/>
      <c r="BBW130" s="81"/>
      <c r="BBX130" s="81"/>
      <c r="BBY130" s="81"/>
      <c r="BBZ130" s="81"/>
      <c r="BCA130" s="81"/>
      <c r="BCB130" s="81"/>
      <c r="BCC130" s="81"/>
      <c r="BCD130" s="81"/>
      <c r="BCE130" s="81"/>
      <c r="BCF130" s="81"/>
      <c r="BCG130" s="81"/>
      <c r="BCH130" s="81"/>
      <c r="BCI130" s="81"/>
      <c r="BCJ130" s="81"/>
      <c r="BCK130" s="81"/>
      <c r="BCL130" s="81"/>
      <c r="BCM130" s="81"/>
      <c r="BCN130" s="81"/>
      <c r="BCO130" s="81"/>
      <c r="BCP130" s="81"/>
      <c r="BCQ130" s="81"/>
      <c r="BCR130" s="81"/>
      <c r="BCS130" s="81"/>
      <c r="BCT130" s="81"/>
      <c r="BCU130" s="81"/>
      <c r="BCV130" s="81"/>
      <c r="BCW130" s="81"/>
      <c r="BCX130" s="81"/>
      <c r="BCY130" s="81"/>
      <c r="BCZ130" s="81"/>
      <c r="BDA130" s="81"/>
      <c r="BDB130" s="81"/>
      <c r="BDC130" s="81"/>
      <c r="BDD130" s="81"/>
      <c r="BDE130" s="81"/>
      <c r="BDF130" s="81"/>
      <c r="BDG130" s="81"/>
      <c r="BDH130" s="81"/>
      <c r="BDI130" s="81"/>
      <c r="BDJ130" s="81"/>
      <c r="BDK130" s="81"/>
      <c r="BDL130" s="81"/>
      <c r="BDM130" s="81"/>
      <c r="BDN130" s="81"/>
      <c r="BDO130" s="81"/>
      <c r="BDP130" s="81"/>
      <c r="BDQ130" s="81"/>
      <c r="BDR130" s="81"/>
      <c r="BDS130" s="81"/>
      <c r="BDT130" s="81"/>
      <c r="BDU130" s="81"/>
      <c r="BDV130" s="81"/>
      <c r="BDW130" s="81"/>
      <c r="BDX130" s="81"/>
      <c r="BDY130" s="81"/>
      <c r="BDZ130" s="81"/>
      <c r="BEA130" s="81"/>
      <c r="BEB130" s="81"/>
      <c r="BEC130" s="81"/>
      <c r="BED130" s="81"/>
      <c r="BEE130" s="81"/>
      <c r="BEF130" s="81"/>
      <c r="BEG130" s="81"/>
      <c r="BEH130" s="81"/>
      <c r="BEI130" s="81"/>
      <c r="BEJ130" s="81"/>
      <c r="BEK130" s="81"/>
      <c r="BEL130" s="81"/>
      <c r="BEM130" s="81"/>
      <c r="BEN130" s="81"/>
      <c r="BEO130" s="81"/>
      <c r="BEP130" s="81"/>
      <c r="BEQ130" s="81"/>
      <c r="BER130" s="81"/>
      <c r="BES130" s="81"/>
      <c r="BET130" s="81"/>
      <c r="BEU130" s="81"/>
      <c r="BEV130" s="81"/>
      <c r="BEW130" s="81"/>
      <c r="BEX130" s="81"/>
      <c r="BEY130" s="81"/>
      <c r="BEZ130" s="81"/>
      <c r="BFA130" s="81"/>
      <c r="BFB130" s="81"/>
      <c r="BFC130" s="81"/>
      <c r="BFD130" s="81"/>
      <c r="BFE130" s="81"/>
      <c r="BFF130" s="81"/>
      <c r="BFG130" s="81"/>
      <c r="BFH130" s="81"/>
      <c r="BFI130" s="81"/>
      <c r="BFJ130" s="81"/>
      <c r="BFK130" s="81"/>
      <c r="BFL130" s="81"/>
      <c r="BFM130" s="81"/>
      <c r="BFN130" s="81"/>
      <c r="BFO130" s="81"/>
      <c r="BFP130" s="81"/>
      <c r="BFQ130" s="81"/>
      <c r="BFR130" s="81"/>
      <c r="BFS130" s="81"/>
      <c r="BFT130" s="81"/>
      <c r="BFU130" s="81"/>
      <c r="BFV130" s="81"/>
      <c r="BFW130" s="81"/>
      <c r="BFX130" s="81"/>
      <c r="BFY130" s="81"/>
      <c r="BFZ130" s="81"/>
      <c r="BGA130" s="81"/>
      <c r="BGB130" s="81"/>
      <c r="BGC130" s="81"/>
      <c r="BGD130" s="81"/>
      <c r="BGE130" s="81"/>
      <c r="BGF130" s="81"/>
      <c r="BGG130" s="81"/>
      <c r="BGH130" s="81"/>
      <c r="BGI130" s="81"/>
      <c r="BGJ130" s="81"/>
      <c r="BGK130" s="81"/>
      <c r="BGL130" s="81"/>
      <c r="BGM130" s="81"/>
      <c r="BGN130" s="81"/>
      <c r="BGO130" s="81"/>
      <c r="BGP130" s="81"/>
      <c r="BGQ130" s="81"/>
      <c r="BGR130" s="81"/>
      <c r="BGS130" s="81"/>
      <c r="BGT130" s="81"/>
      <c r="BGU130" s="81"/>
      <c r="BGV130" s="81"/>
      <c r="BGW130" s="81"/>
      <c r="BGX130" s="81"/>
      <c r="BGY130" s="81"/>
      <c r="BGZ130" s="81"/>
      <c r="BHA130" s="81"/>
      <c r="BHB130" s="81"/>
      <c r="BHC130" s="81"/>
      <c r="BHD130" s="81"/>
      <c r="BHE130" s="81"/>
      <c r="BHF130" s="81"/>
      <c r="BHG130" s="81"/>
      <c r="BHH130" s="81"/>
      <c r="BHI130" s="81"/>
      <c r="BHJ130" s="81"/>
      <c r="BHK130" s="81"/>
      <c r="BHL130" s="81"/>
      <c r="BHM130" s="81"/>
      <c r="BHN130" s="81"/>
      <c r="BHO130" s="81"/>
      <c r="BHP130" s="81"/>
      <c r="BHQ130" s="81"/>
      <c r="BHR130" s="81"/>
      <c r="BHS130" s="81"/>
      <c r="BHT130" s="81"/>
      <c r="BHU130" s="81"/>
      <c r="BHV130" s="81"/>
      <c r="BHW130" s="81"/>
      <c r="BHX130" s="81"/>
      <c r="BHY130" s="81"/>
      <c r="BHZ130" s="81"/>
      <c r="BIA130" s="81"/>
      <c r="BIB130" s="81"/>
      <c r="BIC130" s="81"/>
      <c r="BID130" s="81"/>
      <c r="BIE130" s="81"/>
      <c r="BIF130" s="81"/>
      <c r="BIG130" s="81"/>
      <c r="BIH130" s="81"/>
      <c r="BII130" s="81"/>
      <c r="BIJ130" s="81"/>
      <c r="BIK130" s="81"/>
      <c r="BIL130" s="81"/>
      <c r="BIM130" s="81"/>
      <c r="BIN130" s="81"/>
      <c r="BIO130" s="81"/>
      <c r="BIP130" s="81"/>
      <c r="BIQ130" s="81"/>
      <c r="BIR130" s="81"/>
      <c r="BIS130" s="81"/>
      <c r="BIT130" s="81"/>
      <c r="BIU130" s="81"/>
      <c r="BIV130" s="81"/>
      <c r="BIW130" s="81"/>
      <c r="BIX130" s="81"/>
      <c r="BIY130" s="81"/>
      <c r="BIZ130" s="81"/>
      <c r="BJA130" s="81"/>
      <c r="BJB130" s="81"/>
      <c r="BJC130" s="81"/>
      <c r="BJD130" s="81"/>
      <c r="BJE130" s="81"/>
      <c r="BJF130" s="81"/>
      <c r="BJG130" s="81"/>
      <c r="BJH130" s="81"/>
      <c r="BJI130" s="81"/>
      <c r="BJJ130" s="81"/>
      <c r="BJK130" s="81"/>
      <c r="BJL130" s="81"/>
      <c r="BJM130" s="81"/>
      <c r="BJN130" s="81"/>
      <c r="BJO130" s="81"/>
      <c r="BJP130" s="81"/>
      <c r="BJQ130" s="81"/>
      <c r="BJR130" s="81"/>
      <c r="BJS130" s="81"/>
      <c r="BJT130" s="81"/>
      <c r="BJU130" s="81"/>
      <c r="BJV130" s="81"/>
      <c r="BJW130" s="81"/>
      <c r="BJX130" s="81"/>
      <c r="BJY130" s="81"/>
      <c r="BJZ130" s="81"/>
      <c r="BKA130" s="81"/>
      <c r="BKB130" s="81"/>
      <c r="BKC130" s="81"/>
      <c r="BKD130" s="81"/>
      <c r="BKE130" s="81"/>
      <c r="BKF130" s="81"/>
      <c r="BKG130" s="81"/>
      <c r="BKH130" s="81"/>
      <c r="BKI130" s="81"/>
      <c r="BKJ130" s="81"/>
      <c r="BKK130" s="81"/>
      <c r="BKL130" s="81"/>
      <c r="BKM130" s="81"/>
      <c r="BKN130" s="81"/>
      <c r="BKO130" s="81"/>
      <c r="BKP130" s="81"/>
      <c r="BKQ130" s="81"/>
      <c r="BKR130" s="81"/>
      <c r="BKS130" s="81"/>
      <c r="BKT130" s="81"/>
      <c r="BKU130" s="81"/>
      <c r="BKV130" s="81"/>
      <c r="BKW130" s="81"/>
      <c r="BKX130" s="81"/>
      <c r="BKY130" s="81"/>
      <c r="BKZ130" s="81"/>
      <c r="BLA130" s="81"/>
      <c r="BLB130" s="81"/>
      <c r="BLC130" s="81"/>
      <c r="BLD130" s="81"/>
      <c r="BLE130" s="81"/>
      <c r="BLF130" s="81"/>
      <c r="BLG130" s="81"/>
      <c r="BLH130" s="81"/>
      <c r="BLI130" s="81"/>
      <c r="BLJ130" s="81"/>
      <c r="BLK130" s="81"/>
      <c r="BLL130" s="81"/>
      <c r="BLM130" s="81"/>
      <c r="BLN130" s="81"/>
      <c r="BLO130" s="81"/>
      <c r="BLP130" s="81"/>
      <c r="BLQ130" s="81"/>
      <c r="BLR130" s="81"/>
      <c r="BLS130" s="81"/>
      <c r="BLT130" s="81"/>
      <c r="BLU130" s="81"/>
      <c r="BLV130" s="81"/>
      <c r="BLW130" s="81"/>
      <c r="BLX130" s="81"/>
      <c r="BLY130" s="81"/>
      <c r="BLZ130" s="81"/>
      <c r="BMA130" s="81"/>
      <c r="BMB130" s="81"/>
      <c r="BMC130" s="81"/>
      <c r="BMD130" s="81"/>
      <c r="BME130" s="81"/>
      <c r="BMF130" s="81"/>
      <c r="BMG130" s="81"/>
      <c r="BMH130" s="81"/>
      <c r="BMI130" s="81"/>
      <c r="BMJ130" s="81"/>
      <c r="BMK130" s="81"/>
      <c r="BML130" s="81"/>
      <c r="BMM130" s="81"/>
      <c r="BMN130" s="81"/>
      <c r="BMO130" s="81"/>
      <c r="BMP130" s="81"/>
      <c r="BMQ130" s="81"/>
      <c r="BMR130" s="81"/>
      <c r="BMS130" s="81"/>
      <c r="BMT130" s="81"/>
      <c r="BMU130" s="81"/>
      <c r="BMV130" s="81"/>
      <c r="BMW130" s="81"/>
      <c r="BMX130" s="81"/>
      <c r="BMY130" s="81"/>
      <c r="BMZ130" s="81"/>
      <c r="BNA130" s="81"/>
      <c r="BNB130" s="81"/>
      <c r="BNC130" s="81"/>
      <c r="BND130" s="81"/>
      <c r="BNE130" s="81"/>
      <c r="BNF130" s="81"/>
      <c r="BNG130" s="81"/>
      <c r="BNH130" s="81"/>
      <c r="BNI130" s="81"/>
      <c r="BNJ130" s="81"/>
      <c r="BNK130" s="81"/>
      <c r="BNL130" s="81"/>
      <c r="BNM130" s="81"/>
      <c r="BNN130" s="81"/>
      <c r="BNO130" s="81"/>
      <c r="BNP130" s="81"/>
      <c r="BNQ130" s="81"/>
      <c r="BNR130" s="81"/>
      <c r="BNS130" s="81"/>
      <c r="BNT130" s="81"/>
      <c r="BNU130" s="81"/>
      <c r="BNV130" s="81"/>
      <c r="BNW130" s="81"/>
      <c r="BNX130" s="81"/>
      <c r="BNY130" s="81"/>
      <c r="BNZ130" s="81"/>
      <c r="BOA130" s="81"/>
      <c r="BOB130" s="81"/>
      <c r="BOC130" s="81"/>
      <c r="BOD130" s="81"/>
      <c r="BOE130" s="81"/>
      <c r="BOF130" s="81"/>
      <c r="BOG130" s="81"/>
      <c r="BOH130" s="81"/>
      <c r="BOI130" s="81"/>
      <c r="BOJ130" s="81"/>
      <c r="BOK130" s="81"/>
      <c r="BOL130" s="81"/>
      <c r="BOM130" s="81"/>
      <c r="BON130" s="81"/>
      <c r="BOO130" s="81"/>
      <c r="BOP130" s="81"/>
      <c r="BOQ130" s="81"/>
      <c r="BOR130" s="81"/>
      <c r="BOS130" s="81"/>
      <c r="BOT130" s="81"/>
      <c r="BOU130" s="81"/>
      <c r="BOV130" s="81"/>
      <c r="BOW130" s="81"/>
      <c r="BOX130" s="81"/>
      <c r="BOY130" s="81"/>
      <c r="BOZ130" s="81"/>
      <c r="BPA130" s="81"/>
      <c r="BPB130" s="81"/>
      <c r="BPC130" s="81"/>
      <c r="BPD130" s="81"/>
      <c r="BPE130" s="81"/>
      <c r="BPF130" s="81"/>
      <c r="BPG130" s="81"/>
      <c r="BPH130" s="81"/>
      <c r="BPI130" s="81"/>
      <c r="BPJ130" s="81"/>
      <c r="BPK130" s="81"/>
      <c r="BPL130" s="81"/>
      <c r="BPM130" s="81"/>
      <c r="BPN130" s="81"/>
      <c r="BPO130" s="81"/>
      <c r="BPP130" s="81"/>
      <c r="BPQ130" s="81"/>
      <c r="BPR130" s="81"/>
      <c r="BPS130" s="81"/>
      <c r="BPT130" s="81"/>
      <c r="BPU130" s="81"/>
      <c r="BPV130" s="81"/>
      <c r="BPW130" s="81"/>
      <c r="BPX130" s="81"/>
      <c r="BPY130" s="81"/>
      <c r="BPZ130" s="81"/>
      <c r="BQA130" s="81"/>
      <c r="BQB130" s="81"/>
      <c r="BQC130" s="81"/>
      <c r="BQD130" s="81"/>
      <c r="BQE130" s="81"/>
      <c r="BQF130" s="81"/>
      <c r="BQG130" s="81"/>
      <c r="BQH130" s="81"/>
      <c r="BQI130" s="81"/>
      <c r="BQJ130" s="81"/>
      <c r="BQK130" s="81"/>
      <c r="BQL130" s="81"/>
      <c r="BQM130" s="81"/>
      <c r="BQN130" s="81"/>
      <c r="BQO130" s="81"/>
      <c r="BQP130" s="81"/>
      <c r="BQQ130" s="81"/>
      <c r="BQR130" s="81"/>
      <c r="BQS130" s="81"/>
      <c r="BQT130" s="81"/>
      <c r="BQU130" s="81"/>
      <c r="BQV130" s="81"/>
      <c r="BQW130" s="81"/>
      <c r="BQX130" s="81"/>
      <c r="BQY130" s="81"/>
      <c r="BQZ130" s="81"/>
      <c r="BRA130" s="81"/>
      <c r="BRB130" s="81"/>
      <c r="BRC130" s="81"/>
      <c r="BRD130" s="81"/>
      <c r="BRE130" s="81"/>
      <c r="BRF130" s="81"/>
      <c r="BRG130" s="81"/>
      <c r="BRH130" s="81"/>
      <c r="BRI130" s="81"/>
      <c r="BRJ130" s="81"/>
      <c r="BRK130" s="81"/>
      <c r="BRL130" s="81"/>
      <c r="BRM130" s="81"/>
      <c r="BRN130" s="81"/>
      <c r="BRO130" s="81"/>
      <c r="BRP130" s="81"/>
      <c r="BRQ130" s="81"/>
      <c r="BRR130" s="81"/>
      <c r="BRS130" s="81"/>
      <c r="BRT130" s="81"/>
      <c r="BRU130" s="81"/>
      <c r="BRV130" s="81"/>
      <c r="BRW130" s="81"/>
      <c r="BRX130" s="81"/>
      <c r="BRY130" s="81"/>
      <c r="BRZ130" s="81"/>
      <c r="BSA130" s="81"/>
      <c r="BSB130" s="81"/>
      <c r="BSC130" s="81"/>
      <c r="BSD130" s="81"/>
      <c r="BSE130" s="81"/>
      <c r="BSF130" s="81"/>
      <c r="BSG130" s="81"/>
      <c r="BSH130" s="81"/>
      <c r="BSI130" s="81"/>
      <c r="BSJ130" s="81"/>
      <c r="BSK130" s="81"/>
      <c r="BSL130" s="81"/>
      <c r="BSM130" s="81"/>
      <c r="BSN130" s="81"/>
      <c r="BSO130" s="81"/>
      <c r="BSP130" s="81"/>
      <c r="BSQ130" s="81"/>
      <c r="BSR130" s="81"/>
      <c r="BSS130" s="81"/>
      <c r="BST130" s="81"/>
      <c r="BSU130" s="81"/>
      <c r="BSV130" s="81"/>
      <c r="BSW130" s="81"/>
      <c r="BSX130" s="81"/>
      <c r="BSY130" s="81"/>
      <c r="BSZ130" s="81"/>
      <c r="BTA130" s="81"/>
      <c r="BTB130" s="81"/>
      <c r="BTC130" s="81"/>
      <c r="BTD130" s="81"/>
      <c r="BTE130" s="81"/>
      <c r="BTF130" s="81"/>
      <c r="BTG130" s="81"/>
      <c r="BTH130" s="81"/>
      <c r="BTI130" s="81"/>
      <c r="BTJ130" s="81"/>
      <c r="BTK130" s="81"/>
      <c r="BTL130" s="81"/>
      <c r="BTM130" s="81"/>
      <c r="BTN130" s="81"/>
      <c r="BTO130" s="81"/>
      <c r="BTP130" s="81"/>
      <c r="BTQ130" s="81"/>
      <c r="BTR130" s="81"/>
      <c r="BTS130" s="81"/>
      <c r="BTT130" s="81"/>
      <c r="BTU130" s="81"/>
      <c r="BTV130" s="81"/>
      <c r="BTW130" s="81"/>
      <c r="BTX130" s="81"/>
      <c r="BTY130" s="81"/>
      <c r="BTZ130" s="81"/>
      <c r="BUA130" s="81"/>
      <c r="BUB130" s="81"/>
      <c r="BUC130" s="81"/>
      <c r="BUD130" s="81"/>
      <c r="BUE130" s="81"/>
      <c r="BUF130" s="81"/>
      <c r="BUG130" s="81"/>
      <c r="BUH130" s="81"/>
      <c r="BUI130" s="81"/>
      <c r="BUJ130" s="81"/>
      <c r="BUK130" s="81"/>
      <c r="BUL130" s="81"/>
      <c r="BUM130" s="81"/>
      <c r="BUN130" s="81"/>
      <c r="BUO130" s="81"/>
      <c r="BUP130" s="81"/>
      <c r="BUQ130" s="81"/>
      <c r="BUR130" s="81"/>
      <c r="BUS130" s="81"/>
      <c r="BUT130" s="81"/>
      <c r="BUU130" s="81"/>
      <c r="BUV130" s="81"/>
      <c r="BUW130" s="81"/>
      <c r="BUX130" s="81"/>
      <c r="BUY130" s="81"/>
      <c r="BUZ130" s="81"/>
      <c r="BVA130" s="81"/>
      <c r="BVB130" s="81"/>
      <c r="BVC130" s="81"/>
      <c r="BVD130" s="81"/>
      <c r="BVE130" s="81"/>
      <c r="BVF130" s="81"/>
      <c r="BVG130" s="81"/>
      <c r="BVH130" s="81"/>
      <c r="BVI130" s="81"/>
      <c r="BVJ130" s="81"/>
      <c r="BVK130" s="81"/>
      <c r="BVL130" s="81"/>
      <c r="BVM130" s="81"/>
      <c r="BVN130" s="81"/>
      <c r="BVO130" s="81"/>
      <c r="BVP130" s="81"/>
      <c r="BVQ130" s="81"/>
      <c r="BVR130" s="81"/>
      <c r="BVS130" s="81"/>
      <c r="BVT130" s="81"/>
      <c r="BVU130" s="81"/>
      <c r="BVV130" s="81"/>
      <c r="BVW130" s="81"/>
      <c r="BVX130" s="81"/>
      <c r="BVY130" s="81"/>
      <c r="BVZ130" s="81"/>
      <c r="BWA130" s="81"/>
      <c r="BWB130" s="81"/>
      <c r="BWC130" s="81"/>
      <c r="BWD130" s="81"/>
      <c r="BWE130" s="81"/>
      <c r="BWF130" s="81"/>
      <c r="BWG130" s="81"/>
      <c r="BWH130" s="81"/>
      <c r="BWI130" s="81"/>
      <c r="BWJ130" s="81"/>
      <c r="BWK130" s="81"/>
      <c r="BWL130" s="81"/>
      <c r="BWM130" s="81"/>
      <c r="BWN130" s="81"/>
      <c r="BWO130" s="81"/>
      <c r="BWP130" s="81"/>
      <c r="BWQ130" s="81"/>
      <c r="BWR130" s="81"/>
      <c r="BWS130" s="81"/>
      <c r="BWT130" s="81"/>
      <c r="BWU130" s="81"/>
      <c r="BWV130" s="81"/>
      <c r="BWW130" s="81"/>
      <c r="BWX130" s="81"/>
      <c r="BWY130" s="81"/>
      <c r="BWZ130" s="81"/>
      <c r="BXA130" s="81"/>
      <c r="BXB130" s="81"/>
      <c r="BXC130" s="81"/>
      <c r="BXD130" s="81"/>
      <c r="BXE130" s="81"/>
      <c r="BXF130" s="81"/>
      <c r="BXG130" s="81"/>
      <c r="BXH130" s="81"/>
      <c r="BXI130" s="81"/>
      <c r="BXJ130" s="81"/>
      <c r="BXK130" s="81"/>
      <c r="BXL130" s="81"/>
      <c r="BXM130" s="81"/>
      <c r="BXN130" s="81"/>
      <c r="BXO130" s="81"/>
      <c r="BXP130" s="81"/>
      <c r="BXQ130" s="81"/>
      <c r="BXR130" s="81"/>
      <c r="BXS130" s="81"/>
      <c r="BXT130" s="81"/>
      <c r="BXU130" s="81"/>
      <c r="BXV130" s="81"/>
      <c r="BXW130" s="81"/>
      <c r="BXX130" s="81"/>
      <c r="BXY130" s="81"/>
      <c r="BXZ130" s="81"/>
      <c r="BYA130" s="81"/>
      <c r="BYB130" s="81"/>
      <c r="BYC130" s="81"/>
      <c r="BYD130" s="81"/>
      <c r="BYE130" s="81"/>
      <c r="BYF130" s="81"/>
      <c r="BYG130" s="81"/>
      <c r="BYH130" s="81"/>
      <c r="BYI130" s="81"/>
      <c r="BYJ130" s="81"/>
      <c r="BYK130" s="81"/>
      <c r="BYL130" s="81"/>
      <c r="BYM130" s="81"/>
      <c r="BYN130" s="81"/>
      <c r="BYO130" s="81"/>
      <c r="BYP130" s="81"/>
      <c r="BYQ130" s="81"/>
      <c r="BYR130" s="81"/>
      <c r="BYS130" s="81"/>
      <c r="BYT130" s="81"/>
      <c r="BYU130" s="81"/>
      <c r="BYV130" s="81"/>
      <c r="BYW130" s="81"/>
      <c r="BYX130" s="81"/>
      <c r="BYY130" s="81"/>
      <c r="BYZ130" s="81"/>
      <c r="BZA130" s="81"/>
      <c r="BZB130" s="81"/>
      <c r="BZC130" s="81"/>
      <c r="BZD130" s="81"/>
      <c r="BZE130" s="81"/>
      <c r="BZF130" s="81"/>
      <c r="BZG130" s="81"/>
      <c r="BZH130" s="81"/>
      <c r="BZI130" s="81"/>
      <c r="BZJ130" s="81"/>
      <c r="BZK130" s="81"/>
      <c r="BZL130" s="81"/>
      <c r="BZM130" s="81"/>
      <c r="BZN130" s="81"/>
      <c r="BZO130" s="81"/>
      <c r="BZP130" s="81"/>
      <c r="BZQ130" s="81"/>
      <c r="BZR130" s="81"/>
      <c r="BZS130" s="81"/>
      <c r="BZT130" s="81"/>
      <c r="BZU130" s="81"/>
      <c r="BZV130" s="81"/>
      <c r="BZW130" s="81"/>
      <c r="BZX130" s="81"/>
      <c r="BZY130" s="81"/>
      <c r="BZZ130" s="81"/>
      <c r="CAA130" s="81"/>
      <c r="CAB130" s="81"/>
      <c r="CAC130" s="81"/>
      <c r="CAD130" s="81"/>
      <c r="CAE130" s="81"/>
      <c r="CAF130" s="81"/>
      <c r="CAG130" s="81"/>
      <c r="CAH130" s="81"/>
      <c r="CAI130" s="81"/>
      <c r="CAJ130" s="81"/>
      <c r="CAK130" s="81"/>
      <c r="CAL130" s="81"/>
      <c r="CAM130" s="81"/>
      <c r="CAN130" s="81"/>
      <c r="CAO130" s="81"/>
      <c r="CAP130" s="81"/>
      <c r="CAQ130" s="81"/>
      <c r="CAR130" s="81"/>
      <c r="CAS130" s="81"/>
      <c r="CAT130" s="81"/>
      <c r="CAU130" s="81"/>
      <c r="CAV130" s="81"/>
      <c r="CAW130" s="81"/>
      <c r="CAX130" s="81"/>
      <c r="CAY130" s="81"/>
      <c r="CAZ130" s="81"/>
      <c r="CBA130" s="81"/>
      <c r="CBB130" s="81"/>
      <c r="CBC130" s="81"/>
      <c r="CBD130" s="81"/>
      <c r="CBE130" s="81"/>
      <c r="CBF130" s="81"/>
      <c r="CBG130" s="81"/>
      <c r="CBH130" s="81"/>
      <c r="CBI130" s="81"/>
      <c r="CBJ130" s="81"/>
      <c r="CBK130" s="81"/>
      <c r="CBL130" s="81"/>
      <c r="CBM130" s="81"/>
      <c r="CBN130" s="81"/>
      <c r="CBO130" s="81"/>
      <c r="CBP130" s="81"/>
      <c r="CBQ130" s="81"/>
      <c r="CBR130" s="81"/>
      <c r="CBS130" s="81"/>
      <c r="CBT130" s="81"/>
      <c r="CBU130" s="81"/>
      <c r="CBV130" s="81"/>
      <c r="CBW130" s="81"/>
      <c r="CBX130" s="81"/>
      <c r="CBY130" s="81"/>
      <c r="CBZ130" s="81"/>
      <c r="CCA130" s="81"/>
      <c r="CCB130" s="81"/>
      <c r="CCC130" s="81"/>
      <c r="CCD130" s="81"/>
      <c r="CCE130" s="81"/>
      <c r="CCF130" s="81"/>
      <c r="CCG130" s="81"/>
      <c r="CCH130" s="81"/>
      <c r="CCI130" s="81"/>
      <c r="CCJ130" s="81"/>
      <c r="CCK130" s="81"/>
      <c r="CCL130" s="81"/>
      <c r="CCM130" s="81"/>
      <c r="CCN130" s="81"/>
      <c r="CCO130" s="81"/>
      <c r="CCP130" s="81"/>
      <c r="CCQ130" s="81"/>
      <c r="CCR130" s="81"/>
      <c r="CCS130" s="81"/>
      <c r="CCT130" s="81"/>
      <c r="CCU130" s="81"/>
      <c r="CCV130" s="81"/>
      <c r="CCW130" s="81"/>
      <c r="CCX130" s="81"/>
      <c r="CCY130" s="81"/>
      <c r="CCZ130" s="81"/>
      <c r="CDA130" s="81"/>
      <c r="CDB130" s="81"/>
      <c r="CDC130" s="81"/>
      <c r="CDD130" s="81"/>
      <c r="CDE130" s="81"/>
      <c r="CDF130" s="81"/>
      <c r="CDG130" s="81"/>
      <c r="CDH130" s="81"/>
      <c r="CDI130" s="81"/>
      <c r="CDJ130" s="81"/>
      <c r="CDK130" s="81"/>
      <c r="CDL130" s="81"/>
      <c r="CDM130" s="81"/>
      <c r="CDN130" s="81"/>
      <c r="CDO130" s="81"/>
      <c r="CDP130" s="81"/>
      <c r="CDQ130" s="81"/>
      <c r="CDR130" s="81"/>
      <c r="CDS130" s="81"/>
      <c r="CDT130" s="81"/>
      <c r="CDU130" s="81"/>
      <c r="CDV130" s="81"/>
      <c r="CDW130" s="81"/>
      <c r="CDX130" s="81"/>
      <c r="CDY130" s="81"/>
      <c r="CDZ130" s="81"/>
      <c r="CEA130" s="81"/>
      <c r="CEB130" s="81"/>
      <c r="CEC130" s="81"/>
      <c r="CED130" s="81"/>
      <c r="CEE130" s="81"/>
      <c r="CEF130" s="81"/>
      <c r="CEG130" s="81"/>
      <c r="CEH130" s="81"/>
      <c r="CEI130" s="81"/>
      <c r="CEJ130" s="81"/>
      <c r="CEK130" s="81"/>
      <c r="CEL130" s="81"/>
      <c r="CEM130" s="81"/>
      <c r="CEN130" s="81"/>
      <c r="CEO130" s="81"/>
      <c r="CEP130" s="81"/>
      <c r="CEQ130" s="81"/>
      <c r="CER130" s="81"/>
      <c r="CES130" s="81"/>
      <c r="CET130" s="81"/>
      <c r="CEU130" s="81"/>
      <c r="CEV130" s="81"/>
      <c r="CEW130" s="81"/>
      <c r="CEX130" s="81"/>
      <c r="CEY130" s="81"/>
      <c r="CEZ130" s="81"/>
      <c r="CFA130" s="81"/>
      <c r="CFB130" s="81"/>
      <c r="CFC130" s="81"/>
      <c r="CFD130" s="81"/>
      <c r="CFE130" s="81"/>
      <c r="CFF130" s="81"/>
      <c r="CFG130" s="81"/>
      <c r="CFH130" s="81"/>
      <c r="CFI130" s="81"/>
      <c r="CFJ130" s="81"/>
      <c r="CFK130" s="81"/>
      <c r="CFL130" s="81"/>
      <c r="CFM130" s="81"/>
      <c r="CFN130" s="81"/>
      <c r="CFO130" s="81"/>
      <c r="CFP130" s="81"/>
      <c r="CFQ130" s="81"/>
      <c r="CFR130" s="81"/>
      <c r="CFS130" s="81"/>
      <c r="CFT130" s="81"/>
      <c r="CFU130" s="81"/>
      <c r="CFV130" s="81"/>
      <c r="CFW130" s="81"/>
      <c r="CFX130" s="81"/>
      <c r="CFY130" s="81"/>
      <c r="CFZ130" s="81"/>
      <c r="CGA130" s="81"/>
      <c r="CGB130" s="81"/>
      <c r="CGC130" s="81"/>
      <c r="CGD130" s="81"/>
      <c r="CGE130" s="81"/>
      <c r="CGF130" s="81"/>
      <c r="CGG130" s="81"/>
      <c r="CGH130" s="81"/>
      <c r="CGI130" s="81"/>
      <c r="CGJ130" s="81"/>
      <c r="CGK130" s="81"/>
      <c r="CGL130" s="81"/>
      <c r="CGM130" s="81"/>
      <c r="CGN130" s="81"/>
      <c r="CGO130" s="81"/>
      <c r="CGP130" s="81"/>
      <c r="CGQ130" s="81"/>
      <c r="CGR130" s="81"/>
      <c r="CGS130" s="81"/>
      <c r="CGT130" s="81"/>
      <c r="CGU130" s="81"/>
      <c r="CGV130" s="81"/>
      <c r="CGW130" s="81"/>
      <c r="CGX130" s="81"/>
      <c r="CGY130" s="81"/>
      <c r="CGZ130" s="81"/>
      <c r="CHA130" s="81"/>
      <c r="CHB130" s="81"/>
      <c r="CHC130" s="81"/>
      <c r="CHD130" s="81"/>
      <c r="CHE130" s="81"/>
      <c r="CHF130" s="81"/>
      <c r="CHG130" s="81"/>
      <c r="CHH130" s="81"/>
      <c r="CHI130" s="81"/>
      <c r="CHJ130" s="81"/>
      <c r="CHK130" s="81"/>
      <c r="CHL130" s="81"/>
      <c r="CHM130" s="81"/>
      <c r="CHN130" s="81"/>
      <c r="CHO130" s="81"/>
      <c r="CHP130" s="81"/>
      <c r="CHQ130" s="81"/>
      <c r="CHR130" s="81"/>
      <c r="CHS130" s="81"/>
      <c r="CHT130" s="81"/>
      <c r="CHU130" s="81"/>
      <c r="CHV130" s="81"/>
      <c r="CHW130" s="81"/>
      <c r="CHX130" s="81"/>
      <c r="CHY130" s="81"/>
      <c r="CHZ130" s="81"/>
      <c r="CIA130" s="81"/>
      <c r="CIB130" s="81"/>
      <c r="CIC130" s="81"/>
      <c r="CID130" s="81"/>
      <c r="CIE130" s="81"/>
      <c r="CIF130" s="81"/>
      <c r="CIG130" s="81"/>
      <c r="CIH130" s="81"/>
      <c r="CII130" s="81"/>
      <c r="CIJ130" s="81"/>
      <c r="CIK130" s="81"/>
      <c r="CIL130" s="81"/>
      <c r="CIM130" s="81"/>
      <c r="CIN130" s="81"/>
      <c r="CIO130" s="81"/>
      <c r="CIP130" s="81"/>
      <c r="CIQ130" s="81"/>
      <c r="CIR130" s="81"/>
      <c r="CIS130" s="81"/>
      <c r="CIT130" s="81"/>
      <c r="CIU130" s="81"/>
      <c r="CIV130" s="81"/>
      <c r="CIW130" s="81"/>
      <c r="CIX130" s="81"/>
      <c r="CIY130" s="81"/>
      <c r="CIZ130" s="81"/>
      <c r="CJA130" s="81"/>
      <c r="CJB130" s="81"/>
      <c r="CJC130" s="81"/>
      <c r="CJD130" s="81"/>
      <c r="CJE130" s="81"/>
      <c r="CJF130" s="81"/>
      <c r="CJG130" s="81"/>
      <c r="CJH130" s="81"/>
      <c r="CJI130" s="81"/>
      <c r="CJJ130" s="81"/>
      <c r="CJK130" s="81"/>
      <c r="CJL130" s="81"/>
      <c r="CJM130" s="81"/>
      <c r="CJN130" s="81"/>
      <c r="CJO130" s="81"/>
      <c r="CJP130" s="81"/>
      <c r="CJQ130" s="81"/>
      <c r="CJR130" s="81"/>
      <c r="CJS130" s="81"/>
      <c r="CJT130" s="81"/>
      <c r="CJU130" s="81"/>
      <c r="CJV130" s="81"/>
      <c r="CJW130" s="81"/>
      <c r="CJX130" s="81"/>
      <c r="CJY130" s="81"/>
      <c r="CJZ130" s="81"/>
      <c r="CKA130" s="81"/>
      <c r="CKB130" s="81"/>
      <c r="CKC130" s="81"/>
      <c r="CKD130" s="81"/>
      <c r="CKE130" s="81"/>
      <c r="CKF130" s="81"/>
      <c r="CKG130" s="81"/>
      <c r="CKH130" s="81"/>
      <c r="CKI130" s="81"/>
      <c r="CKJ130" s="81"/>
      <c r="CKK130" s="81"/>
      <c r="CKL130" s="81"/>
      <c r="CKM130" s="81"/>
      <c r="CKN130" s="81"/>
      <c r="CKO130" s="81"/>
      <c r="CKP130" s="81"/>
      <c r="CKQ130" s="81"/>
      <c r="CKR130" s="81"/>
      <c r="CKS130" s="81"/>
      <c r="CKT130" s="81"/>
      <c r="CKU130" s="81"/>
      <c r="CKV130" s="81"/>
      <c r="CKW130" s="81"/>
      <c r="CKX130" s="81"/>
      <c r="CKY130" s="81"/>
      <c r="CKZ130" s="81"/>
      <c r="CLA130" s="81"/>
      <c r="CLB130" s="81"/>
      <c r="CLC130" s="81"/>
      <c r="CLD130" s="81"/>
      <c r="CLE130" s="81"/>
      <c r="CLF130" s="81"/>
      <c r="CLG130" s="81"/>
      <c r="CLH130" s="81"/>
      <c r="CLI130" s="81"/>
      <c r="CLJ130" s="81"/>
      <c r="CLK130" s="81"/>
      <c r="CLL130" s="81"/>
      <c r="CLM130" s="81"/>
      <c r="CLN130" s="81"/>
      <c r="CLO130" s="81"/>
      <c r="CLP130" s="81"/>
      <c r="CLQ130" s="81"/>
      <c r="CLR130" s="81"/>
      <c r="CLS130" s="81"/>
      <c r="CLT130" s="81"/>
      <c r="CLU130" s="81"/>
      <c r="CLV130" s="81"/>
      <c r="CLW130" s="81"/>
      <c r="CLX130" s="81"/>
      <c r="CLY130" s="81"/>
      <c r="CLZ130" s="81"/>
      <c r="CMA130" s="81"/>
      <c r="CMB130" s="81"/>
      <c r="CMC130" s="81"/>
      <c r="CMD130" s="81"/>
      <c r="CME130" s="81"/>
      <c r="CMF130" s="81"/>
      <c r="CMG130" s="81"/>
      <c r="CMH130" s="81"/>
      <c r="CMI130" s="81"/>
      <c r="CMJ130" s="81"/>
      <c r="CMK130" s="81"/>
      <c r="CML130" s="81"/>
      <c r="CMM130" s="81"/>
      <c r="CMN130" s="81"/>
      <c r="CMO130" s="81"/>
      <c r="CMP130" s="81"/>
      <c r="CMQ130" s="81"/>
      <c r="CMR130" s="81"/>
      <c r="CMS130" s="81"/>
      <c r="CMT130" s="81"/>
      <c r="CMU130" s="81"/>
      <c r="CMV130" s="81"/>
      <c r="CMW130" s="81"/>
      <c r="CMX130" s="81"/>
      <c r="CMY130" s="81"/>
      <c r="CMZ130" s="81"/>
      <c r="CNA130" s="81"/>
      <c r="CNB130" s="81"/>
      <c r="CNC130" s="81"/>
      <c r="CND130" s="81"/>
      <c r="CNE130" s="81"/>
      <c r="CNF130" s="81"/>
      <c r="CNG130" s="81"/>
      <c r="CNH130" s="81"/>
      <c r="CNI130" s="81"/>
      <c r="CNJ130" s="81"/>
      <c r="CNK130" s="81"/>
      <c r="CNL130" s="81"/>
      <c r="CNM130" s="81"/>
      <c r="CNN130" s="81"/>
      <c r="CNO130" s="81"/>
      <c r="CNP130" s="81"/>
      <c r="CNQ130" s="81"/>
      <c r="CNR130" s="81"/>
      <c r="CNS130" s="81"/>
      <c r="CNT130" s="81"/>
      <c r="CNU130" s="81"/>
      <c r="CNV130" s="81"/>
      <c r="CNW130" s="81"/>
      <c r="CNX130" s="81"/>
      <c r="CNY130" s="81"/>
      <c r="CNZ130" s="81"/>
      <c r="COA130" s="81"/>
      <c r="COB130" s="81"/>
      <c r="COC130" s="81"/>
      <c r="COD130" s="81"/>
      <c r="COE130" s="81"/>
      <c r="COF130" s="81"/>
      <c r="COG130" s="81"/>
      <c r="COH130" s="81"/>
      <c r="COI130" s="81"/>
      <c r="COJ130" s="81"/>
      <c r="COK130" s="81"/>
      <c r="COL130" s="81"/>
      <c r="COM130" s="81"/>
      <c r="CON130" s="81"/>
      <c r="COO130" s="81"/>
      <c r="COP130" s="81"/>
      <c r="COQ130" s="81"/>
      <c r="COR130" s="81"/>
      <c r="COS130" s="81"/>
      <c r="COT130" s="81"/>
      <c r="COU130" s="81"/>
      <c r="COV130" s="81"/>
      <c r="COW130" s="81"/>
      <c r="COX130" s="81"/>
      <c r="COY130" s="81"/>
      <c r="COZ130" s="81"/>
      <c r="CPA130" s="81"/>
      <c r="CPB130" s="81"/>
      <c r="CPC130" s="81"/>
      <c r="CPD130" s="81"/>
      <c r="CPE130" s="81"/>
      <c r="CPF130" s="81"/>
      <c r="CPG130" s="81"/>
      <c r="CPH130" s="81"/>
      <c r="CPI130" s="81"/>
      <c r="CPJ130" s="81"/>
      <c r="CPK130" s="81"/>
      <c r="CPL130" s="81"/>
      <c r="CPM130" s="81"/>
      <c r="CPN130" s="81"/>
      <c r="CPO130" s="81"/>
      <c r="CPP130" s="81"/>
      <c r="CPQ130" s="81"/>
      <c r="CPR130" s="81"/>
      <c r="CPS130" s="81"/>
      <c r="CPT130" s="81"/>
      <c r="CPU130" s="81"/>
      <c r="CPV130" s="81"/>
      <c r="CPW130" s="81"/>
      <c r="CPX130" s="81"/>
      <c r="CPY130" s="81"/>
      <c r="CPZ130" s="81"/>
      <c r="CQA130" s="81"/>
      <c r="CQB130" s="81"/>
      <c r="CQC130" s="81"/>
      <c r="CQD130" s="81"/>
      <c r="CQE130" s="81"/>
      <c r="CQF130" s="81"/>
      <c r="CQG130" s="81"/>
      <c r="CQH130" s="81"/>
      <c r="CQI130" s="81"/>
      <c r="CQJ130" s="81"/>
      <c r="CQK130" s="81"/>
      <c r="CQL130" s="81"/>
      <c r="CQM130" s="81"/>
      <c r="CQN130" s="81"/>
      <c r="CQO130" s="81"/>
      <c r="CQP130" s="81"/>
      <c r="CQQ130" s="81"/>
      <c r="CQR130" s="81"/>
      <c r="CQS130" s="81"/>
      <c r="CQT130" s="81"/>
      <c r="CQU130" s="81"/>
      <c r="CQV130" s="81"/>
      <c r="CQW130" s="81"/>
      <c r="CQX130" s="81"/>
      <c r="CQY130" s="81"/>
      <c r="CQZ130" s="81"/>
      <c r="CRA130" s="81"/>
      <c r="CRB130" s="81"/>
      <c r="CRC130" s="81"/>
      <c r="CRD130" s="81"/>
      <c r="CRE130" s="81"/>
      <c r="CRF130" s="81"/>
      <c r="CRG130" s="81"/>
      <c r="CRH130" s="81"/>
      <c r="CRI130" s="81"/>
      <c r="CRJ130" s="81"/>
      <c r="CRK130" s="81"/>
      <c r="CRL130" s="81"/>
      <c r="CRM130" s="81"/>
      <c r="CRN130" s="81"/>
      <c r="CRO130" s="81"/>
      <c r="CRP130" s="81"/>
      <c r="CRQ130" s="81"/>
      <c r="CRR130" s="81"/>
      <c r="CRS130" s="81"/>
      <c r="CRT130" s="81"/>
      <c r="CRU130" s="81"/>
      <c r="CRV130" s="81"/>
      <c r="CRW130" s="81"/>
      <c r="CRX130" s="81"/>
      <c r="CRY130" s="81"/>
      <c r="CRZ130" s="81"/>
      <c r="CSA130" s="81"/>
      <c r="CSB130" s="81"/>
      <c r="CSC130" s="81"/>
      <c r="CSD130" s="81"/>
      <c r="CSE130" s="81"/>
      <c r="CSF130" s="81"/>
      <c r="CSG130" s="81"/>
      <c r="CSH130" s="81"/>
      <c r="CSI130" s="81"/>
      <c r="CSJ130" s="81"/>
      <c r="CSK130" s="81"/>
      <c r="CSL130" s="81"/>
      <c r="CSM130" s="81"/>
      <c r="CSN130" s="81"/>
      <c r="CSO130" s="81"/>
      <c r="CSP130" s="81"/>
      <c r="CSQ130" s="81"/>
      <c r="CSR130" s="81"/>
      <c r="CSS130" s="81"/>
      <c r="CST130" s="81"/>
      <c r="CSU130" s="81"/>
      <c r="CSV130" s="81"/>
      <c r="CSW130" s="81"/>
      <c r="CSX130" s="81"/>
      <c r="CSY130" s="81"/>
      <c r="CSZ130" s="81"/>
      <c r="CTA130" s="81"/>
      <c r="CTB130" s="81"/>
      <c r="CTC130" s="81"/>
      <c r="CTD130" s="81"/>
      <c r="CTE130" s="81"/>
      <c r="CTF130" s="81"/>
      <c r="CTG130" s="81"/>
      <c r="CTH130" s="81"/>
      <c r="CTI130" s="81"/>
      <c r="CTJ130" s="81"/>
      <c r="CTK130" s="81"/>
      <c r="CTL130" s="81"/>
      <c r="CTM130" s="81"/>
      <c r="CTN130" s="81"/>
      <c r="CTO130" s="81"/>
      <c r="CTP130" s="81"/>
      <c r="CTQ130" s="81"/>
      <c r="CTR130" s="81"/>
      <c r="CTS130" s="81"/>
      <c r="CTT130" s="81"/>
      <c r="CTU130" s="81"/>
      <c r="CTV130" s="81"/>
      <c r="CTW130" s="81"/>
      <c r="CTX130" s="81"/>
      <c r="CTY130" s="81"/>
      <c r="CTZ130" s="81"/>
      <c r="CUA130" s="81"/>
      <c r="CUB130" s="81"/>
      <c r="CUC130" s="81"/>
      <c r="CUD130" s="81"/>
      <c r="CUE130" s="81"/>
      <c r="CUF130" s="81"/>
      <c r="CUG130" s="81"/>
      <c r="CUH130" s="81"/>
      <c r="CUI130" s="81"/>
      <c r="CUJ130" s="81"/>
      <c r="CUK130" s="81"/>
      <c r="CUL130" s="81"/>
      <c r="CUM130" s="81"/>
      <c r="CUN130" s="81"/>
      <c r="CUO130" s="81"/>
      <c r="CUP130" s="81"/>
      <c r="CUQ130" s="81"/>
      <c r="CUR130" s="81"/>
      <c r="CUS130" s="81"/>
      <c r="CUT130" s="81"/>
      <c r="CUU130" s="81"/>
      <c r="CUV130" s="81"/>
      <c r="CUW130" s="81"/>
      <c r="CUX130" s="81"/>
      <c r="CUY130" s="81"/>
      <c r="CUZ130" s="81"/>
      <c r="CVA130" s="81"/>
      <c r="CVB130" s="81"/>
      <c r="CVC130" s="81"/>
      <c r="CVD130" s="81"/>
      <c r="CVE130" s="81"/>
      <c r="CVF130" s="81"/>
      <c r="CVG130" s="81"/>
      <c r="CVH130" s="81"/>
      <c r="CVI130" s="81"/>
      <c r="CVJ130" s="81"/>
      <c r="CVK130" s="81"/>
      <c r="CVL130" s="81"/>
      <c r="CVM130" s="81"/>
      <c r="CVN130" s="81"/>
      <c r="CVO130" s="81"/>
      <c r="CVP130" s="81"/>
      <c r="CVQ130" s="81"/>
      <c r="CVR130" s="81"/>
      <c r="CVS130" s="81"/>
      <c r="CVT130" s="81"/>
      <c r="CVU130" s="81"/>
      <c r="CVV130" s="81"/>
      <c r="CVW130" s="81"/>
      <c r="CVX130" s="81"/>
      <c r="CVY130" s="81"/>
      <c r="CVZ130" s="81"/>
      <c r="CWA130" s="81"/>
      <c r="CWB130" s="81"/>
      <c r="CWC130" s="81"/>
      <c r="CWD130" s="81"/>
      <c r="CWE130" s="81"/>
      <c r="CWF130" s="81"/>
      <c r="CWG130" s="81"/>
      <c r="CWH130" s="81"/>
      <c r="CWI130" s="81"/>
      <c r="CWJ130" s="81"/>
      <c r="CWK130" s="81"/>
      <c r="CWL130" s="81"/>
      <c r="CWM130" s="81"/>
      <c r="CWN130" s="81"/>
      <c r="CWO130" s="81"/>
      <c r="CWP130" s="81"/>
      <c r="CWQ130" s="81"/>
      <c r="CWR130" s="81"/>
      <c r="CWS130" s="81"/>
      <c r="CWT130" s="81"/>
      <c r="CWU130" s="81"/>
      <c r="CWV130" s="81"/>
      <c r="CWW130" s="81"/>
      <c r="CWX130" s="81"/>
      <c r="CWY130" s="81"/>
      <c r="CWZ130" s="81"/>
      <c r="CXA130" s="81"/>
      <c r="CXB130" s="81"/>
      <c r="CXC130" s="81"/>
      <c r="CXD130" s="81"/>
      <c r="CXE130" s="81"/>
      <c r="CXF130" s="81"/>
      <c r="CXG130" s="81"/>
      <c r="CXH130" s="81"/>
      <c r="CXI130" s="81"/>
      <c r="CXJ130" s="81"/>
      <c r="CXK130" s="81"/>
      <c r="CXL130" s="81"/>
      <c r="CXM130" s="81"/>
      <c r="CXN130" s="81"/>
      <c r="CXO130" s="81"/>
      <c r="CXP130" s="81"/>
      <c r="CXQ130" s="81"/>
      <c r="CXR130" s="81"/>
      <c r="CXS130" s="81"/>
      <c r="CXT130" s="81"/>
      <c r="CXU130" s="81"/>
      <c r="CXV130" s="81"/>
      <c r="CXW130" s="81"/>
      <c r="CXX130" s="81"/>
      <c r="CXY130" s="81"/>
      <c r="CXZ130" s="81"/>
      <c r="CYA130" s="81"/>
      <c r="CYB130" s="81"/>
      <c r="CYC130" s="81"/>
      <c r="CYD130" s="81"/>
      <c r="CYE130" s="81"/>
      <c r="CYF130" s="81"/>
      <c r="CYG130" s="81"/>
      <c r="CYH130" s="81"/>
      <c r="CYI130" s="81"/>
      <c r="CYJ130" s="81"/>
      <c r="CYK130" s="81"/>
      <c r="CYL130" s="81"/>
      <c r="CYM130" s="81"/>
      <c r="CYN130" s="81"/>
      <c r="CYO130" s="81"/>
      <c r="CYP130" s="81"/>
      <c r="CYQ130" s="81"/>
      <c r="CYR130" s="81"/>
      <c r="CYS130" s="81"/>
      <c r="CYT130" s="81"/>
      <c r="CYU130" s="81"/>
      <c r="CYV130" s="81"/>
      <c r="CYW130" s="81"/>
      <c r="CYX130" s="81"/>
      <c r="CYY130" s="81"/>
      <c r="CYZ130" s="81"/>
      <c r="CZA130" s="81"/>
      <c r="CZB130" s="81"/>
      <c r="CZC130" s="81"/>
      <c r="CZD130" s="81"/>
      <c r="CZE130" s="81"/>
      <c r="CZF130" s="81"/>
      <c r="CZG130" s="81"/>
      <c r="CZH130" s="81"/>
      <c r="CZI130" s="81"/>
      <c r="CZJ130" s="81"/>
      <c r="CZK130" s="81"/>
      <c r="CZL130" s="81"/>
      <c r="CZM130" s="81"/>
      <c r="CZN130" s="81"/>
      <c r="CZO130" s="81"/>
      <c r="CZP130" s="81"/>
      <c r="CZQ130" s="81"/>
      <c r="CZR130" s="81"/>
      <c r="CZS130" s="81"/>
      <c r="CZT130" s="81"/>
      <c r="CZU130" s="81"/>
      <c r="CZV130" s="81"/>
      <c r="CZW130" s="81"/>
      <c r="CZX130" s="81"/>
      <c r="CZY130" s="81"/>
      <c r="CZZ130" s="81"/>
      <c r="DAA130" s="81"/>
      <c r="DAB130" s="81"/>
      <c r="DAC130" s="81"/>
      <c r="DAD130" s="81"/>
      <c r="DAE130" s="81"/>
      <c r="DAF130" s="81"/>
      <c r="DAG130" s="81"/>
      <c r="DAH130" s="81"/>
      <c r="DAI130" s="81"/>
      <c r="DAJ130" s="81"/>
      <c r="DAK130" s="81"/>
      <c r="DAL130" s="81"/>
      <c r="DAM130" s="81"/>
      <c r="DAN130" s="81"/>
      <c r="DAO130" s="81"/>
      <c r="DAP130" s="81"/>
      <c r="DAQ130" s="81"/>
      <c r="DAR130" s="81"/>
      <c r="DAS130" s="81"/>
      <c r="DAT130" s="81"/>
      <c r="DAU130" s="81"/>
      <c r="DAV130" s="81"/>
      <c r="DAW130" s="81"/>
      <c r="DAX130" s="81"/>
      <c r="DAY130" s="81"/>
      <c r="DAZ130" s="81"/>
      <c r="DBA130" s="81"/>
      <c r="DBB130" s="81"/>
      <c r="DBC130" s="81"/>
      <c r="DBD130" s="81"/>
      <c r="DBE130" s="81"/>
      <c r="DBF130" s="81"/>
      <c r="DBG130" s="81"/>
      <c r="DBH130" s="81"/>
      <c r="DBI130" s="81"/>
      <c r="DBJ130" s="81"/>
      <c r="DBK130" s="81"/>
      <c r="DBL130" s="81"/>
      <c r="DBM130" s="81"/>
      <c r="DBN130" s="81"/>
      <c r="DBO130" s="81"/>
      <c r="DBP130" s="81"/>
      <c r="DBQ130" s="81"/>
      <c r="DBR130" s="81"/>
      <c r="DBS130" s="81"/>
      <c r="DBT130" s="81"/>
      <c r="DBU130" s="81"/>
      <c r="DBV130" s="81"/>
      <c r="DBW130" s="81"/>
      <c r="DBX130" s="81"/>
      <c r="DBY130" s="81"/>
      <c r="DBZ130" s="81"/>
      <c r="DCA130" s="81"/>
      <c r="DCB130" s="81"/>
      <c r="DCC130" s="81"/>
      <c r="DCD130" s="81"/>
      <c r="DCE130" s="81"/>
      <c r="DCF130" s="81"/>
      <c r="DCG130" s="81"/>
      <c r="DCH130" s="81"/>
      <c r="DCI130" s="81"/>
      <c r="DCJ130" s="81"/>
      <c r="DCK130" s="81"/>
      <c r="DCL130" s="81"/>
      <c r="DCM130" s="81"/>
      <c r="DCN130" s="81"/>
      <c r="DCO130" s="81"/>
      <c r="DCP130" s="81"/>
      <c r="DCQ130" s="81"/>
      <c r="DCR130" s="81"/>
      <c r="DCS130" s="81"/>
      <c r="DCT130" s="81"/>
      <c r="DCU130" s="81"/>
      <c r="DCV130" s="81"/>
      <c r="DCW130" s="81"/>
      <c r="DCX130" s="81"/>
      <c r="DCY130" s="81"/>
      <c r="DCZ130" s="81"/>
      <c r="DDA130" s="81"/>
      <c r="DDB130" s="81"/>
      <c r="DDC130" s="81"/>
      <c r="DDD130" s="81"/>
      <c r="DDE130" s="81"/>
      <c r="DDF130" s="81"/>
      <c r="DDG130" s="81"/>
      <c r="DDH130" s="81"/>
      <c r="DDI130" s="81"/>
      <c r="DDJ130" s="81"/>
      <c r="DDK130" s="81"/>
      <c r="DDL130" s="81"/>
      <c r="DDM130" s="81"/>
      <c r="DDN130" s="81"/>
      <c r="DDO130" s="81"/>
      <c r="DDP130" s="81"/>
      <c r="DDQ130" s="81"/>
      <c r="DDR130" s="81"/>
      <c r="DDS130" s="81"/>
      <c r="DDT130" s="81"/>
      <c r="DDU130" s="81"/>
      <c r="DDV130" s="81"/>
      <c r="DDW130" s="81"/>
      <c r="DDX130" s="81"/>
      <c r="DDY130" s="81"/>
      <c r="DDZ130" s="81"/>
      <c r="DEA130" s="81"/>
      <c r="DEB130" s="81"/>
      <c r="DEC130" s="81"/>
      <c r="DED130" s="81"/>
      <c r="DEE130" s="81"/>
      <c r="DEF130" s="81"/>
      <c r="DEG130" s="81"/>
      <c r="DEH130" s="81"/>
      <c r="DEI130" s="81"/>
      <c r="DEJ130" s="81"/>
      <c r="DEK130" s="81"/>
      <c r="DEL130" s="81"/>
      <c r="DEM130" s="81"/>
      <c r="DEN130" s="81"/>
      <c r="DEO130" s="81"/>
      <c r="DEP130" s="81"/>
      <c r="DEQ130" s="81"/>
      <c r="DER130" s="81"/>
      <c r="DES130" s="81"/>
      <c r="DET130" s="81"/>
      <c r="DEU130" s="81"/>
      <c r="DEV130" s="81"/>
      <c r="DEW130" s="81"/>
      <c r="DEX130" s="81"/>
      <c r="DEY130" s="81"/>
      <c r="DEZ130" s="81"/>
      <c r="DFA130" s="81"/>
      <c r="DFB130" s="81"/>
      <c r="DFC130" s="81"/>
      <c r="DFD130" s="81"/>
      <c r="DFE130" s="81"/>
      <c r="DFF130" s="81"/>
      <c r="DFG130" s="81"/>
      <c r="DFH130" s="81"/>
      <c r="DFI130" s="81"/>
      <c r="DFJ130" s="81"/>
      <c r="DFK130" s="81"/>
      <c r="DFL130" s="81"/>
      <c r="DFM130" s="81"/>
      <c r="DFN130" s="81"/>
      <c r="DFO130" s="81"/>
      <c r="DFP130" s="81"/>
      <c r="DFQ130" s="81"/>
      <c r="DFR130" s="81"/>
      <c r="DFS130" s="81"/>
      <c r="DFT130" s="81"/>
      <c r="DFU130" s="81"/>
      <c r="DFV130" s="81"/>
      <c r="DFW130" s="81"/>
      <c r="DFX130" s="81"/>
      <c r="DFY130" s="81"/>
      <c r="DFZ130" s="81"/>
      <c r="DGA130" s="81"/>
      <c r="DGB130" s="81"/>
      <c r="DGC130" s="81"/>
      <c r="DGD130" s="81"/>
      <c r="DGE130" s="81"/>
      <c r="DGF130" s="81"/>
      <c r="DGG130" s="81"/>
      <c r="DGH130" s="81"/>
      <c r="DGI130" s="81"/>
      <c r="DGJ130" s="81"/>
      <c r="DGK130" s="81"/>
      <c r="DGL130" s="81"/>
      <c r="DGM130" s="81"/>
      <c r="DGN130" s="81"/>
      <c r="DGO130" s="81"/>
      <c r="DGP130" s="81"/>
      <c r="DGQ130" s="81"/>
      <c r="DGR130" s="81"/>
      <c r="DGS130" s="81"/>
      <c r="DGT130" s="81"/>
      <c r="DGU130" s="81"/>
      <c r="DGV130" s="81"/>
      <c r="DGW130" s="81"/>
      <c r="DGX130" s="81"/>
      <c r="DGY130" s="81"/>
      <c r="DGZ130" s="81"/>
      <c r="DHA130" s="81"/>
      <c r="DHB130" s="81"/>
      <c r="DHC130" s="81"/>
      <c r="DHD130" s="81"/>
      <c r="DHE130" s="81"/>
      <c r="DHF130" s="81"/>
      <c r="DHG130" s="81"/>
      <c r="DHH130" s="81"/>
      <c r="DHI130" s="81"/>
      <c r="DHJ130" s="81"/>
      <c r="DHK130" s="81"/>
      <c r="DHL130" s="81"/>
      <c r="DHM130" s="81"/>
      <c r="DHN130" s="81"/>
      <c r="DHO130" s="81"/>
      <c r="DHP130" s="81"/>
      <c r="DHQ130" s="81"/>
      <c r="DHR130" s="81"/>
      <c r="DHS130" s="81"/>
      <c r="DHT130" s="81"/>
      <c r="DHU130" s="81"/>
      <c r="DHV130" s="81"/>
      <c r="DHW130" s="81"/>
      <c r="DHX130" s="81"/>
      <c r="DHY130" s="81"/>
      <c r="DHZ130" s="81"/>
      <c r="DIA130" s="81"/>
      <c r="DIB130" s="81"/>
      <c r="DIC130" s="81"/>
      <c r="DID130" s="81"/>
      <c r="DIE130" s="81"/>
      <c r="DIF130" s="81"/>
      <c r="DIG130" s="81"/>
      <c r="DIH130" s="81"/>
      <c r="DII130" s="81"/>
      <c r="DIJ130" s="81"/>
      <c r="DIK130" s="81"/>
      <c r="DIL130" s="81"/>
      <c r="DIM130" s="81"/>
      <c r="DIN130" s="81"/>
      <c r="DIO130" s="81"/>
      <c r="DIP130" s="81"/>
      <c r="DIQ130" s="81"/>
      <c r="DIR130" s="81"/>
      <c r="DIS130" s="81"/>
      <c r="DIT130" s="81"/>
      <c r="DIU130" s="81"/>
      <c r="DIV130" s="81"/>
      <c r="DIW130" s="81"/>
      <c r="DIX130" s="81"/>
      <c r="DIY130" s="81"/>
      <c r="DIZ130" s="81"/>
      <c r="DJA130" s="81"/>
      <c r="DJB130" s="81"/>
      <c r="DJC130" s="81"/>
      <c r="DJD130" s="81"/>
      <c r="DJE130" s="81"/>
      <c r="DJF130" s="81"/>
      <c r="DJG130" s="81"/>
      <c r="DJH130" s="81"/>
      <c r="DJI130" s="81"/>
      <c r="DJJ130" s="81"/>
      <c r="DJK130" s="81"/>
      <c r="DJL130" s="81"/>
      <c r="DJM130" s="81"/>
      <c r="DJN130" s="81"/>
      <c r="DJO130" s="81"/>
      <c r="DJP130" s="81"/>
      <c r="DJQ130" s="81"/>
      <c r="DJR130" s="81"/>
      <c r="DJS130" s="81"/>
      <c r="DJT130" s="81"/>
      <c r="DJU130" s="81"/>
      <c r="DJV130" s="81"/>
      <c r="DJW130" s="81"/>
      <c r="DJX130" s="81"/>
      <c r="DJY130" s="81"/>
      <c r="DJZ130" s="81"/>
      <c r="DKA130" s="81"/>
      <c r="DKB130" s="81"/>
      <c r="DKC130" s="81"/>
      <c r="DKD130" s="81"/>
      <c r="DKE130" s="81"/>
      <c r="DKF130" s="81"/>
      <c r="DKG130" s="81"/>
      <c r="DKH130" s="81"/>
      <c r="DKI130" s="81"/>
      <c r="DKJ130" s="81"/>
      <c r="DKK130" s="81"/>
      <c r="DKL130" s="81"/>
      <c r="DKM130" s="81"/>
      <c r="DKN130" s="81"/>
      <c r="DKO130" s="81"/>
      <c r="DKP130" s="81"/>
      <c r="DKQ130" s="81"/>
      <c r="DKR130" s="81"/>
      <c r="DKS130" s="81"/>
      <c r="DKT130" s="81"/>
      <c r="DKU130" s="81"/>
      <c r="DKV130" s="81"/>
      <c r="DKW130" s="81"/>
      <c r="DKX130" s="81"/>
      <c r="DKY130" s="81"/>
      <c r="DKZ130" s="81"/>
      <c r="DLA130" s="81"/>
      <c r="DLB130" s="81"/>
      <c r="DLC130" s="81"/>
      <c r="DLD130" s="81"/>
      <c r="DLE130" s="81"/>
      <c r="DLF130" s="81"/>
      <c r="DLG130" s="81"/>
      <c r="DLH130" s="81"/>
      <c r="DLI130" s="81"/>
      <c r="DLJ130" s="81"/>
      <c r="DLK130" s="81"/>
      <c r="DLL130" s="81"/>
      <c r="DLM130" s="81"/>
      <c r="DLN130" s="81"/>
      <c r="DLO130" s="81"/>
      <c r="DLP130" s="81"/>
      <c r="DLQ130" s="81"/>
      <c r="DLR130" s="81"/>
      <c r="DLS130" s="81"/>
      <c r="DLT130" s="81"/>
      <c r="DLU130" s="81"/>
      <c r="DLV130" s="81"/>
      <c r="DLW130" s="81"/>
      <c r="DLX130" s="81"/>
      <c r="DLY130" s="81"/>
      <c r="DLZ130" s="81"/>
      <c r="DMA130" s="81"/>
      <c r="DMB130" s="81"/>
      <c r="DMC130" s="81"/>
      <c r="DMD130" s="81"/>
      <c r="DME130" s="81"/>
      <c r="DMF130" s="81"/>
      <c r="DMG130" s="81"/>
      <c r="DMH130" s="81"/>
      <c r="DMI130" s="81"/>
      <c r="DMJ130" s="81"/>
      <c r="DMK130" s="81"/>
      <c r="DML130" s="81"/>
      <c r="DMM130" s="81"/>
      <c r="DMN130" s="81"/>
      <c r="DMO130" s="81"/>
      <c r="DMP130" s="81"/>
      <c r="DMQ130" s="81"/>
      <c r="DMR130" s="81"/>
      <c r="DMS130" s="81"/>
      <c r="DMT130" s="81"/>
      <c r="DMU130" s="81"/>
      <c r="DMV130" s="81"/>
      <c r="DMW130" s="81"/>
      <c r="DMX130" s="81"/>
      <c r="DMY130" s="81"/>
      <c r="DMZ130" s="81"/>
      <c r="DNA130" s="81"/>
      <c r="DNB130" s="81"/>
      <c r="DNC130" s="81"/>
      <c r="DND130" s="81"/>
      <c r="DNE130" s="81"/>
      <c r="DNF130" s="81"/>
      <c r="DNG130" s="81"/>
      <c r="DNH130" s="81"/>
      <c r="DNI130" s="81"/>
      <c r="DNJ130" s="81"/>
      <c r="DNK130" s="81"/>
      <c r="DNL130" s="81"/>
      <c r="DNM130" s="81"/>
      <c r="DNN130" s="81"/>
      <c r="DNO130" s="81"/>
      <c r="DNP130" s="81"/>
      <c r="DNQ130" s="81"/>
      <c r="DNR130" s="81"/>
      <c r="DNS130" s="81"/>
      <c r="DNT130" s="81"/>
      <c r="DNU130" s="81"/>
      <c r="DNV130" s="81"/>
      <c r="DNW130" s="81"/>
      <c r="DNX130" s="81"/>
      <c r="DNY130" s="81"/>
      <c r="DNZ130" s="81"/>
      <c r="DOA130" s="81"/>
      <c r="DOB130" s="81"/>
      <c r="DOC130" s="81"/>
      <c r="DOD130" s="81"/>
      <c r="DOE130" s="81"/>
      <c r="DOF130" s="81"/>
      <c r="DOG130" s="81"/>
      <c r="DOH130" s="81"/>
      <c r="DOI130" s="81"/>
      <c r="DOJ130" s="81"/>
      <c r="DOK130" s="81"/>
      <c r="DOL130" s="81"/>
      <c r="DOM130" s="81"/>
      <c r="DON130" s="81"/>
      <c r="DOO130" s="81"/>
      <c r="DOP130" s="81"/>
      <c r="DOQ130" s="81"/>
      <c r="DOR130" s="81"/>
      <c r="DOS130" s="81"/>
      <c r="DOT130" s="81"/>
      <c r="DOU130" s="81"/>
      <c r="DOV130" s="81"/>
      <c r="DOW130" s="81"/>
      <c r="DOX130" s="81"/>
      <c r="DOY130" s="81"/>
      <c r="DOZ130" s="81"/>
      <c r="DPA130" s="81"/>
      <c r="DPB130" s="81"/>
      <c r="DPC130" s="81"/>
      <c r="DPD130" s="81"/>
      <c r="DPE130" s="81"/>
      <c r="DPF130" s="81"/>
      <c r="DPG130" s="81"/>
      <c r="DPH130" s="81"/>
      <c r="DPI130" s="81"/>
      <c r="DPJ130" s="81"/>
      <c r="DPK130" s="81"/>
      <c r="DPL130" s="81"/>
      <c r="DPM130" s="81"/>
      <c r="DPN130" s="81"/>
      <c r="DPO130" s="81"/>
      <c r="DPP130" s="81"/>
      <c r="DPQ130" s="81"/>
      <c r="DPR130" s="81"/>
      <c r="DPS130" s="81"/>
      <c r="DPT130" s="81"/>
      <c r="DPU130" s="81"/>
      <c r="DPV130" s="81"/>
      <c r="DPW130" s="81"/>
      <c r="DPX130" s="81"/>
      <c r="DPY130" s="81"/>
      <c r="DPZ130" s="81"/>
      <c r="DQA130" s="81"/>
      <c r="DQB130" s="81"/>
      <c r="DQC130" s="81"/>
      <c r="DQD130" s="81"/>
      <c r="DQE130" s="81"/>
      <c r="DQF130" s="81"/>
      <c r="DQG130" s="81"/>
      <c r="DQH130" s="81"/>
      <c r="DQI130" s="81"/>
      <c r="DQJ130" s="81"/>
      <c r="DQK130" s="81"/>
      <c r="DQL130" s="81"/>
      <c r="DQM130" s="81"/>
      <c r="DQN130" s="81"/>
      <c r="DQO130" s="81"/>
      <c r="DQP130" s="81"/>
      <c r="DQQ130" s="81"/>
      <c r="DQR130" s="81"/>
      <c r="DQS130" s="81"/>
      <c r="DQT130" s="81"/>
      <c r="DQU130" s="81"/>
      <c r="DQV130" s="81"/>
      <c r="DQW130" s="81"/>
      <c r="DQX130" s="81"/>
      <c r="DQY130" s="81"/>
      <c r="DQZ130" s="81"/>
      <c r="DRA130" s="81"/>
      <c r="DRB130" s="81"/>
      <c r="DRC130" s="81"/>
      <c r="DRD130" s="81"/>
      <c r="DRE130" s="81"/>
      <c r="DRF130" s="81"/>
      <c r="DRG130" s="81"/>
      <c r="DRH130" s="81"/>
      <c r="DRI130" s="81"/>
      <c r="DRJ130" s="81"/>
      <c r="DRK130" s="81"/>
      <c r="DRL130" s="81"/>
      <c r="DRM130" s="81"/>
      <c r="DRN130" s="81"/>
      <c r="DRO130" s="81"/>
      <c r="DRP130" s="81"/>
      <c r="DRQ130" s="81"/>
      <c r="DRR130" s="81"/>
      <c r="DRS130" s="81"/>
      <c r="DRT130" s="81"/>
      <c r="DRU130" s="81"/>
      <c r="DRV130" s="81"/>
      <c r="DRW130" s="81"/>
      <c r="DRX130" s="81"/>
      <c r="DRY130" s="81"/>
      <c r="DRZ130" s="81"/>
      <c r="DSA130" s="81"/>
      <c r="DSB130" s="81"/>
      <c r="DSC130" s="81"/>
      <c r="DSD130" s="81"/>
      <c r="DSE130" s="81"/>
      <c r="DSF130" s="81"/>
      <c r="DSG130" s="81"/>
      <c r="DSH130" s="81"/>
      <c r="DSI130" s="81"/>
      <c r="DSJ130" s="81"/>
      <c r="DSK130" s="81"/>
      <c r="DSL130" s="81"/>
      <c r="DSM130" s="81"/>
      <c r="DSN130" s="81"/>
      <c r="DSO130" s="81"/>
      <c r="DSP130" s="81"/>
      <c r="DSQ130" s="81"/>
      <c r="DSR130" s="81"/>
      <c r="DSS130" s="81"/>
      <c r="DST130" s="81"/>
      <c r="DSU130" s="81"/>
      <c r="DSV130" s="81"/>
      <c r="DSW130" s="81"/>
      <c r="DSX130" s="81"/>
      <c r="DSY130" s="81"/>
      <c r="DSZ130" s="81"/>
      <c r="DTA130" s="81"/>
      <c r="DTB130" s="81"/>
      <c r="DTC130" s="81"/>
      <c r="DTD130" s="81"/>
      <c r="DTE130" s="81"/>
      <c r="DTF130" s="81"/>
      <c r="DTG130" s="81"/>
      <c r="DTH130" s="81"/>
      <c r="DTI130" s="81"/>
      <c r="DTJ130" s="81"/>
      <c r="DTK130" s="81"/>
      <c r="DTL130" s="81"/>
      <c r="DTM130" s="81"/>
      <c r="DTN130" s="81"/>
      <c r="DTO130" s="81"/>
      <c r="DTP130" s="81"/>
      <c r="DTQ130" s="81"/>
      <c r="DTR130" s="81"/>
      <c r="DTS130" s="81"/>
      <c r="DTT130" s="81"/>
      <c r="DTU130" s="81"/>
      <c r="DTV130" s="81"/>
      <c r="DTW130" s="81"/>
      <c r="DTX130" s="81"/>
      <c r="DTY130" s="81"/>
      <c r="DTZ130" s="81"/>
      <c r="DUA130" s="81"/>
      <c r="DUB130" s="81"/>
      <c r="DUC130" s="81"/>
      <c r="DUD130" s="81"/>
      <c r="DUE130" s="81"/>
      <c r="DUF130" s="81"/>
      <c r="DUG130" s="81"/>
      <c r="DUH130" s="81"/>
      <c r="DUI130" s="81"/>
      <c r="DUJ130" s="81"/>
      <c r="DUK130" s="81"/>
      <c r="DUL130" s="81"/>
      <c r="DUM130" s="81"/>
      <c r="DUN130" s="81"/>
      <c r="DUO130" s="81"/>
      <c r="DUP130" s="81"/>
      <c r="DUQ130" s="81"/>
      <c r="DUR130" s="81"/>
      <c r="DUS130" s="81"/>
      <c r="DUT130" s="81"/>
      <c r="DUU130" s="81"/>
      <c r="DUV130" s="81"/>
      <c r="DUW130" s="81"/>
      <c r="DUX130" s="81"/>
      <c r="DUY130" s="81"/>
      <c r="DUZ130" s="81"/>
      <c r="DVA130" s="81"/>
      <c r="DVB130" s="81"/>
      <c r="DVC130" s="81"/>
      <c r="DVD130" s="81"/>
      <c r="DVE130" s="81"/>
      <c r="DVF130" s="81"/>
      <c r="DVG130" s="81"/>
      <c r="DVH130" s="81"/>
      <c r="DVI130" s="81"/>
      <c r="DVJ130" s="81"/>
      <c r="DVK130" s="81"/>
      <c r="DVL130" s="81"/>
      <c r="DVM130" s="81"/>
      <c r="DVN130" s="81"/>
      <c r="DVO130" s="81"/>
      <c r="DVP130" s="81"/>
      <c r="DVQ130" s="81"/>
      <c r="DVR130" s="81"/>
      <c r="DVS130" s="81"/>
      <c r="DVT130" s="81"/>
      <c r="DVU130" s="81"/>
      <c r="DVV130" s="81"/>
      <c r="DVW130" s="81"/>
      <c r="DVX130" s="81"/>
      <c r="DVY130" s="81"/>
      <c r="DVZ130" s="81"/>
      <c r="DWA130" s="81"/>
      <c r="DWB130" s="81"/>
      <c r="DWC130" s="81"/>
      <c r="DWD130" s="81"/>
      <c r="DWE130" s="81"/>
      <c r="DWF130" s="81"/>
      <c r="DWG130" s="81"/>
      <c r="DWH130" s="81"/>
      <c r="DWI130" s="81"/>
      <c r="DWJ130" s="81"/>
      <c r="DWK130" s="81"/>
      <c r="DWL130" s="81"/>
      <c r="DWM130" s="81"/>
      <c r="DWN130" s="81"/>
      <c r="DWO130" s="81"/>
      <c r="DWP130" s="81"/>
      <c r="DWQ130" s="81"/>
      <c r="DWR130" s="81"/>
      <c r="DWS130" s="81"/>
      <c r="DWT130" s="81"/>
      <c r="DWU130" s="81"/>
      <c r="DWV130" s="81"/>
      <c r="DWW130" s="81"/>
      <c r="DWX130" s="81"/>
      <c r="DWY130" s="81"/>
      <c r="DWZ130" s="81"/>
      <c r="DXA130" s="81"/>
      <c r="DXB130" s="81"/>
      <c r="DXC130" s="81"/>
      <c r="DXD130" s="81"/>
      <c r="DXE130" s="81"/>
      <c r="DXF130" s="81"/>
      <c r="DXG130" s="81"/>
      <c r="DXH130" s="81"/>
      <c r="DXI130" s="81"/>
      <c r="DXJ130" s="81"/>
      <c r="DXK130" s="81"/>
      <c r="DXL130" s="81"/>
      <c r="DXM130" s="81"/>
      <c r="DXN130" s="81"/>
      <c r="DXO130" s="81"/>
      <c r="DXP130" s="81"/>
      <c r="DXQ130" s="81"/>
      <c r="DXR130" s="81"/>
      <c r="DXS130" s="81"/>
      <c r="DXT130" s="81"/>
      <c r="DXU130" s="81"/>
      <c r="DXV130" s="81"/>
      <c r="DXW130" s="81"/>
      <c r="DXX130" s="81"/>
      <c r="DXY130" s="81"/>
      <c r="DXZ130" s="81"/>
      <c r="DYA130" s="81"/>
      <c r="DYB130" s="81"/>
      <c r="DYC130" s="81"/>
      <c r="DYD130" s="81"/>
      <c r="DYE130" s="81"/>
      <c r="DYF130" s="81"/>
      <c r="DYG130" s="81"/>
      <c r="DYH130" s="81"/>
      <c r="DYI130" s="81"/>
      <c r="DYJ130" s="81"/>
      <c r="DYK130" s="81"/>
      <c r="DYL130" s="81"/>
      <c r="DYM130" s="81"/>
      <c r="DYN130" s="81"/>
      <c r="DYO130" s="81"/>
      <c r="DYP130" s="81"/>
      <c r="DYQ130" s="81"/>
      <c r="DYR130" s="81"/>
      <c r="DYS130" s="81"/>
      <c r="DYT130" s="81"/>
      <c r="DYU130" s="81"/>
      <c r="DYV130" s="81"/>
      <c r="DYW130" s="81"/>
      <c r="DYX130" s="81"/>
      <c r="DYY130" s="81"/>
      <c r="DYZ130" s="81"/>
      <c r="DZA130" s="81"/>
      <c r="DZB130" s="81"/>
      <c r="DZC130" s="81"/>
      <c r="DZD130" s="81"/>
      <c r="DZE130" s="81"/>
      <c r="DZF130" s="81"/>
      <c r="DZG130" s="81"/>
      <c r="DZH130" s="81"/>
      <c r="DZI130" s="81"/>
      <c r="DZJ130" s="81"/>
      <c r="DZK130" s="81"/>
      <c r="DZL130" s="81"/>
      <c r="DZM130" s="81"/>
      <c r="DZN130" s="81"/>
      <c r="DZO130" s="81"/>
      <c r="DZP130" s="81"/>
      <c r="DZQ130" s="81"/>
      <c r="DZR130" s="81"/>
      <c r="DZS130" s="81"/>
      <c r="DZT130" s="81"/>
      <c r="DZU130" s="81"/>
      <c r="DZV130" s="81"/>
      <c r="DZW130" s="81"/>
      <c r="DZX130" s="81"/>
      <c r="DZY130" s="81"/>
      <c r="DZZ130" s="81"/>
      <c r="EAA130" s="81"/>
      <c r="EAB130" s="81"/>
      <c r="EAC130" s="81"/>
      <c r="EAD130" s="81"/>
      <c r="EAE130" s="81"/>
      <c r="EAF130" s="81"/>
      <c r="EAG130" s="81"/>
      <c r="EAH130" s="81"/>
      <c r="EAI130" s="81"/>
      <c r="EAJ130" s="81"/>
      <c r="EAK130" s="81"/>
      <c r="EAL130" s="81"/>
      <c r="EAM130" s="81"/>
      <c r="EAN130" s="81"/>
      <c r="EAO130" s="81"/>
      <c r="EAP130" s="81"/>
      <c r="EAQ130" s="81"/>
      <c r="EAR130" s="81"/>
      <c r="EAS130" s="81"/>
      <c r="EAT130" s="81"/>
      <c r="EAU130" s="81"/>
      <c r="EAV130" s="81"/>
      <c r="EAW130" s="81"/>
      <c r="EAX130" s="81"/>
      <c r="EAY130" s="81"/>
      <c r="EAZ130" s="81"/>
      <c r="EBA130" s="81"/>
      <c r="EBB130" s="81"/>
      <c r="EBC130" s="81"/>
      <c r="EBD130" s="81"/>
      <c r="EBE130" s="81"/>
      <c r="EBF130" s="81"/>
      <c r="EBG130" s="81"/>
      <c r="EBH130" s="81"/>
      <c r="EBI130" s="81"/>
      <c r="EBJ130" s="81"/>
      <c r="EBK130" s="81"/>
      <c r="EBL130" s="81"/>
      <c r="EBM130" s="81"/>
      <c r="EBN130" s="81"/>
      <c r="EBO130" s="81"/>
      <c r="EBP130" s="81"/>
      <c r="EBQ130" s="81"/>
      <c r="EBR130" s="81"/>
      <c r="EBS130" s="81"/>
      <c r="EBT130" s="81"/>
      <c r="EBU130" s="81"/>
      <c r="EBV130" s="81"/>
      <c r="EBW130" s="81"/>
      <c r="EBX130" s="81"/>
      <c r="EBY130" s="81"/>
      <c r="EBZ130" s="81"/>
      <c r="ECA130" s="81"/>
      <c r="ECB130" s="81"/>
      <c r="ECC130" s="81"/>
      <c r="ECD130" s="81"/>
      <c r="ECE130" s="81"/>
      <c r="ECF130" s="81"/>
      <c r="ECG130" s="81"/>
      <c r="ECH130" s="81"/>
      <c r="ECI130" s="81"/>
      <c r="ECJ130" s="81"/>
      <c r="ECK130" s="81"/>
      <c r="ECL130" s="81"/>
      <c r="ECM130" s="81"/>
      <c r="ECN130" s="81"/>
      <c r="ECO130" s="81"/>
      <c r="ECP130" s="81"/>
      <c r="ECQ130" s="81"/>
      <c r="ECR130" s="81"/>
      <c r="ECS130" s="81"/>
      <c r="ECT130" s="81"/>
      <c r="ECU130" s="81"/>
      <c r="ECV130" s="81"/>
      <c r="ECW130" s="81"/>
      <c r="ECX130" s="81"/>
      <c r="ECY130" s="81"/>
      <c r="ECZ130" s="81"/>
      <c r="EDA130" s="81"/>
      <c r="EDB130" s="81"/>
      <c r="EDC130" s="81"/>
      <c r="EDD130" s="81"/>
      <c r="EDE130" s="81"/>
      <c r="EDF130" s="81"/>
      <c r="EDG130" s="81"/>
      <c r="EDH130" s="81"/>
      <c r="EDI130" s="81"/>
      <c r="EDJ130" s="81"/>
      <c r="EDK130" s="81"/>
      <c r="EDL130" s="81"/>
      <c r="EDM130" s="81"/>
      <c r="EDN130" s="81"/>
      <c r="EDO130" s="81"/>
      <c r="EDP130" s="81"/>
      <c r="EDQ130" s="81"/>
      <c r="EDR130" s="81"/>
      <c r="EDS130" s="81"/>
      <c r="EDT130" s="81"/>
      <c r="EDU130" s="81"/>
      <c r="EDV130" s="81"/>
      <c r="EDW130" s="81"/>
      <c r="EDX130" s="81"/>
      <c r="EDY130" s="81"/>
      <c r="EDZ130" s="81"/>
      <c r="EEA130" s="81"/>
      <c r="EEB130" s="81"/>
      <c r="EEC130" s="81"/>
      <c r="EED130" s="81"/>
      <c r="EEE130" s="81"/>
      <c r="EEF130" s="81"/>
      <c r="EEG130" s="81"/>
      <c r="EEH130" s="81"/>
      <c r="EEI130" s="81"/>
      <c r="EEJ130" s="81"/>
      <c r="EEK130" s="81"/>
      <c r="EEL130" s="81"/>
      <c r="EEM130" s="81"/>
      <c r="EEN130" s="81"/>
      <c r="EEO130" s="81"/>
      <c r="EEP130" s="81"/>
      <c r="EEQ130" s="81"/>
      <c r="EER130" s="81"/>
      <c r="EES130" s="81"/>
      <c r="EET130" s="81"/>
      <c r="EEU130" s="81"/>
      <c r="EEV130" s="81"/>
      <c r="EEW130" s="81"/>
      <c r="EEX130" s="81"/>
      <c r="EEY130" s="81"/>
      <c r="EEZ130" s="81"/>
      <c r="EFA130" s="81"/>
      <c r="EFB130" s="81"/>
      <c r="EFC130" s="81"/>
      <c r="EFD130" s="81"/>
      <c r="EFE130" s="81"/>
      <c r="EFF130" s="81"/>
      <c r="EFG130" s="81"/>
      <c r="EFH130" s="81"/>
      <c r="EFI130" s="81"/>
      <c r="EFJ130" s="81"/>
      <c r="EFK130" s="81"/>
      <c r="EFL130" s="81"/>
      <c r="EFM130" s="81"/>
      <c r="EFN130" s="81"/>
      <c r="EFO130" s="81"/>
      <c r="EFP130" s="81"/>
      <c r="EFQ130" s="81"/>
      <c r="EFR130" s="81"/>
      <c r="EFS130" s="81"/>
      <c r="EFT130" s="81"/>
      <c r="EFU130" s="81"/>
      <c r="EFV130" s="81"/>
      <c r="EFW130" s="81"/>
      <c r="EFX130" s="81"/>
      <c r="EFY130" s="81"/>
      <c r="EFZ130" s="81"/>
      <c r="EGA130" s="81"/>
      <c r="EGB130" s="81"/>
      <c r="EGC130" s="81"/>
      <c r="EGD130" s="81"/>
      <c r="EGE130" s="81"/>
      <c r="EGF130" s="81"/>
      <c r="EGG130" s="81"/>
      <c r="EGH130" s="81"/>
      <c r="EGI130" s="81"/>
      <c r="EGJ130" s="81"/>
      <c r="EGK130" s="81"/>
      <c r="EGL130" s="81"/>
      <c r="EGM130" s="81"/>
      <c r="EGN130" s="81"/>
      <c r="EGO130" s="81"/>
      <c r="EGP130" s="81"/>
      <c r="EGQ130" s="81"/>
      <c r="EGR130" s="81"/>
      <c r="EGS130" s="81"/>
      <c r="EGT130" s="81"/>
      <c r="EGU130" s="81"/>
      <c r="EGV130" s="81"/>
      <c r="EGW130" s="81"/>
      <c r="EGX130" s="81"/>
      <c r="EGY130" s="81"/>
      <c r="EGZ130" s="81"/>
      <c r="EHA130" s="81"/>
      <c r="EHB130" s="81"/>
      <c r="EHC130" s="81"/>
      <c r="EHD130" s="81"/>
      <c r="EHE130" s="81"/>
      <c r="EHF130" s="81"/>
      <c r="EHG130" s="81"/>
      <c r="EHH130" s="81"/>
      <c r="EHI130" s="81"/>
      <c r="EHJ130" s="81"/>
      <c r="EHK130" s="81"/>
      <c r="EHL130" s="81"/>
      <c r="EHM130" s="81"/>
      <c r="EHN130" s="81"/>
      <c r="EHO130" s="81"/>
      <c r="EHP130" s="81"/>
      <c r="EHQ130" s="81"/>
      <c r="EHR130" s="81"/>
      <c r="EHS130" s="81"/>
      <c r="EHT130" s="81"/>
      <c r="EHU130" s="81"/>
      <c r="EHV130" s="81"/>
      <c r="EHW130" s="81"/>
      <c r="EHX130" s="81"/>
      <c r="EHY130" s="81"/>
      <c r="EHZ130" s="81"/>
      <c r="EIA130" s="81"/>
      <c r="EIB130" s="81"/>
      <c r="EIC130" s="81"/>
      <c r="EID130" s="81"/>
      <c r="EIE130" s="81"/>
      <c r="EIF130" s="81"/>
      <c r="EIG130" s="81"/>
      <c r="EIH130" s="81"/>
      <c r="EII130" s="81"/>
      <c r="EIJ130" s="81"/>
      <c r="EIK130" s="81"/>
      <c r="EIL130" s="81"/>
      <c r="EIM130" s="81"/>
      <c r="EIN130" s="81"/>
      <c r="EIO130" s="81"/>
      <c r="EIP130" s="81"/>
      <c r="EIQ130" s="81"/>
      <c r="EIR130" s="81"/>
      <c r="EIS130" s="81"/>
      <c r="EIT130" s="81"/>
      <c r="EIU130" s="81"/>
      <c r="EIV130" s="81"/>
      <c r="EIW130" s="81"/>
      <c r="EIX130" s="81"/>
      <c r="EIY130" s="81"/>
      <c r="EIZ130" s="81"/>
      <c r="EJA130" s="81"/>
      <c r="EJB130" s="81"/>
      <c r="EJC130" s="81"/>
      <c r="EJD130" s="81"/>
      <c r="EJE130" s="81"/>
      <c r="EJF130" s="81"/>
      <c r="EJG130" s="81"/>
      <c r="EJH130" s="81"/>
      <c r="EJI130" s="81"/>
      <c r="EJJ130" s="81"/>
      <c r="EJK130" s="81"/>
      <c r="EJL130" s="81"/>
      <c r="EJM130" s="81"/>
      <c r="EJN130" s="81"/>
      <c r="EJO130" s="81"/>
      <c r="EJP130" s="81"/>
      <c r="EJQ130" s="81"/>
      <c r="EJR130" s="81"/>
      <c r="EJS130" s="81"/>
      <c r="EJT130" s="81"/>
      <c r="EJU130" s="81"/>
      <c r="EJV130" s="81"/>
      <c r="EJW130" s="81"/>
      <c r="EJX130" s="81"/>
      <c r="EJY130" s="81"/>
      <c r="EJZ130" s="81"/>
      <c r="EKA130" s="81"/>
      <c r="EKB130" s="81"/>
      <c r="EKC130" s="81"/>
      <c r="EKD130" s="81"/>
      <c r="EKE130" s="81"/>
      <c r="EKF130" s="81"/>
      <c r="EKG130" s="81"/>
      <c r="EKH130" s="81"/>
      <c r="EKI130" s="81"/>
      <c r="EKJ130" s="81"/>
      <c r="EKK130" s="81"/>
      <c r="EKL130" s="81"/>
      <c r="EKM130" s="81"/>
      <c r="EKN130" s="81"/>
      <c r="EKO130" s="81"/>
      <c r="EKP130" s="81"/>
      <c r="EKQ130" s="81"/>
      <c r="EKR130" s="81"/>
      <c r="EKS130" s="81"/>
      <c r="EKT130" s="81"/>
      <c r="EKU130" s="81"/>
      <c r="EKV130" s="81"/>
      <c r="EKW130" s="81"/>
      <c r="EKX130" s="81"/>
      <c r="EKY130" s="81"/>
      <c r="EKZ130" s="81"/>
      <c r="ELA130" s="81"/>
      <c r="ELB130" s="81"/>
      <c r="ELC130" s="81"/>
      <c r="ELD130" s="81"/>
      <c r="ELE130" s="81"/>
      <c r="ELF130" s="81"/>
      <c r="ELG130" s="81"/>
      <c r="ELH130" s="81"/>
      <c r="ELI130" s="81"/>
      <c r="ELJ130" s="81"/>
      <c r="ELK130" s="81"/>
      <c r="ELL130" s="81"/>
      <c r="ELM130" s="81"/>
      <c r="ELN130" s="81"/>
      <c r="ELO130" s="81"/>
      <c r="ELP130" s="81"/>
      <c r="ELQ130" s="81"/>
      <c r="ELR130" s="81"/>
      <c r="ELS130" s="81"/>
      <c r="ELT130" s="81"/>
      <c r="ELU130" s="81"/>
      <c r="ELV130" s="81"/>
      <c r="ELW130" s="81"/>
      <c r="ELX130" s="81"/>
      <c r="ELY130" s="81"/>
      <c r="ELZ130" s="81"/>
      <c r="EMA130" s="81"/>
      <c r="EMB130" s="81"/>
      <c r="EMC130" s="81"/>
      <c r="EMD130" s="81"/>
      <c r="EME130" s="81"/>
      <c r="EMF130" s="81"/>
      <c r="EMG130" s="81"/>
      <c r="EMH130" s="81"/>
      <c r="EMI130" s="81"/>
      <c r="EMJ130" s="81"/>
      <c r="EMK130" s="81"/>
      <c r="EML130" s="81"/>
      <c r="EMM130" s="81"/>
      <c r="EMN130" s="81"/>
      <c r="EMO130" s="81"/>
      <c r="EMP130" s="81"/>
      <c r="EMQ130" s="81"/>
      <c r="EMR130" s="81"/>
      <c r="EMS130" s="81"/>
      <c r="EMT130" s="81"/>
      <c r="EMU130" s="81"/>
      <c r="EMV130" s="81"/>
      <c r="EMW130" s="81"/>
      <c r="EMX130" s="81"/>
      <c r="EMY130" s="81"/>
      <c r="EMZ130" s="81"/>
      <c r="ENA130" s="81"/>
      <c r="ENB130" s="81"/>
      <c r="ENC130" s="81"/>
      <c r="END130" s="81"/>
      <c r="ENE130" s="81"/>
      <c r="ENF130" s="81"/>
      <c r="ENG130" s="81"/>
      <c r="ENH130" s="81"/>
      <c r="ENI130" s="81"/>
      <c r="ENJ130" s="81"/>
      <c r="ENK130" s="81"/>
      <c r="ENL130" s="81"/>
      <c r="ENM130" s="81"/>
      <c r="ENN130" s="81"/>
      <c r="ENO130" s="81"/>
      <c r="ENP130" s="81"/>
      <c r="ENQ130" s="81"/>
      <c r="ENR130" s="81"/>
      <c r="ENS130" s="81"/>
      <c r="ENT130" s="81"/>
      <c r="ENU130" s="81"/>
      <c r="ENV130" s="81"/>
      <c r="ENW130" s="81"/>
      <c r="ENX130" s="81"/>
      <c r="ENY130" s="81"/>
      <c r="ENZ130" s="81"/>
      <c r="EOA130" s="81"/>
      <c r="EOB130" s="81"/>
      <c r="EOC130" s="81"/>
      <c r="EOD130" s="81"/>
      <c r="EOE130" s="81"/>
      <c r="EOF130" s="81"/>
      <c r="EOG130" s="81"/>
      <c r="EOH130" s="81"/>
      <c r="EOI130" s="81"/>
      <c r="EOJ130" s="81"/>
      <c r="EOK130" s="81"/>
      <c r="EOL130" s="81"/>
      <c r="EOM130" s="81"/>
      <c r="EON130" s="81"/>
      <c r="EOO130" s="81"/>
      <c r="EOP130" s="81"/>
      <c r="EOQ130" s="81"/>
      <c r="EOR130" s="81"/>
      <c r="EOS130" s="81"/>
      <c r="EOT130" s="81"/>
      <c r="EOU130" s="81"/>
      <c r="EOV130" s="81"/>
      <c r="EOW130" s="81"/>
      <c r="EOX130" s="81"/>
      <c r="EOY130" s="81"/>
      <c r="EOZ130" s="81"/>
      <c r="EPA130" s="81"/>
      <c r="EPB130" s="81"/>
      <c r="EPC130" s="81"/>
      <c r="EPD130" s="81"/>
      <c r="EPE130" s="81"/>
      <c r="EPF130" s="81"/>
      <c r="EPG130" s="81"/>
      <c r="EPH130" s="81"/>
      <c r="EPI130" s="81"/>
      <c r="EPJ130" s="81"/>
      <c r="EPK130" s="81"/>
      <c r="EPL130" s="81"/>
      <c r="EPM130" s="81"/>
      <c r="EPN130" s="81"/>
      <c r="EPO130" s="81"/>
      <c r="EPP130" s="81"/>
      <c r="EPQ130" s="81"/>
      <c r="EPR130" s="81"/>
      <c r="EPS130" s="81"/>
      <c r="EPT130" s="81"/>
      <c r="EPU130" s="81"/>
      <c r="EPV130" s="81"/>
      <c r="EPW130" s="81"/>
      <c r="EPX130" s="81"/>
      <c r="EPY130" s="81"/>
      <c r="EPZ130" s="81"/>
      <c r="EQA130" s="81"/>
      <c r="EQB130" s="81"/>
      <c r="EQC130" s="81"/>
      <c r="EQD130" s="81"/>
      <c r="EQE130" s="81"/>
      <c r="EQF130" s="81"/>
      <c r="EQG130" s="81"/>
      <c r="EQH130" s="81"/>
      <c r="EQI130" s="81"/>
      <c r="EQJ130" s="81"/>
      <c r="EQK130" s="81"/>
      <c r="EQL130" s="81"/>
      <c r="EQM130" s="81"/>
      <c r="EQN130" s="81"/>
      <c r="EQO130" s="81"/>
      <c r="EQP130" s="81"/>
      <c r="EQQ130" s="81"/>
      <c r="EQR130" s="81"/>
      <c r="EQS130" s="81"/>
      <c r="EQT130" s="81"/>
      <c r="EQU130" s="81"/>
      <c r="EQV130" s="81"/>
      <c r="EQW130" s="81"/>
      <c r="EQX130" s="81"/>
      <c r="EQY130" s="81"/>
      <c r="EQZ130" s="81"/>
      <c r="ERA130" s="81"/>
      <c r="ERB130" s="81"/>
      <c r="ERC130" s="81"/>
      <c r="ERD130" s="81"/>
      <c r="ERE130" s="81"/>
      <c r="ERF130" s="81"/>
      <c r="ERG130" s="81"/>
      <c r="ERH130" s="81"/>
      <c r="ERI130" s="81"/>
      <c r="ERJ130" s="81"/>
      <c r="ERK130" s="81"/>
      <c r="ERL130" s="81"/>
      <c r="ERM130" s="81"/>
      <c r="ERN130" s="81"/>
      <c r="ERO130" s="81"/>
      <c r="ERP130" s="81"/>
      <c r="ERQ130" s="81"/>
      <c r="ERR130" s="81"/>
      <c r="ERS130" s="81"/>
      <c r="ERT130" s="81"/>
      <c r="ERU130" s="81"/>
      <c r="ERV130" s="81"/>
      <c r="ERW130" s="81"/>
      <c r="ERX130" s="81"/>
      <c r="ERY130" s="81"/>
      <c r="ERZ130" s="81"/>
      <c r="ESA130" s="81"/>
      <c r="ESB130" s="81"/>
      <c r="ESC130" s="81"/>
      <c r="ESD130" s="81"/>
      <c r="ESE130" s="81"/>
      <c r="ESF130" s="81"/>
      <c r="ESG130" s="81"/>
      <c r="ESH130" s="81"/>
      <c r="ESI130" s="81"/>
      <c r="ESJ130" s="81"/>
      <c r="ESK130" s="81"/>
      <c r="ESL130" s="81"/>
      <c r="ESM130" s="81"/>
      <c r="ESN130" s="81"/>
      <c r="ESO130" s="81"/>
      <c r="ESP130" s="81"/>
      <c r="ESQ130" s="81"/>
      <c r="ESR130" s="81"/>
      <c r="ESS130" s="81"/>
      <c r="EST130" s="81"/>
      <c r="ESU130" s="81"/>
      <c r="ESV130" s="81"/>
      <c r="ESW130" s="81"/>
      <c r="ESX130" s="81"/>
      <c r="ESY130" s="81"/>
      <c r="ESZ130" s="81"/>
      <c r="ETA130" s="81"/>
      <c r="ETB130" s="81"/>
      <c r="ETC130" s="81"/>
      <c r="ETD130" s="81"/>
      <c r="ETE130" s="81"/>
      <c r="ETF130" s="81"/>
      <c r="ETG130" s="81"/>
      <c r="ETH130" s="81"/>
      <c r="ETI130" s="81"/>
      <c r="ETJ130" s="81"/>
      <c r="ETK130" s="81"/>
      <c r="ETL130" s="81"/>
      <c r="ETM130" s="81"/>
      <c r="ETN130" s="81"/>
      <c r="ETO130" s="81"/>
      <c r="ETP130" s="81"/>
      <c r="ETQ130" s="81"/>
      <c r="ETR130" s="81"/>
      <c r="ETS130" s="81"/>
      <c r="ETT130" s="81"/>
      <c r="ETU130" s="81"/>
      <c r="ETV130" s="81"/>
      <c r="ETW130" s="81"/>
      <c r="ETX130" s="81"/>
      <c r="ETY130" s="81"/>
      <c r="ETZ130" s="81"/>
      <c r="EUA130" s="81"/>
      <c r="EUB130" s="81"/>
      <c r="EUC130" s="81"/>
      <c r="EUD130" s="81"/>
      <c r="EUE130" s="81"/>
      <c r="EUF130" s="81"/>
      <c r="EUG130" s="81"/>
      <c r="EUH130" s="81"/>
      <c r="EUI130" s="81"/>
      <c r="EUJ130" s="81"/>
      <c r="EUK130" s="81"/>
      <c r="EUL130" s="81"/>
      <c r="EUM130" s="81"/>
      <c r="EUN130" s="81"/>
      <c r="EUO130" s="81"/>
      <c r="EUP130" s="81"/>
      <c r="EUQ130" s="81"/>
      <c r="EUR130" s="81"/>
      <c r="EUS130" s="81"/>
      <c r="EUT130" s="81"/>
      <c r="EUU130" s="81"/>
      <c r="EUV130" s="81"/>
      <c r="EUW130" s="81"/>
      <c r="EUX130" s="81"/>
      <c r="EUY130" s="81"/>
      <c r="EUZ130" s="81"/>
      <c r="EVA130" s="81"/>
      <c r="EVB130" s="81"/>
      <c r="EVC130" s="81"/>
      <c r="EVD130" s="81"/>
      <c r="EVE130" s="81"/>
      <c r="EVF130" s="81"/>
      <c r="EVG130" s="81"/>
      <c r="EVH130" s="81"/>
      <c r="EVI130" s="81"/>
      <c r="EVJ130" s="81"/>
      <c r="EVK130" s="81"/>
      <c r="EVL130" s="81"/>
      <c r="EVM130" s="81"/>
      <c r="EVN130" s="81"/>
      <c r="EVO130" s="81"/>
      <c r="EVP130" s="81"/>
      <c r="EVQ130" s="81"/>
      <c r="EVR130" s="81"/>
      <c r="EVS130" s="81"/>
      <c r="EVT130" s="81"/>
      <c r="EVU130" s="81"/>
      <c r="EVV130" s="81"/>
      <c r="EVW130" s="81"/>
      <c r="EVX130" s="81"/>
      <c r="EVY130" s="81"/>
      <c r="EVZ130" s="81"/>
      <c r="EWA130" s="81"/>
      <c r="EWB130" s="81"/>
      <c r="EWC130" s="81"/>
      <c r="EWD130" s="81"/>
      <c r="EWE130" s="81"/>
      <c r="EWF130" s="81"/>
      <c r="EWG130" s="81"/>
      <c r="EWH130" s="81"/>
      <c r="EWI130" s="81"/>
      <c r="EWJ130" s="81"/>
      <c r="EWK130" s="81"/>
      <c r="EWL130" s="81"/>
      <c r="EWM130" s="81"/>
      <c r="EWN130" s="81"/>
      <c r="EWO130" s="81"/>
      <c r="EWP130" s="81"/>
      <c r="EWQ130" s="81"/>
      <c r="EWR130" s="81"/>
      <c r="EWS130" s="81"/>
      <c r="EWT130" s="81"/>
      <c r="EWU130" s="81"/>
      <c r="EWV130" s="81"/>
      <c r="EWW130" s="81"/>
      <c r="EWX130" s="81"/>
      <c r="EWY130" s="81"/>
      <c r="EWZ130" s="81"/>
      <c r="EXA130" s="81"/>
      <c r="EXB130" s="81"/>
      <c r="EXC130" s="81"/>
      <c r="EXD130" s="81"/>
      <c r="EXE130" s="81"/>
      <c r="EXF130" s="81"/>
      <c r="EXG130" s="81"/>
      <c r="EXH130" s="81"/>
      <c r="EXI130" s="81"/>
      <c r="EXJ130" s="81"/>
      <c r="EXK130" s="81"/>
      <c r="EXL130" s="81"/>
      <c r="EXM130" s="81"/>
      <c r="EXN130" s="81"/>
      <c r="EXO130" s="81"/>
      <c r="EXP130" s="81"/>
      <c r="EXQ130" s="81"/>
      <c r="EXR130" s="81"/>
      <c r="EXS130" s="81"/>
      <c r="EXT130" s="81"/>
      <c r="EXU130" s="81"/>
      <c r="EXV130" s="81"/>
      <c r="EXW130" s="81"/>
      <c r="EXX130" s="81"/>
      <c r="EXY130" s="81"/>
      <c r="EXZ130" s="81"/>
      <c r="EYA130" s="81"/>
      <c r="EYB130" s="81"/>
      <c r="EYC130" s="81"/>
      <c r="EYD130" s="81"/>
      <c r="EYE130" s="81"/>
      <c r="EYF130" s="81"/>
      <c r="EYG130" s="81"/>
      <c r="EYH130" s="81"/>
      <c r="EYI130" s="81"/>
      <c r="EYJ130" s="81"/>
      <c r="EYK130" s="81"/>
      <c r="EYL130" s="81"/>
      <c r="EYM130" s="81"/>
      <c r="EYN130" s="81"/>
      <c r="EYO130" s="81"/>
      <c r="EYP130" s="81"/>
      <c r="EYQ130" s="81"/>
      <c r="EYR130" s="81"/>
      <c r="EYS130" s="81"/>
      <c r="EYT130" s="81"/>
      <c r="EYU130" s="81"/>
      <c r="EYV130" s="81"/>
      <c r="EYW130" s="81"/>
      <c r="EYX130" s="81"/>
      <c r="EYY130" s="81"/>
      <c r="EYZ130" s="81"/>
      <c r="EZA130" s="81"/>
      <c r="EZB130" s="81"/>
      <c r="EZC130" s="81"/>
      <c r="EZD130" s="81"/>
      <c r="EZE130" s="81"/>
      <c r="EZF130" s="81"/>
      <c r="EZG130" s="81"/>
      <c r="EZH130" s="81"/>
      <c r="EZI130" s="81"/>
      <c r="EZJ130" s="81"/>
      <c r="EZK130" s="81"/>
      <c r="EZL130" s="81"/>
      <c r="EZM130" s="81"/>
      <c r="EZN130" s="81"/>
      <c r="EZO130" s="81"/>
      <c r="EZP130" s="81"/>
      <c r="EZQ130" s="81"/>
      <c r="EZR130" s="81"/>
      <c r="EZS130" s="81"/>
      <c r="EZT130" s="81"/>
      <c r="EZU130" s="81"/>
      <c r="EZV130" s="81"/>
      <c r="EZW130" s="81"/>
      <c r="EZX130" s="81"/>
      <c r="EZY130" s="81"/>
      <c r="EZZ130" s="81"/>
      <c r="FAA130" s="81"/>
      <c r="FAB130" s="81"/>
      <c r="FAC130" s="81"/>
      <c r="FAD130" s="81"/>
      <c r="FAE130" s="81"/>
      <c r="FAF130" s="81"/>
      <c r="FAG130" s="81"/>
      <c r="FAH130" s="81"/>
      <c r="FAI130" s="81"/>
      <c r="FAJ130" s="81"/>
      <c r="FAK130" s="81"/>
      <c r="FAL130" s="81"/>
      <c r="FAM130" s="81"/>
      <c r="FAN130" s="81"/>
      <c r="FAO130" s="81"/>
      <c r="FAP130" s="81"/>
      <c r="FAQ130" s="81"/>
      <c r="FAR130" s="81"/>
      <c r="FAS130" s="81"/>
      <c r="FAT130" s="81"/>
      <c r="FAU130" s="81"/>
      <c r="FAV130" s="81"/>
      <c r="FAW130" s="81"/>
      <c r="FAX130" s="81"/>
      <c r="FAY130" s="81"/>
      <c r="FAZ130" s="81"/>
      <c r="FBA130" s="81"/>
      <c r="FBB130" s="81"/>
      <c r="FBC130" s="81"/>
      <c r="FBD130" s="81"/>
      <c r="FBE130" s="81"/>
      <c r="FBF130" s="81"/>
      <c r="FBG130" s="81"/>
      <c r="FBH130" s="81"/>
      <c r="FBI130" s="81"/>
      <c r="FBJ130" s="81"/>
      <c r="FBK130" s="81"/>
      <c r="FBL130" s="81"/>
      <c r="FBM130" s="81"/>
      <c r="FBN130" s="81"/>
      <c r="FBO130" s="81"/>
      <c r="FBP130" s="81"/>
      <c r="FBQ130" s="81"/>
      <c r="FBR130" s="81"/>
      <c r="FBS130" s="81"/>
      <c r="FBT130" s="81"/>
      <c r="FBU130" s="81"/>
      <c r="FBV130" s="81"/>
      <c r="FBW130" s="81"/>
      <c r="FBX130" s="81"/>
      <c r="FBY130" s="81"/>
      <c r="FBZ130" s="81"/>
      <c r="FCA130" s="81"/>
      <c r="FCB130" s="81"/>
      <c r="FCC130" s="81"/>
      <c r="FCD130" s="81"/>
      <c r="FCE130" s="81"/>
      <c r="FCF130" s="81"/>
      <c r="FCG130" s="81"/>
      <c r="FCH130" s="81"/>
      <c r="FCI130" s="81"/>
      <c r="FCJ130" s="81"/>
      <c r="FCK130" s="81"/>
      <c r="FCL130" s="81"/>
      <c r="FCM130" s="81"/>
      <c r="FCN130" s="81"/>
      <c r="FCO130" s="81"/>
      <c r="FCP130" s="81"/>
      <c r="FCQ130" s="81"/>
      <c r="FCR130" s="81"/>
      <c r="FCS130" s="81"/>
      <c r="FCT130" s="81"/>
      <c r="FCU130" s="81"/>
      <c r="FCV130" s="81"/>
      <c r="FCW130" s="81"/>
      <c r="FCX130" s="81"/>
      <c r="FCY130" s="81"/>
      <c r="FCZ130" s="81"/>
      <c r="FDA130" s="81"/>
      <c r="FDB130" s="81"/>
      <c r="FDC130" s="81"/>
      <c r="FDD130" s="81"/>
      <c r="FDE130" s="81"/>
      <c r="FDF130" s="81"/>
      <c r="FDG130" s="81"/>
      <c r="FDH130" s="81"/>
      <c r="FDI130" s="81"/>
      <c r="FDJ130" s="81"/>
      <c r="FDK130" s="81"/>
      <c r="FDL130" s="81"/>
      <c r="FDM130" s="81"/>
      <c r="FDN130" s="81"/>
      <c r="FDO130" s="81"/>
      <c r="FDP130" s="81"/>
      <c r="FDQ130" s="81"/>
      <c r="FDR130" s="81"/>
      <c r="FDS130" s="81"/>
      <c r="FDT130" s="81"/>
      <c r="FDU130" s="81"/>
      <c r="FDV130" s="81"/>
      <c r="FDW130" s="81"/>
      <c r="FDX130" s="81"/>
      <c r="FDY130" s="81"/>
      <c r="FDZ130" s="81"/>
      <c r="FEA130" s="81"/>
      <c r="FEB130" s="81"/>
      <c r="FEC130" s="81"/>
      <c r="FED130" s="81"/>
      <c r="FEE130" s="81"/>
      <c r="FEF130" s="81"/>
      <c r="FEG130" s="81"/>
      <c r="FEH130" s="81"/>
      <c r="FEI130" s="81"/>
      <c r="FEJ130" s="81"/>
      <c r="FEK130" s="81"/>
      <c r="FEL130" s="81"/>
      <c r="FEM130" s="81"/>
      <c r="FEN130" s="81"/>
      <c r="FEO130" s="81"/>
      <c r="FEP130" s="81"/>
      <c r="FEQ130" s="81"/>
      <c r="FER130" s="81"/>
      <c r="FES130" s="81"/>
      <c r="FET130" s="81"/>
      <c r="FEU130" s="81"/>
      <c r="FEV130" s="81"/>
      <c r="FEW130" s="81"/>
      <c r="FEX130" s="81"/>
      <c r="FEY130" s="81"/>
      <c r="FEZ130" s="81"/>
      <c r="FFA130" s="81"/>
      <c r="FFB130" s="81"/>
      <c r="FFC130" s="81"/>
      <c r="FFD130" s="81"/>
      <c r="FFE130" s="81"/>
      <c r="FFF130" s="81"/>
      <c r="FFG130" s="81"/>
      <c r="FFH130" s="81"/>
      <c r="FFI130" s="81"/>
      <c r="FFJ130" s="81"/>
      <c r="FFK130" s="81"/>
      <c r="FFL130" s="81"/>
      <c r="FFM130" s="81"/>
      <c r="FFN130" s="81"/>
      <c r="FFO130" s="81"/>
      <c r="FFP130" s="81"/>
      <c r="FFQ130" s="81"/>
      <c r="FFR130" s="81"/>
      <c r="FFS130" s="81"/>
      <c r="FFT130" s="81"/>
      <c r="FFU130" s="81"/>
      <c r="FFV130" s="81"/>
      <c r="FFW130" s="81"/>
      <c r="FFX130" s="81"/>
      <c r="FFY130" s="81"/>
      <c r="FFZ130" s="81"/>
      <c r="FGA130" s="81"/>
      <c r="FGB130" s="81"/>
      <c r="FGC130" s="81"/>
      <c r="FGD130" s="81"/>
      <c r="FGE130" s="81"/>
      <c r="FGF130" s="81"/>
      <c r="FGG130" s="81"/>
      <c r="FGH130" s="81"/>
      <c r="FGI130" s="81"/>
      <c r="FGJ130" s="81"/>
      <c r="FGK130" s="81"/>
      <c r="FGL130" s="81"/>
      <c r="FGM130" s="81"/>
      <c r="FGN130" s="81"/>
      <c r="FGO130" s="81"/>
      <c r="FGP130" s="81"/>
      <c r="FGQ130" s="81"/>
      <c r="FGR130" s="81"/>
      <c r="FGS130" s="81"/>
      <c r="FGT130" s="81"/>
      <c r="FGU130" s="81"/>
      <c r="FGV130" s="81"/>
      <c r="FGW130" s="81"/>
      <c r="FGX130" s="81"/>
      <c r="FGY130" s="81"/>
      <c r="FGZ130" s="81"/>
      <c r="FHA130" s="81"/>
      <c r="FHB130" s="81"/>
      <c r="FHC130" s="81"/>
      <c r="FHD130" s="81"/>
      <c r="FHE130" s="81"/>
      <c r="FHF130" s="81"/>
      <c r="FHG130" s="81"/>
      <c r="FHH130" s="81"/>
      <c r="FHI130" s="81"/>
      <c r="FHJ130" s="81"/>
      <c r="FHK130" s="81"/>
      <c r="FHL130" s="81"/>
      <c r="FHM130" s="81"/>
      <c r="FHN130" s="81"/>
      <c r="FHO130" s="81"/>
      <c r="FHP130" s="81"/>
      <c r="FHQ130" s="81"/>
      <c r="FHR130" s="81"/>
      <c r="FHS130" s="81"/>
      <c r="FHT130" s="81"/>
      <c r="FHU130" s="81"/>
      <c r="FHV130" s="81"/>
      <c r="FHW130" s="81"/>
      <c r="FHX130" s="81"/>
      <c r="FHY130" s="81"/>
      <c r="FHZ130" s="81"/>
      <c r="FIA130" s="81"/>
      <c r="FIB130" s="81"/>
      <c r="FIC130" s="81"/>
      <c r="FID130" s="81"/>
      <c r="FIE130" s="81"/>
      <c r="FIF130" s="81"/>
      <c r="FIG130" s="81"/>
      <c r="FIH130" s="81"/>
      <c r="FII130" s="81"/>
      <c r="FIJ130" s="81"/>
      <c r="FIK130" s="81"/>
      <c r="FIL130" s="81"/>
      <c r="FIM130" s="81"/>
      <c r="FIN130" s="81"/>
      <c r="FIO130" s="81"/>
      <c r="FIP130" s="81"/>
      <c r="FIQ130" s="81"/>
      <c r="FIR130" s="81"/>
      <c r="FIS130" s="81"/>
      <c r="FIT130" s="81"/>
      <c r="FIU130" s="81"/>
      <c r="FIV130" s="81"/>
      <c r="FIW130" s="81"/>
      <c r="FIX130" s="81"/>
      <c r="FIY130" s="81"/>
      <c r="FIZ130" s="81"/>
      <c r="FJA130" s="81"/>
      <c r="FJB130" s="81"/>
      <c r="FJC130" s="81"/>
      <c r="FJD130" s="81"/>
      <c r="FJE130" s="81"/>
      <c r="FJF130" s="81"/>
      <c r="FJG130" s="81"/>
      <c r="FJH130" s="81"/>
      <c r="FJI130" s="81"/>
      <c r="FJJ130" s="81"/>
      <c r="FJK130" s="81"/>
      <c r="FJL130" s="81"/>
      <c r="FJM130" s="81"/>
      <c r="FJN130" s="81"/>
      <c r="FJO130" s="81"/>
      <c r="FJP130" s="81"/>
      <c r="FJQ130" s="81"/>
      <c r="FJR130" s="81"/>
      <c r="FJS130" s="81"/>
      <c r="FJT130" s="81"/>
      <c r="FJU130" s="81"/>
      <c r="FJV130" s="81"/>
      <c r="FJW130" s="81"/>
      <c r="FJX130" s="81"/>
      <c r="FJY130" s="81"/>
      <c r="FJZ130" s="81"/>
      <c r="FKA130" s="81"/>
      <c r="FKB130" s="81"/>
      <c r="FKC130" s="81"/>
      <c r="FKD130" s="81"/>
      <c r="FKE130" s="81"/>
      <c r="FKF130" s="81"/>
      <c r="FKG130" s="81"/>
      <c r="FKH130" s="81"/>
      <c r="FKI130" s="81"/>
      <c r="FKJ130" s="81"/>
      <c r="FKK130" s="81"/>
      <c r="FKL130" s="81"/>
      <c r="FKM130" s="81"/>
      <c r="FKN130" s="81"/>
      <c r="FKO130" s="81"/>
      <c r="FKP130" s="81"/>
      <c r="FKQ130" s="81"/>
      <c r="FKR130" s="81"/>
      <c r="FKS130" s="81"/>
      <c r="FKT130" s="81"/>
      <c r="FKU130" s="81"/>
      <c r="FKV130" s="81"/>
      <c r="FKW130" s="81"/>
      <c r="FKX130" s="81"/>
      <c r="FKY130" s="81"/>
      <c r="FKZ130" s="81"/>
      <c r="FLA130" s="81"/>
      <c r="FLB130" s="81"/>
      <c r="FLC130" s="81"/>
      <c r="FLD130" s="81"/>
      <c r="FLE130" s="81"/>
      <c r="FLF130" s="81"/>
      <c r="FLG130" s="81"/>
      <c r="FLH130" s="81"/>
      <c r="FLI130" s="81"/>
      <c r="FLJ130" s="81"/>
      <c r="FLK130" s="81"/>
      <c r="FLL130" s="81"/>
      <c r="FLM130" s="81"/>
      <c r="FLN130" s="81"/>
      <c r="FLO130" s="81"/>
      <c r="FLP130" s="81"/>
      <c r="FLQ130" s="81"/>
      <c r="FLR130" s="81"/>
      <c r="FLS130" s="81"/>
      <c r="FLT130" s="81"/>
      <c r="FLU130" s="81"/>
      <c r="FLV130" s="81"/>
      <c r="FLW130" s="81"/>
      <c r="FLX130" s="81"/>
      <c r="FLY130" s="81"/>
      <c r="FLZ130" s="81"/>
      <c r="FMA130" s="81"/>
      <c r="FMB130" s="81"/>
      <c r="FMC130" s="81"/>
      <c r="FMD130" s="81"/>
      <c r="FME130" s="81"/>
      <c r="FMF130" s="81"/>
      <c r="FMG130" s="81"/>
      <c r="FMH130" s="81"/>
      <c r="FMI130" s="81"/>
      <c r="FMJ130" s="81"/>
      <c r="FMK130" s="81"/>
      <c r="FML130" s="81"/>
      <c r="FMM130" s="81"/>
      <c r="FMN130" s="81"/>
      <c r="FMO130" s="81"/>
      <c r="FMP130" s="81"/>
      <c r="FMQ130" s="81"/>
      <c r="FMR130" s="81"/>
      <c r="FMS130" s="81"/>
      <c r="FMT130" s="81"/>
      <c r="FMU130" s="81"/>
      <c r="FMV130" s="81"/>
      <c r="FMW130" s="81"/>
      <c r="FMX130" s="81"/>
      <c r="FMY130" s="81"/>
      <c r="FMZ130" s="81"/>
      <c r="FNA130" s="81"/>
      <c r="FNB130" s="81"/>
      <c r="FNC130" s="81"/>
      <c r="FND130" s="81"/>
      <c r="FNE130" s="81"/>
      <c r="FNF130" s="81"/>
      <c r="FNG130" s="81"/>
      <c r="FNH130" s="81"/>
      <c r="FNI130" s="81"/>
      <c r="FNJ130" s="81"/>
      <c r="FNK130" s="81"/>
      <c r="FNL130" s="81"/>
      <c r="FNM130" s="81"/>
      <c r="FNN130" s="81"/>
      <c r="FNO130" s="81"/>
      <c r="FNP130" s="81"/>
      <c r="FNQ130" s="81"/>
      <c r="FNR130" s="81"/>
      <c r="FNS130" s="81"/>
      <c r="FNT130" s="81"/>
      <c r="FNU130" s="81"/>
      <c r="FNV130" s="81"/>
      <c r="FNW130" s="81"/>
      <c r="FNX130" s="81"/>
      <c r="FNY130" s="81"/>
      <c r="FNZ130" s="81"/>
      <c r="FOA130" s="81"/>
      <c r="FOB130" s="81"/>
      <c r="FOC130" s="81"/>
      <c r="FOD130" s="81"/>
      <c r="FOE130" s="81"/>
      <c r="FOF130" s="81"/>
      <c r="FOG130" s="81"/>
      <c r="FOH130" s="81"/>
      <c r="FOI130" s="81"/>
      <c r="FOJ130" s="81"/>
      <c r="FOK130" s="81"/>
      <c r="FOL130" s="81"/>
      <c r="FOM130" s="81"/>
      <c r="FON130" s="81"/>
      <c r="FOO130" s="81"/>
      <c r="FOP130" s="81"/>
      <c r="FOQ130" s="81"/>
      <c r="FOR130" s="81"/>
      <c r="FOS130" s="81"/>
      <c r="FOT130" s="81"/>
      <c r="FOU130" s="81"/>
      <c r="FOV130" s="81"/>
      <c r="FOW130" s="81"/>
      <c r="FOX130" s="81"/>
      <c r="FOY130" s="81"/>
      <c r="FOZ130" s="81"/>
      <c r="FPA130" s="81"/>
      <c r="FPB130" s="81"/>
      <c r="FPC130" s="81"/>
      <c r="FPD130" s="81"/>
      <c r="FPE130" s="81"/>
      <c r="FPF130" s="81"/>
      <c r="FPG130" s="81"/>
      <c r="FPH130" s="81"/>
      <c r="FPI130" s="81"/>
      <c r="FPJ130" s="81"/>
      <c r="FPK130" s="81"/>
      <c r="FPL130" s="81"/>
      <c r="FPM130" s="81"/>
      <c r="FPN130" s="81"/>
      <c r="FPO130" s="81"/>
      <c r="FPP130" s="81"/>
      <c r="FPQ130" s="81"/>
      <c r="FPR130" s="81"/>
      <c r="FPS130" s="81"/>
      <c r="FPT130" s="81"/>
      <c r="FPU130" s="81"/>
      <c r="FPV130" s="81"/>
      <c r="FPW130" s="81"/>
      <c r="FPX130" s="81"/>
      <c r="FPY130" s="81"/>
      <c r="FPZ130" s="81"/>
      <c r="FQA130" s="81"/>
      <c r="FQB130" s="81"/>
      <c r="FQC130" s="81"/>
      <c r="FQD130" s="81"/>
      <c r="FQE130" s="81"/>
      <c r="FQF130" s="81"/>
      <c r="FQG130" s="81"/>
      <c r="FQH130" s="81"/>
      <c r="FQI130" s="81"/>
      <c r="FQJ130" s="81"/>
      <c r="FQK130" s="81"/>
      <c r="FQL130" s="81"/>
      <c r="FQM130" s="81"/>
      <c r="FQN130" s="81"/>
      <c r="FQO130" s="81"/>
      <c r="FQP130" s="81"/>
      <c r="FQQ130" s="81"/>
      <c r="FQR130" s="81"/>
      <c r="FQS130" s="81"/>
      <c r="FQT130" s="81"/>
      <c r="FQU130" s="81"/>
      <c r="FQV130" s="81"/>
      <c r="FQW130" s="81"/>
      <c r="FQX130" s="81"/>
      <c r="FQY130" s="81"/>
      <c r="FQZ130" s="81"/>
      <c r="FRA130" s="81"/>
      <c r="FRB130" s="81"/>
      <c r="FRC130" s="81"/>
      <c r="FRD130" s="81"/>
      <c r="FRE130" s="81"/>
      <c r="FRF130" s="81"/>
      <c r="FRG130" s="81"/>
      <c r="FRH130" s="81"/>
      <c r="FRI130" s="81"/>
      <c r="FRJ130" s="81"/>
      <c r="FRK130" s="81"/>
      <c r="FRL130" s="81"/>
      <c r="FRM130" s="81"/>
      <c r="FRN130" s="81"/>
      <c r="FRO130" s="81"/>
      <c r="FRP130" s="81"/>
      <c r="FRQ130" s="81"/>
      <c r="FRR130" s="81"/>
      <c r="FRS130" s="81"/>
      <c r="FRT130" s="81"/>
      <c r="FRU130" s="81"/>
      <c r="FRV130" s="81"/>
      <c r="FRW130" s="81"/>
      <c r="FRX130" s="81"/>
      <c r="FRY130" s="81"/>
      <c r="FRZ130" s="81"/>
      <c r="FSA130" s="81"/>
      <c r="FSB130" s="81"/>
      <c r="FSC130" s="81"/>
      <c r="FSD130" s="81"/>
      <c r="FSE130" s="81"/>
      <c r="FSF130" s="81"/>
      <c r="FSG130" s="81"/>
      <c r="FSH130" s="81"/>
      <c r="FSI130" s="81"/>
      <c r="FSJ130" s="81"/>
      <c r="FSK130" s="81"/>
      <c r="FSL130" s="81"/>
      <c r="FSM130" s="81"/>
      <c r="FSN130" s="81"/>
      <c r="FSO130" s="81"/>
      <c r="FSP130" s="81"/>
      <c r="FSQ130" s="81"/>
      <c r="FSR130" s="81"/>
      <c r="FSS130" s="81"/>
      <c r="FST130" s="81"/>
      <c r="FSU130" s="81"/>
      <c r="FSV130" s="81"/>
      <c r="FSW130" s="81"/>
      <c r="FSX130" s="81"/>
      <c r="FSY130" s="81"/>
      <c r="FSZ130" s="81"/>
      <c r="FTA130" s="81"/>
      <c r="FTB130" s="81"/>
      <c r="FTC130" s="81"/>
      <c r="FTD130" s="81"/>
      <c r="FTE130" s="81"/>
      <c r="FTF130" s="81"/>
      <c r="FTG130" s="81"/>
      <c r="FTH130" s="81"/>
      <c r="FTI130" s="81"/>
      <c r="FTJ130" s="81"/>
      <c r="FTK130" s="81"/>
      <c r="FTL130" s="81"/>
      <c r="FTM130" s="81"/>
      <c r="FTN130" s="81"/>
      <c r="FTO130" s="81"/>
      <c r="FTP130" s="81"/>
      <c r="FTQ130" s="81"/>
      <c r="FTR130" s="81"/>
      <c r="FTS130" s="81"/>
      <c r="FTT130" s="81"/>
      <c r="FTU130" s="81"/>
      <c r="FTV130" s="81"/>
      <c r="FTW130" s="81"/>
      <c r="FTX130" s="81"/>
      <c r="FTY130" s="81"/>
      <c r="FTZ130" s="81"/>
      <c r="FUA130" s="81"/>
      <c r="FUB130" s="81"/>
      <c r="FUC130" s="81"/>
      <c r="FUD130" s="81"/>
      <c r="FUE130" s="81"/>
      <c r="FUF130" s="81"/>
      <c r="FUG130" s="81"/>
      <c r="FUH130" s="81"/>
      <c r="FUI130" s="81"/>
      <c r="FUJ130" s="81"/>
      <c r="FUK130" s="81"/>
      <c r="FUL130" s="81"/>
      <c r="FUM130" s="81"/>
      <c r="FUN130" s="81"/>
      <c r="FUO130" s="81"/>
      <c r="FUP130" s="81"/>
      <c r="FUQ130" s="81"/>
      <c r="FUR130" s="81"/>
      <c r="FUS130" s="81"/>
      <c r="FUT130" s="81"/>
      <c r="FUU130" s="81"/>
      <c r="FUV130" s="81"/>
      <c r="FUW130" s="81"/>
      <c r="FUX130" s="81"/>
      <c r="FUY130" s="81"/>
      <c r="FUZ130" s="81"/>
      <c r="FVA130" s="81"/>
      <c r="FVB130" s="81"/>
      <c r="FVC130" s="81"/>
      <c r="FVD130" s="81"/>
      <c r="FVE130" s="81"/>
      <c r="FVF130" s="81"/>
      <c r="FVG130" s="81"/>
      <c r="FVH130" s="81"/>
      <c r="FVI130" s="81"/>
      <c r="FVJ130" s="81"/>
      <c r="FVK130" s="81"/>
      <c r="FVL130" s="81"/>
      <c r="FVM130" s="81"/>
      <c r="FVN130" s="81"/>
      <c r="FVO130" s="81"/>
      <c r="FVP130" s="81"/>
      <c r="FVQ130" s="81"/>
      <c r="FVR130" s="81"/>
      <c r="FVS130" s="81"/>
      <c r="FVT130" s="81"/>
      <c r="FVU130" s="81"/>
      <c r="FVV130" s="81"/>
      <c r="FVW130" s="81"/>
      <c r="FVX130" s="81"/>
      <c r="FVY130" s="81"/>
      <c r="FVZ130" s="81"/>
      <c r="FWA130" s="81"/>
      <c r="FWB130" s="81"/>
      <c r="FWC130" s="81"/>
      <c r="FWD130" s="81"/>
      <c r="FWE130" s="81"/>
      <c r="FWF130" s="81"/>
      <c r="FWG130" s="81"/>
      <c r="FWH130" s="81"/>
      <c r="FWI130" s="81"/>
      <c r="FWJ130" s="81"/>
      <c r="FWK130" s="81"/>
      <c r="FWL130" s="81"/>
      <c r="FWM130" s="81"/>
      <c r="FWN130" s="81"/>
      <c r="FWO130" s="81"/>
      <c r="FWP130" s="81"/>
      <c r="FWQ130" s="81"/>
      <c r="FWR130" s="81"/>
      <c r="FWS130" s="81"/>
      <c r="FWT130" s="81"/>
      <c r="FWU130" s="81"/>
      <c r="FWV130" s="81"/>
      <c r="FWW130" s="81"/>
      <c r="FWX130" s="81"/>
      <c r="FWY130" s="81"/>
      <c r="FWZ130" s="81"/>
      <c r="FXA130" s="81"/>
      <c r="FXB130" s="81"/>
      <c r="FXC130" s="81"/>
      <c r="FXD130" s="81"/>
      <c r="FXE130" s="81"/>
      <c r="FXF130" s="81"/>
      <c r="FXG130" s="81"/>
      <c r="FXH130" s="81"/>
      <c r="FXI130" s="81"/>
      <c r="FXJ130" s="81"/>
      <c r="FXK130" s="81"/>
      <c r="FXL130" s="81"/>
      <c r="FXM130" s="81"/>
      <c r="FXN130" s="81"/>
      <c r="FXO130" s="81"/>
      <c r="FXP130" s="81"/>
      <c r="FXQ130" s="81"/>
      <c r="FXR130" s="81"/>
      <c r="FXS130" s="81"/>
      <c r="FXT130" s="81"/>
      <c r="FXU130" s="81"/>
      <c r="FXV130" s="81"/>
      <c r="FXW130" s="81"/>
      <c r="FXX130" s="81"/>
      <c r="FXY130" s="81"/>
      <c r="FXZ130" s="81"/>
      <c r="FYA130" s="81"/>
      <c r="FYB130" s="81"/>
      <c r="FYC130" s="81"/>
      <c r="FYD130" s="81"/>
      <c r="FYE130" s="81"/>
      <c r="FYF130" s="81"/>
      <c r="FYG130" s="81"/>
      <c r="FYH130" s="81"/>
      <c r="FYI130" s="81"/>
      <c r="FYJ130" s="81"/>
      <c r="FYK130" s="81"/>
      <c r="FYL130" s="81"/>
      <c r="FYM130" s="81"/>
      <c r="FYN130" s="81"/>
      <c r="FYO130" s="81"/>
      <c r="FYP130" s="81"/>
      <c r="FYQ130" s="81"/>
      <c r="FYR130" s="81"/>
      <c r="FYS130" s="81"/>
      <c r="FYT130" s="81"/>
      <c r="FYU130" s="81"/>
      <c r="FYV130" s="81"/>
      <c r="FYW130" s="81"/>
      <c r="FYX130" s="81"/>
      <c r="FYY130" s="81"/>
      <c r="FYZ130" s="81"/>
      <c r="FZA130" s="81"/>
      <c r="FZB130" s="81"/>
      <c r="FZC130" s="81"/>
      <c r="FZD130" s="81"/>
      <c r="FZE130" s="81"/>
      <c r="FZF130" s="81"/>
      <c r="FZG130" s="81"/>
      <c r="FZH130" s="81"/>
      <c r="FZI130" s="81"/>
      <c r="FZJ130" s="81"/>
      <c r="FZK130" s="81"/>
      <c r="FZL130" s="81"/>
      <c r="FZM130" s="81"/>
      <c r="FZN130" s="81"/>
      <c r="FZO130" s="81"/>
      <c r="FZP130" s="81"/>
      <c r="FZQ130" s="81"/>
      <c r="FZR130" s="81"/>
      <c r="FZS130" s="81"/>
      <c r="FZT130" s="81"/>
      <c r="FZU130" s="81"/>
      <c r="FZV130" s="81"/>
      <c r="FZW130" s="81"/>
      <c r="FZX130" s="81"/>
      <c r="FZY130" s="81"/>
      <c r="FZZ130" s="81"/>
      <c r="GAA130" s="81"/>
      <c r="GAB130" s="81"/>
      <c r="GAC130" s="81"/>
      <c r="GAD130" s="81"/>
      <c r="GAE130" s="81"/>
      <c r="GAF130" s="81"/>
      <c r="GAG130" s="81"/>
      <c r="GAH130" s="81"/>
      <c r="GAI130" s="81"/>
      <c r="GAJ130" s="81"/>
      <c r="GAK130" s="81"/>
      <c r="GAL130" s="81"/>
      <c r="GAM130" s="81"/>
      <c r="GAN130" s="81"/>
      <c r="GAO130" s="81"/>
      <c r="GAP130" s="81"/>
      <c r="GAQ130" s="81"/>
      <c r="GAR130" s="81"/>
      <c r="GAS130" s="81"/>
      <c r="GAT130" s="81"/>
      <c r="GAU130" s="81"/>
      <c r="GAV130" s="81"/>
      <c r="GAW130" s="81"/>
      <c r="GAX130" s="81"/>
      <c r="GAY130" s="81"/>
      <c r="GAZ130" s="81"/>
      <c r="GBA130" s="81"/>
      <c r="GBB130" s="81"/>
      <c r="GBC130" s="81"/>
      <c r="GBD130" s="81"/>
      <c r="GBE130" s="81"/>
      <c r="GBF130" s="81"/>
      <c r="GBG130" s="81"/>
      <c r="GBH130" s="81"/>
      <c r="GBI130" s="81"/>
      <c r="GBJ130" s="81"/>
      <c r="GBK130" s="81"/>
      <c r="GBL130" s="81"/>
      <c r="GBM130" s="81"/>
      <c r="GBN130" s="81"/>
      <c r="GBO130" s="81"/>
      <c r="GBP130" s="81"/>
      <c r="GBQ130" s="81"/>
      <c r="GBR130" s="81"/>
      <c r="GBS130" s="81"/>
      <c r="GBT130" s="81"/>
      <c r="GBU130" s="81"/>
      <c r="GBV130" s="81"/>
      <c r="GBW130" s="81"/>
      <c r="GBX130" s="81"/>
      <c r="GBY130" s="81"/>
      <c r="GBZ130" s="81"/>
      <c r="GCA130" s="81"/>
      <c r="GCB130" s="81"/>
      <c r="GCC130" s="81"/>
      <c r="GCD130" s="81"/>
      <c r="GCE130" s="81"/>
      <c r="GCF130" s="81"/>
      <c r="GCG130" s="81"/>
      <c r="GCH130" s="81"/>
      <c r="GCI130" s="81"/>
      <c r="GCJ130" s="81"/>
      <c r="GCK130" s="81"/>
      <c r="GCL130" s="81"/>
      <c r="GCM130" s="81"/>
      <c r="GCN130" s="81"/>
      <c r="GCO130" s="81"/>
      <c r="GCP130" s="81"/>
      <c r="GCQ130" s="81"/>
      <c r="GCR130" s="81"/>
      <c r="GCS130" s="81"/>
      <c r="GCT130" s="81"/>
      <c r="GCU130" s="81"/>
      <c r="GCV130" s="81"/>
      <c r="GCW130" s="81"/>
      <c r="GCX130" s="81"/>
      <c r="GCY130" s="81"/>
      <c r="GCZ130" s="81"/>
      <c r="GDA130" s="81"/>
      <c r="GDB130" s="81"/>
      <c r="GDC130" s="81"/>
      <c r="GDD130" s="81"/>
      <c r="GDE130" s="81"/>
      <c r="GDF130" s="81"/>
      <c r="GDG130" s="81"/>
      <c r="GDH130" s="81"/>
      <c r="GDI130" s="81"/>
      <c r="GDJ130" s="81"/>
      <c r="GDK130" s="81"/>
      <c r="GDL130" s="81"/>
      <c r="GDM130" s="81"/>
      <c r="GDN130" s="81"/>
      <c r="GDO130" s="81"/>
      <c r="GDP130" s="81"/>
      <c r="GDQ130" s="81"/>
      <c r="GDR130" s="81"/>
      <c r="GDS130" s="81"/>
      <c r="GDT130" s="81"/>
      <c r="GDU130" s="81"/>
      <c r="GDV130" s="81"/>
      <c r="GDW130" s="81"/>
      <c r="GDX130" s="81"/>
      <c r="GDY130" s="81"/>
      <c r="GDZ130" s="81"/>
      <c r="GEA130" s="81"/>
      <c r="GEB130" s="81"/>
      <c r="GEC130" s="81"/>
      <c r="GED130" s="81"/>
      <c r="GEE130" s="81"/>
      <c r="GEF130" s="81"/>
      <c r="GEG130" s="81"/>
      <c r="GEH130" s="81"/>
      <c r="GEI130" s="81"/>
      <c r="GEJ130" s="81"/>
      <c r="GEK130" s="81"/>
      <c r="GEL130" s="81"/>
      <c r="GEM130" s="81"/>
      <c r="GEN130" s="81"/>
      <c r="GEO130" s="81"/>
      <c r="GEP130" s="81"/>
      <c r="GEQ130" s="81"/>
      <c r="GER130" s="81"/>
      <c r="GES130" s="81"/>
      <c r="GET130" s="81"/>
      <c r="GEU130" s="81"/>
      <c r="GEV130" s="81"/>
      <c r="GEW130" s="81"/>
      <c r="GEX130" s="81"/>
      <c r="GEY130" s="81"/>
      <c r="GEZ130" s="81"/>
      <c r="GFA130" s="81"/>
      <c r="GFB130" s="81"/>
      <c r="GFC130" s="81"/>
      <c r="GFD130" s="81"/>
      <c r="GFE130" s="81"/>
      <c r="GFF130" s="81"/>
      <c r="GFG130" s="81"/>
      <c r="GFH130" s="81"/>
      <c r="GFI130" s="81"/>
      <c r="GFJ130" s="81"/>
      <c r="GFK130" s="81"/>
      <c r="GFL130" s="81"/>
      <c r="GFM130" s="81"/>
      <c r="GFN130" s="81"/>
      <c r="GFO130" s="81"/>
      <c r="GFP130" s="81"/>
      <c r="GFQ130" s="81"/>
      <c r="GFR130" s="81"/>
      <c r="GFS130" s="81"/>
      <c r="GFT130" s="81"/>
      <c r="GFU130" s="81"/>
      <c r="GFV130" s="81"/>
      <c r="GFW130" s="81"/>
      <c r="GFX130" s="81"/>
      <c r="GFY130" s="81"/>
      <c r="GFZ130" s="81"/>
      <c r="GGA130" s="81"/>
      <c r="GGB130" s="81"/>
      <c r="GGC130" s="81"/>
      <c r="GGD130" s="81"/>
      <c r="GGE130" s="81"/>
      <c r="GGF130" s="81"/>
      <c r="GGG130" s="81"/>
      <c r="GGH130" s="81"/>
      <c r="GGI130" s="81"/>
      <c r="GGJ130" s="81"/>
      <c r="GGK130" s="81"/>
      <c r="GGL130" s="81"/>
      <c r="GGM130" s="81"/>
      <c r="GGN130" s="81"/>
      <c r="GGO130" s="81"/>
      <c r="GGP130" s="81"/>
      <c r="GGQ130" s="81"/>
      <c r="GGR130" s="81"/>
      <c r="GGS130" s="81"/>
      <c r="GGT130" s="81"/>
      <c r="GGU130" s="81"/>
      <c r="GGV130" s="81"/>
      <c r="GGW130" s="81"/>
      <c r="GGX130" s="81"/>
      <c r="GGY130" s="81"/>
      <c r="GGZ130" s="81"/>
      <c r="GHA130" s="81"/>
      <c r="GHB130" s="81"/>
      <c r="GHC130" s="81"/>
      <c r="GHD130" s="81"/>
      <c r="GHE130" s="81"/>
      <c r="GHF130" s="81"/>
      <c r="GHG130" s="81"/>
      <c r="GHH130" s="81"/>
      <c r="GHI130" s="81"/>
      <c r="GHJ130" s="81"/>
      <c r="GHK130" s="81"/>
      <c r="GHL130" s="81"/>
      <c r="GHM130" s="81"/>
      <c r="GHN130" s="81"/>
      <c r="GHO130" s="81"/>
      <c r="GHP130" s="81"/>
      <c r="GHQ130" s="81"/>
      <c r="GHR130" s="81"/>
      <c r="GHS130" s="81"/>
      <c r="GHT130" s="81"/>
      <c r="GHU130" s="81"/>
      <c r="GHV130" s="81"/>
      <c r="GHW130" s="81"/>
      <c r="GHX130" s="81"/>
      <c r="GHY130" s="81"/>
      <c r="GHZ130" s="81"/>
      <c r="GIA130" s="81"/>
      <c r="GIB130" s="81"/>
      <c r="GIC130" s="81"/>
      <c r="GID130" s="81"/>
      <c r="GIE130" s="81"/>
      <c r="GIF130" s="81"/>
      <c r="GIG130" s="81"/>
      <c r="GIH130" s="81"/>
      <c r="GII130" s="81"/>
      <c r="GIJ130" s="81"/>
      <c r="GIK130" s="81"/>
      <c r="GIL130" s="81"/>
      <c r="GIM130" s="81"/>
      <c r="GIN130" s="81"/>
      <c r="GIO130" s="81"/>
      <c r="GIP130" s="81"/>
      <c r="GIQ130" s="81"/>
      <c r="GIR130" s="81"/>
      <c r="GIS130" s="81"/>
      <c r="GIT130" s="81"/>
      <c r="GIU130" s="81"/>
      <c r="GIV130" s="81"/>
      <c r="GIW130" s="81"/>
      <c r="GIX130" s="81"/>
      <c r="GIY130" s="81"/>
      <c r="GIZ130" s="81"/>
      <c r="GJA130" s="81"/>
      <c r="GJB130" s="81"/>
      <c r="GJC130" s="81"/>
      <c r="GJD130" s="81"/>
      <c r="GJE130" s="81"/>
      <c r="GJF130" s="81"/>
      <c r="GJG130" s="81"/>
      <c r="GJH130" s="81"/>
      <c r="GJI130" s="81"/>
      <c r="GJJ130" s="81"/>
      <c r="GJK130" s="81"/>
      <c r="GJL130" s="81"/>
      <c r="GJM130" s="81"/>
      <c r="GJN130" s="81"/>
      <c r="GJO130" s="81"/>
      <c r="GJP130" s="81"/>
      <c r="GJQ130" s="81"/>
      <c r="GJR130" s="81"/>
      <c r="GJS130" s="81"/>
      <c r="GJT130" s="81"/>
      <c r="GJU130" s="81"/>
      <c r="GJV130" s="81"/>
      <c r="GJW130" s="81"/>
      <c r="GJX130" s="81"/>
      <c r="GJY130" s="81"/>
      <c r="GJZ130" s="81"/>
      <c r="GKA130" s="81"/>
      <c r="GKB130" s="81"/>
      <c r="GKC130" s="81"/>
      <c r="GKD130" s="81"/>
      <c r="GKE130" s="81"/>
      <c r="GKF130" s="81"/>
      <c r="GKG130" s="81"/>
      <c r="GKH130" s="81"/>
      <c r="GKI130" s="81"/>
      <c r="GKJ130" s="81"/>
      <c r="GKK130" s="81"/>
      <c r="GKL130" s="81"/>
      <c r="GKM130" s="81"/>
      <c r="GKN130" s="81"/>
      <c r="GKO130" s="81"/>
      <c r="GKP130" s="81"/>
      <c r="GKQ130" s="81"/>
      <c r="GKR130" s="81"/>
      <c r="GKS130" s="81"/>
      <c r="GKT130" s="81"/>
      <c r="GKU130" s="81"/>
      <c r="GKV130" s="81"/>
      <c r="GKW130" s="81"/>
      <c r="GKX130" s="81"/>
      <c r="GKY130" s="81"/>
      <c r="GKZ130" s="81"/>
      <c r="GLA130" s="81"/>
      <c r="GLB130" s="81"/>
      <c r="GLC130" s="81"/>
      <c r="GLD130" s="81"/>
      <c r="GLE130" s="81"/>
      <c r="GLF130" s="81"/>
      <c r="GLG130" s="81"/>
      <c r="GLH130" s="81"/>
      <c r="GLI130" s="81"/>
      <c r="GLJ130" s="81"/>
      <c r="GLK130" s="81"/>
      <c r="GLL130" s="81"/>
      <c r="GLM130" s="81"/>
      <c r="GLN130" s="81"/>
      <c r="GLO130" s="81"/>
      <c r="GLP130" s="81"/>
      <c r="GLQ130" s="81"/>
      <c r="GLR130" s="81"/>
      <c r="GLS130" s="81"/>
      <c r="GLT130" s="81"/>
      <c r="GLU130" s="81"/>
      <c r="GLV130" s="81"/>
      <c r="GLW130" s="81"/>
      <c r="GLX130" s="81"/>
      <c r="GLY130" s="81"/>
      <c r="GLZ130" s="81"/>
      <c r="GMA130" s="81"/>
      <c r="GMB130" s="81"/>
      <c r="GMC130" s="81"/>
      <c r="GMD130" s="81"/>
      <c r="GME130" s="81"/>
      <c r="GMF130" s="81"/>
      <c r="GMG130" s="81"/>
      <c r="GMH130" s="81"/>
      <c r="GMI130" s="81"/>
      <c r="GMJ130" s="81"/>
      <c r="GMK130" s="81"/>
      <c r="GML130" s="81"/>
      <c r="GMM130" s="81"/>
      <c r="GMN130" s="81"/>
      <c r="GMO130" s="81"/>
      <c r="GMP130" s="81"/>
      <c r="GMQ130" s="81"/>
      <c r="GMR130" s="81"/>
      <c r="GMS130" s="81"/>
      <c r="GMT130" s="81"/>
      <c r="GMU130" s="81"/>
      <c r="GMV130" s="81"/>
      <c r="GMW130" s="81"/>
      <c r="GMX130" s="81"/>
      <c r="GMY130" s="81"/>
      <c r="GMZ130" s="81"/>
      <c r="GNA130" s="81"/>
      <c r="GNB130" s="81"/>
      <c r="GNC130" s="81"/>
      <c r="GND130" s="81"/>
      <c r="GNE130" s="81"/>
      <c r="GNF130" s="81"/>
      <c r="GNG130" s="81"/>
      <c r="GNH130" s="81"/>
      <c r="GNI130" s="81"/>
      <c r="GNJ130" s="81"/>
      <c r="GNK130" s="81"/>
      <c r="GNL130" s="81"/>
      <c r="GNM130" s="81"/>
      <c r="GNN130" s="81"/>
      <c r="GNO130" s="81"/>
      <c r="GNP130" s="81"/>
      <c r="GNQ130" s="81"/>
      <c r="GNR130" s="81"/>
      <c r="GNS130" s="81"/>
      <c r="GNT130" s="81"/>
      <c r="GNU130" s="81"/>
      <c r="GNV130" s="81"/>
      <c r="GNW130" s="81"/>
      <c r="GNX130" s="81"/>
      <c r="GNY130" s="81"/>
      <c r="GNZ130" s="81"/>
      <c r="GOA130" s="81"/>
      <c r="GOB130" s="81"/>
      <c r="GOC130" s="81"/>
      <c r="GOD130" s="81"/>
      <c r="GOE130" s="81"/>
      <c r="GOF130" s="81"/>
      <c r="GOG130" s="81"/>
      <c r="GOH130" s="81"/>
      <c r="GOI130" s="81"/>
      <c r="GOJ130" s="81"/>
      <c r="GOK130" s="81"/>
      <c r="GOL130" s="81"/>
      <c r="GOM130" s="81"/>
      <c r="GON130" s="81"/>
      <c r="GOO130" s="81"/>
      <c r="GOP130" s="81"/>
      <c r="GOQ130" s="81"/>
      <c r="GOR130" s="81"/>
      <c r="GOS130" s="81"/>
      <c r="GOT130" s="81"/>
      <c r="GOU130" s="81"/>
      <c r="GOV130" s="81"/>
      <c r="GOW130" s="81"/>
      <c r="GOX130" s="81"/>
      <c r="GOY130" s="81"/>
      <c r="GOZ130" s="81"/>
      <c r="GPA130" s="81"/>
      <c r="GPB130" s="81"/>
      <c r="GPC130" s="81"/>
      <c r="GPD130" s="81"/>
      <c r="GPE130" s="81"/>
      <c r="GPF130" s="81"/>
      <c r="GPG130" s="81"/>
      <c r="GPH130" s="81"/>
      <c r="GPI130" s="81"/>
      <c r="GPJ130" s="81"/>
      <c r="GPK130" s="81"/>
      <c r="GPL130" s="81"/>
      <c r="GPM130" s="81"/>
      <c r="GPN130" s="81"/>
      <c r="GPO130" s="81"/>
      <c r="GPP130" s="81"/>
      <c r="GPQ130" s="81"/>
      <c r="GPR130" s="81"/>
      <c r="GPS130" s="81"/>
      <c r="GPT130" s="81"/>
      <c r="GPU130" s="81"/>
      <c r="GPV130" s="81"/>
      <c r="GPW130" s="81"/>
      <c r="GPX130" s="81"/>
      <c r="GPY130" s="81"/>
      <c r="GPZ130" s="81"/>
      <c r="GQA130" s="81"/>
      <c r="GQB130" s="81"/>
      <c r="GQC130" s="81"/>
      <c r="GQD130" s="81"/>
      <c r="GQE130" s="81"/>
      <c r="GQF130" s="81"/>
      <c r="GQG130" s="81"/>
      <c r="GQH130" s="81"/>
      <c r="GQI130" s="81"/>
      <c r="GQJ130" s="81"/>
      <c r="GQK130" s="81"/>
      <c r="GQL130" s="81"/>
      <c r="GQM130" s="81"/>
      <c r="GQN130" s="81"/>
      <c r="GQO130" s="81"/>
      <c r="GQP130" s="81"/>
      <c r="GQQ130" s="81"/>
      <c r="GQR130" s="81"/>
      <c r="GQS130" s="81"/>
      <c r="GQT130" s="81"/>
      <c r="GQU130" s="81"/>
      <c r="GQV130" s="81"/>
      <c r="GQW130" s="81"/>
      <c r="GQX130" s="81"/>
      <c r="GQY130" s="81"/>
      <c r="GQZ130" s="81"/>
      <c r="GRA130" s="81"/>
      <c r="GRB130" s="81"/>
      <c r="GRC130" s="81"/>
      <c r="GRD130" s="81"/>
      <c r="GRE130" s="81"/>
      <c r="GRF130" s="81"/>
      <c r="GRG130" s="81"/>
      <c r="GRH130" s="81"/>
      <c r="GRI130" s="81"/>
      <c r="GRJ130" s="81"/>
      <c r="GRK130" s="81"/>
      <c r="GRL130" s="81"/>
      <c r="GRM130" s="81"/>
      <c r="GRN130" s="81"/>
      <c r="GRO130" s="81"/>
      <c r="GRP130" s="81"/>
      <c r="GRQ130" s="81"/>
      <c r="GRR130" s="81"/>
      <c r="GRS130" s="81"/>
      <c r="GRT130" s="81"/>
      <c r="GRU130" s="81"/>
      <c r="GRV130" s="81"/>
      <c r="GRW130" s="81"/>
      <c r="GRX130" s="81"/>
      <c r="GRY130" s="81"/>
      <c r="GRZ130" s="81"/>
      <c r="GSA130" s="81"/>
      <c r="GSB130" s="81"/>
      <c r="GSC130" s="81"/>
      <c r="GSD130" s="81"/>
      <c r="GSE130" s="81"/>
      <c r="GSF130" s="81"/>
      <c r="GSG130" s="81"/>
      <c r="GSH130" s="81"/>
      <c r="GSI130" s="81"/>
      <c r="GSJ130" s="81"/>
      <c r="GSK130" s="81"/>
      <c r="GSL130" s="81"/>
      <c r="GSM130" s="81"/>
      <c r="GSN130" s="81"/>
      <c r="GSO130" s="81"/>
      <c r="GSP130" s="81"/>
      <c r="GSQ130" s="81"/>
      <c r="GSR130" s="81"/>
      <c r="GSS130" s="81"/>
      <c r="GST130" s="81"/>
      <c r="GSU130" s="81"/>
      <c r="GSV130" s="81"/>
      <c r="GSW130" s="81"/>
      <c r="GSX130" s="81"/>
      <c r="GSY130" s="81"/>
      <c r="GSZ130" s="81"/>
      <c r="GTA130" s="81"/>
      <c r="GTB130" s="81"/>
      <c r="GTC130" s="81"/>
      <c r="GTD130" s="81"/>
      <c r="GTE130" s="81"/>
      <c r="GTF130" s="81"/>
      <c r="GTG130" s="81"/>
      <c r="GTH130" s="81"/>
      <c r="GTI130" s="81"/>
      <c r="GTJ130" s="81"/>
      <c r="GTK130" s="81"/>
      <c r="GTL130" s="81"/>
      <c r="GTM130" s="81"/>
      <c r="GTN130" s="81"/>
      <c r="GTO130" s="81"/>
      <c r="GTP130" s="81"/>
      <c r="GTQ130" s="81"/>
      <c r="GTR130" s="81"/>
      <c r="GTS130" s="81"/>
      <c r="GTT130" s="81"/>
      <c r="GTU130" s="81"/>
      <c r="GTV130" s="81"/>
      <c r="GTW130" s="81"/>
      <c r="GTX130" s="81"/>
      <c r="GTY130" s="81"/>
      <c r="GTZ130" s="81"/>
      <c r="GUA130" s="81"/>
      <c r="GUB130" s="81"/>
      <c r="GUC130" s="81"/>
      <c r="GUD130" s="81"/>
      <c r="GUE130" s="81"/>
      <c r="GUF130" s="81"/>
      <c r="GUG130" s="81"/>
      <c r="GUH130" s="81"/>
      <c r="GUI130" s="81"/>
      <c r="GUJ130" s="81"/>
      <c r="GUK130" s="81"/>
      <c r="GUL130" s="81"/>
      <c r="GUM130" s="81"/>
      <c r="GUN130" s="81"/>
      <c r="GUO130" s="81"/>
      <c r="GUP130" s="81"/>
      <c r="GUQ130" s="81"/>
      <c r="GUR130" s="81"/>
      <c r="GUS130" s="81"/>
      <c r="GUT130" s="81"/>
      <c r="GUU130" s="81"/>
      <c r="GUV130" s="81"/>
      <c r="GUW130" s="81"/>
      <c r="GUX130" s="81"/>
      <c r="GUY130" s="81"/>
      <c r="GUZ130" s="81"/>
      <c r="GVA130" s="81"/>
      <c r="GVB130" s="81"/>
      <c r="GVC130" s="81"/>
      <c r="GVD130" s="81"/>
      <c r="GVE130" s="81"/>
      <c r="GVF130" s="81"/>
      <c r="GVG130" s="81"/>
      <c r="GVH130" s="81"/>
      <c r="GVI130" s="81"/>
      <c r="GVJ130" s="81"/>
      <c r="GVK130" s="81"/>
      <c r="GVL130" s="81"/>
      <c r="GVM130" s="81"/>
      <c r="GVN130" s="81"/>
      <c r="GVO130" s="81"/>
      <c r="GVP130" s="81"/>
      <c r="GVQ130" s="81"/>
      <c r="GVR130" s="81"/>
      <c r="GVS130" s="81"/>
      <c r="GVT130" s="81"/>
      <c r="GVU130" s="81"/>
      <c r="GVV130" s="81"/>
      <c r="GVW130" s="81"/>
      <c r="GVX130" s="81"/>
      <c r="GVY130" s="81"/>
      <c r="GVZ130" s="81"/>
      <c r="GWA130" s="81"/>
      <c r="GWB130" s="81"/>
      <c r="GWC130" s="81"/>
      <c r="GWD130" s="81"/>
      <c r="GWE130" s="81"/>
      <c r="GWF130" s="81"/>
      <c r="GWG130" s="81"/>
      <c r="GWH130" s="81"/>
      <c r="GWI130" s="81"/>
      <c r="GWJ130" s="81"/>
      <c r="GWK130" s="81"/>
      <c r="GWL130" s="81"/>
      <c r="GWM130" s="81"/>
      <c r="GWN130" s="81"/>
      <c r="GWO130" s="81"/>
      <c r="GWP130" s="81"/>
      <c r="GWQ130" s="81"/>
      <c r="GWR130" s="81"/>
      <c r="GWS130" s="81"/>
      <c r="GWT130" s="81"/>
      <c r="GWU130" s="81"/>
      <c r="GWV130" s="81"/>
      <c r="GWW130" s="81"/>
      <c r="GWX130" s="81"/>
      <c r="GWY130" s="81"/>
      <c r="GWZ130" s="81"/>
      <c r="GXA130" s="81"/>
      <c r="GXB130" s="81"/>
      <c r="GXC130" s="81"/>
      <c r="GXD130" s="81"/>
      <c r="GXE130" s="81"/>
      <c r="GXF130" s="81"/>
      <c r="GXG130" s="81"/>
      <c r="GXH130" s="81"/>
      <c r="GXI130" s="81"/>
      <c r="GXJ130" s="81"/>
      <c r="GXK130" s="81"/>
      <c r="GXL130" s="81"/>
      <c r="GXM130" s="81"/>
      <c r="GXN130" s="81"/>
      <c r="GXO130" s="81"/>
      <c r="GXP130" s="81"/>
      <c r="GXQ130" s="81"/>
      <c r="GXR130" s="81"/>
      <c r="GXS130" s="81"/>
      <c r="GXT130" s="81"/>
      <c r="GXU130" s="81"/>
      <c r="GXV130" s="81"/>
      <c r="GXW130" s="81"/>
      <c r="GXX130" s="81"/>
      <c r="GXY130" s="81"/>
      <c r="GXZ130" s="81"/>
      <c r="GYA130" s="81"/>
      <c r="GYB130" s="81"/>
      <c r="GYC130" s="81"/>
      <c r="GYD130" s="81"/>
      <c r="GYE130" s="81"/>
      <c r="GYF130" s="81"/>
      <c r="GYG130" s="81"/>
      <c r="GYH130" s="81"/>
      <c r="GYI130" s="81"/>
      <c r="GYJ130" s="81"/>
      <c r="GYK130" s="81"/>
      <c r="GYL130" s="81"/>
      <c r="GYM130" s="81"/>
      <c r="GYN130" s="81"/>
      <c r="GYO130" s="81"/>
      <c r="GYP130" s="81"/>
      <c r="GYQ130" s="81"/>
      <c r="GYR130" s="81"/>
      <c r="GYS130" s="81"/>
      <c r="GYT130" s="81"/>
      <c r="GYU130" s="81"/>
      <c r="GYV130" s="81"/>
      <c r="GYW130" s="81"/>
      <c r="GYX130" s="81"/>
      <c r="GYY130" s="81"/>
      <c r="GYZ130" s="81"/>
      <c r="GZA130" s="81"/>
      <c r="GZB130" s="81"/>
      <c r="GZC130" s="81"/>
      <c r="GZD130" s="81"/>
      <c r="GZE130" s="81"/>
      <c r="GZF130" s="81"/>
      <c r="GZG130" s="81"/>
      <c r="GZH130" s="81"/>
      <c r="GZI130" s="81"/>
      <c r="GZJ130" s="81"/>
      <c r="GZK130" s="81"/>
      <c r="GZL130" s="81"/>
      <c r="GZM130" s="81"/>
      <c r="GZN130" s="81"/>
      <c r="GZO130" s="81"/>
      <c r="GZP130" s="81"/>
      <c r="GZQ130" s="81"/>
      <c r="GZR130" s="81"/>
      <c r="GZS130" s="81"/>
      <c r="GZT130" s="81"/>
      <c r="GZU130" s="81"/>
      <c r="GZV130" s="81"/>
      <c r="GZW130" s="81"/>
      <c r="GZX130" s="81"/>
      <c r="GZY130" s="81"/>
      <c r="GZZ130" s="81"/>
      <c r="HAA130" s="81"/>
      <c r="HAB130" s="81"/>
      <c r="HAC130" s="81"/>
      <c r="HAD130" s="81"/>
      <c r="HAE130" s="81"/>
      <c r="HAF130" s="81"/>
      <c r="HAG130" s="81"/>
      <c r="HAH130" s="81"/>
      <c r="HAI130" s="81"/>
      <c r="HAJ130" s="81"/>
      <c r="HAK130" s="81"/>
      <c r="HAL130" s="81"/>
      <c r="HAM130" s="81"/>
      <c r="HAN130" s="81"/>
      <c r="HAO130" s="81"/>
      <c r="HAP130" s="81"/>
      <c r="HAQ130" s="81"/>
      <c r="HAR130" s="81"/>
      <c r="HAS130" s="81"/>
      <c r="HAT130" s="81"/>
      <c r="HAU130" s="81"/>
      <c r="HAV130" s="81"/>
      <c r="HAW130" s="81"/>
      <c r="HAX130" s="81"/>
      <c r="HAY130" s="81"/>
      <c r="HAZ130" s="81"/>
      <c r="HBA130" s="81"/>
      <c r="HBB130" s="81"/>
      <c r="HBC130" s="81"/>
      <c r="HBD130" s="81"/>
      <c r="HBE130" s="81"/>
      <c r="HBF130" s="81"/>
      <c r="HBG130" s="81"/>
      <c r="HBH130" s="81"/>
      <c r="HBI130" s="81"/>
      <c r="HBJ130" s="81"/>
      <c r="HBK130" s="81"/>
      <c r="HBL130" s="81"/>
      <c r="HBM130" s="81"/>
      <c r="HBN130" s="81"/>
      <c r="HBO130" s="81"/>
      <c r="HBP130" s="81"/>
      <c r="HBQ130" s="81"/>
      <c r="HBR130" s="81"/>
      <c r="HBS130" s="81"/>
      <c r="HBT130" s="81"/>
      <c r="HBU130" s="81"/>
      <c r="HBV130" s="81"/>
      <c r="HBW130" s="81"/>
      <c r="HBX130" s="81"/>
      <c r="HBY130" s="81"/>
      <c r="HBZ130" s="81"/>
      <c r="HCA130" s="81"/>
      <c r="HCB130" s="81"/>
      <c r="HCC130" s="81"/>
      <c r="HCD130" s="81"/>
      <c r="HCE130" s="81"/>
      <c r="HCF130" s="81"/>
      <c r="HCG130" s="81"/>
      <c r="HCH130" s="81"/>
      <c r="HCI130" s="81"/>
      <c r="HCJ130" s="81"/>
      <c r="HCK130" s="81"/>
      <c r="HCL130" s="81"/>
      <c r="HCM130" s="81"/>
      <c r="HCN130" s="81"/>
      <c r="HCO130" s="81"/>
      <c r="HCP130" s="81"/>
      <c r="HCQ130" s="81"/>
      <c r="HCR130" s="81"/>
      <c r="HCS130" s="81"/>
      <c r="HCT130" s="81"/>
      <c r="HCU130" s="81"/>
      <c r="HCV130" s="81"/>
      <c r="HCW130" s="81"/>
      <c r="HCX130" s="81"/>
      <c r="HCY130" s="81"/>
      <c r="HCZ130" s="81"/>
      <c r="HDA130" s="81"/>
      <c r="HDB130" s="81"/>
      <c r="HDC130" s="81"/>
      <c r="HDD130" s="81"/>
      <c r="HDE130" s="81"/>
      <c r="HDF130" s="81"/>
      <c r="HDG130" s="81"/>
      <c r="HDH130" s="81"/>
      <c r="HDI130" s="81"/>
      <c r="HDJ130" s="81"/>
      <c r="HDK130" s="81"/>
      <c r="HDL130" s="81"/>
      <c r="HDM130" s="81"/>
      <c r="HDN130" s="81"/>
      <c r="HDO130" s="81"/>
      <c r="HDP130" s="81"/>
      <c r="HDQ130" s="81"/>
      <c r="HDR130" s="81"/>
      <c r="HDS130" s="81"/>
      <c r="HDT130" s="81"/>
      <c r="HDU130" s="81"/>
      <c r="HDV130" s="81"/>
      <c r="HDW130" s="81"/>
      <c r="HDX130" s="81"/>
      <c r="HDY130" s="81"/>
      <c r="HDZ130" s="81"/>
      <c r="HEA130" s="81"/>
      <c r="HEB130" s="81"/>
      <c r="HEC130" s="81"/>
      <c r="HED130" s="81"/>
      <c r="HEE130" s="81"/>
      <c r="HEF130" s="81"/>
      <c r="HEG130" s="81"/>
      <c r="HEH130" s="81"/>
      <c r="HEI130" s="81"/>
      <c r="HEJ130" s="81"/>
      <c r="HEK130" s="81"/>
      <c r="HEL130" s="81"/>
      <c r="HEM130" s="81"/>
      <c r="HEN130" s="81"/>
      <c r="HEO130" s="81"/>
      <c r="HEP130" s="81"/>
      <c r="HEQ130" s="81"/>
      <c r="HER130" s="81"/>
      <c r="HES130" s="81"/>
      <c r="HET130" s="81"/>
      <c r="HEU130" s="81"/>
      <c r="HEV130" s="81"/>
      <c r="HEW130" s="81"/>
      <c r="HEX130" s="81"/>
      <c r="HEY130" s="81"/>
      <c r="HEZ130" s="81"/>
      <c r="HFA130" s="81"/>
      <c r="HFB130" s="81"/>
      <c r="HFC130" s="81"/>
      <c r="HFD130" s="81"/>
      <c r="HFE130" s="81"/>
      <c r="HFF130" s="81"/>
      <c r="HFG130" s="81"/>
      <c r="HFH130" s="81"/>
      <c r="HFI130" s="81"/>
      <c r="HFJ130" s="81"/>
      <c r="HFK130" s="81"/>
      <c r="HFL130" s="81"/>
      <c r="HFM130" s="81"/>
      <c r="HFN130" s="81"/>
      <c r="HFO130" s="81"/>
      <c r="HFP130" s="81"/>
      <c r="HFQ130" s="81"/>
      <c r="HFR130" s="81"/>
      <c r="HFS130" s="81"/>
      <c r="HFT130" s="81"/>
      <c r="HFU130" s="81"/>
      <c r="HFV130" s="81"/>
      <c r="HFW130" s="81"/>
      <c r="HFX130" s="81"/>
      <c r="HFY130" s="81"/>
      <c r="HFZ130" s="81"/>
      <c r="HGA130" s="81"/>
      <c r="HGB130" s="81"/>
      <c r="HGC130" s="81"/>
      <c r="HGD130" s="81"/>
      <c r="HGE130" s="81"/>
      <c r="HGF130" s="81"/>
      <c r="HGG130" s="81"/>
      <c r="HGH130" s="81"/>
      <c r="HGI130" s="81"/>
      <c r="HGJ130" s="81"/>
      <c r="HGK130" s="81"/>
      <c r="HGL130" s="81"/>
      <c r="HGM130" s="81"/>
      <c r="HGN130" s="81"/>
      <c r="HGO130" s="81"/>
      <c r="HGP130" s="81"/>
      <c r="HGQ130" s="81"/>
      <c r="HGR130" s="81"/>
      <c r="HGS130" s="81"/>
      <c r="HGT130" s="81"/>
      <c r="HGU130" s="81"/>
      <c r="HGV130" s="81"/>
      <c r="HGW130" s="81"/>
      <c r="HGX130" s="81"/>
      <c r="HGY130" s="81"/>
      <c r="HGZ130" s="81"/>
      <c r="HHA130" s="81"/>
      <c r="HHB130" s="81"/>
      <c r="HHC130" s="81"/>
      <c r="HHD130" s="81"/>
      <c r="HHE130" s="81"/>
      <c r="HHF130" s="81"/>
      <c r="HHG130" s="81"/>
      <c r="HHH130" s="81"/>
      <c r="HHI130" s="81"/>
      <c r="HHJ130" s="81"/>
      <c r="HHK130" s="81"/>
      <c r="HHL130" s="81"/>
      <c r="HHM130" s="81"/>
      <c r="HHN130" s="81"/>
      <c r="HHO130" s="81"/>
      <c r="HHP130" s="81"/>
      <c r="HHQ130" s="81"/>
      <c r="HHR130" s="81"/>
      <c r="HHS130" s="81"/>
      <c r="HHT130" s="81"/>
      <c r="HHU130" s="81"/>
      <c r="HHV130" s="81"/>
      <c r="HHW130" s="81"/>
      <c r="HHX130" s="81"/>
      <c r="HHY130" s="81"/>
      <c r="HHZ130" s="81"/>
      <c r="HIA130" s="81"/>
      <c r="HIB130" s="81"/>
      <c r="HIC130" s="81"/>
      <c r="HID130" s="81"/>
      <c r="HIE130" s="81"/>
      <c r="HIF130" s="81"/>
      <c r="HIG130" s="81"/>
      <c r="HIH130" s="81"/>
      <c r="HII130" s="81"/>
      <c r="HIJ130" s="81"/>
      <c r="HIK130" s="81"/>
      <c r="HIL130" s="81"/>
      <c r="HIM130" s="81"/>
      <c r="HIN130" s="81"/>
      <c r="HIO130" s="81"/>
      <c r="HIP130" s="81"/>
      <c r="HIQ130" s="81"/>
      <c r="HIR130" s="81"/>
      <c r="HIS130" s="81"/>
      <c r="HIT130" s="81"/>
      <c r="HIU130" s="81"/>
      <c r="HIV130" s="81"/>
      <c r="HIW130" s="81"/>
      <c r="HIX130" s="81"/>
      <c r="HIY130" s="81"/>
      <c r="HIZ130" s="81"/>
      <c r="HJA130" s="81"/>
      <c r="HJB130" s="81"/>
      <c r="HJC130" s="81"/>
      <c r="HJD130" s="81"/>
      <c r="HJE130" s="81"/>
      <c r="HJF130" s="81"/>
      <c r="HJG130" s="81"/>
      <c r="HJH130" s="81"/>
      <c r="HJI130" s="81"/>
      <c r="HJJ130" s="81"/>
      <c r="HJK130" s="81"/>
      <c r="HJL130" s="81"/>
      <c r="HJM130" s="81"/>
      <c r="HJN130" s="81"/>
      <c r="HJO130" s="81"/>
      <c r="HJP130" s="81"/>
      <c r="HJQ130" s="81"/>
      <c r="HJR130" s="81"/>
      <c r="HJS130" s="81"/>
      <c r="HJT130" s="81"/>
      <c r="HJU130" s="81"/>
      <c r="HJV130" s="81"/>
      <c r="HJW130" s="81"/>
      <c r="HJX130" s="81"/>
      <c r="HJY130" s="81"/>
      <c r="HJZ130" s="81"/>
      <c r="HKA130" s="81"/>
      <c r="HKB130" s="81"/>
      <c r="HKC130" s="81"/>
      <c r="HKD130" s="81"/>
      <c r="HKE130" s="81"/>
      <c r="HKF130" s="81"/>
      <c r="HKG130" s="81"/>
      <c r="HKH130" s="81"/>
      <c r="HKI130" s="81"/>
      <c r="HKJ130" s="81"/>
      <c r="HKK130" s="81"/>
      <c r="HKL130" s="81"/>
      <c r="HKM130" s="81"/>
      <c r="HKN130" s="81"/>
      <c r="HKO130" s="81"/>
      <c r="HKP130" s="81"/>
      <c r="HKQ130" s="81"/>
      <c r="HKR130" s="81"/>
      <c r="HKS130" s="81"/>
      <c r="HKT130" s="81"/>
      <c r="HKU130" s="81"/>
      <c r="HKV130" s="81"/>
      <c r="HKW130" s="81"/>
      <c r="HKX130" s="81"/>
      <c r="HKY130" s="81"/>
      <c r="HKZ130" s="81"/>
      <c r="HLA130" s="81"/>
      <c r="HLB130" s="81"/>
      <c r="HLC130" s="81"/>
      <c r="HLD130" s="81"/>
      <c r="HLE130" s="81"/>
      <c r="HLF130" s="81"/>
      <c r="HLG130" s="81"/>
      <c r="HLH130" s="81"/>
      <c r="HLI130" s="81"/>
      <c r="HLJ130" s="81"/>
      <c r="HLK130" s="81"/>
      <c r="HLL130" s="81"/>
      <c r="HLM130" s="81"/>
      <c r="HLN130" s="81"/>
      <c r="HLO130" s="81"/>
      <c r="HLP130" s="81"/>
      <c r="HLQ130" s="81"/>
      <c r="HLR130" s="81"/>
      <c r="HLS130" s="81"/>
      <c r="HLT130" s="81"/>
      <c r="HLU130" s="81"/>
      <c r="HLV130" s="81"/>
      <c r="HLW130" s="81"/>
      <c r="HLX130" s="81"/>
      <c r="HLY130" s="81"/>
      <c r="HLZ130" s="81"/>
      <c r="HMA130" s="81"/>
      <c r="HMB130" s="81"/>
      <c r="HMC130" s="81"/>
      <c r="HMD130" s="81"/>
      <c r="HME130" s="81"/>
      <c r="HMF130" s="81"/>
      <c r="HMG130" s="81"/>
      <c r="HMH130" s="81"/>
      <c r="HMI130" s="81"/>
      <c r="HMJ130" s="81"/>
      <c r="HMK130" s="81"/>
      <c r="HML130" s="81"/>
      <c r="HMM130" s="81"/>
      <c r="HMN130" s="81"/>
      <c r="HMO130" s="81"/>
      <c r="HMP130" s="81"/>
      <c r="HMQ130" s="81"/>
      <c r="HMR130" s="81"/>
      <c r="HMS130" s="81"/>
      <c r="HMT130" s="81"/>
      <c r="HMU130" s="81"/>
      <c r="HMV130" s="81"/>
      <c r="HMW130" s="81"/>
      <c r="HMX130" s="81"/>
      <c r="HMY130" s="81"/>
      <c r="HMZ130" s="81"/>
      <c r="HNA130" s="81"/>
      <c r="HNB130" s="81"/>
      <c r="HNC130" s="81"/>
      <c r="HND130" s="81"/>
      <c r="HNE130" s="81"/>
      <c r="HNF130" s="81"/>
      <c r="HNG130" s="81"/>
      <c r="HNH130" s="81"/>
      <c r="HNI130" s="81"/>
      <c r="HNJ130" s="81"/>
      <c r="HNK130" s="81"/>
      <c r="HNL130" s="81"/>
      <c r="HNM130" s="81"/>
      <c r="HNN130" s="81"/>
      <c r="HNO130" s="81"/>
      <c r="HNP130" s="81"/>
      <c r="HNQ130" s="81"/>
      <c r="HNR130" s="81"/>
      <c r="HNS130" s="81"/>
      <c r="HNT130" s="81"/>
      <c r="HNU130" s="81"/>
      <c r="HNV130" s="81"/>
      <c r="HNW130" s="81"/>
      <c r="HNX130" s="81"/>
      <c r="HNY130" s="81"/>
      <c r="HNZ130" s="81"/>
      <c r="HOA130" s="81"/>
      <c r="HOB130" s="81"/>
      <c r="HOC130" s="81"/>
      <c r="HOD130" s="81"/>
      <c r="HOE130" s="81"/>
      <c r="HOF130" s="81"/>
      <c r="HOG130" s="81"/>
      <c r="HOH130" s="81"/>
      <c r="HOI130" s="81"/>
      <c r="HOJ130" s="81"/>
      <c r="HOK130" s="81"/>
      <c r="HOL130" s="81"/>
      <c r="HOM130" s="81"/>
      <c r="HON130" s="81"/>
      <c r="HOO130" s="81"/>
      <c r="HOP130" s="81"/>
      <c r="HOQ130" s="81"/>
      <c r="HOR130" s="81"/>
      <c r="HOS130" s="81"/>
      <c r="HOT130" s="81"/>
      <c r="HOU130" s="81"/>
      <c r="HOV130" s="81"/>
      <c r="HOW130" s="81"/>
      <c r="HOX130" s="81"/>
      <c r="HOY130" s="81"/>
      <c r="HOZ130" s="81"/>
      <c r="HPA130" s="81"/>
      <c r="HPB130" s="81"/>
      <c r="HPC130" s="81"/>
      <c r="HPD130" s="81"/>
      <c r="HPE130" s="81"/>
      <c r="HPF130" s="81"/>
      <c r="HPG130" s="81"/>
      <c r="HPH130" s="81"/>
      <c r="HPI130" s="81"/>
      <c r="HPJ130" s="81"/>
      <c r="HPK130" s="81"/>
      <c r="HPL130" s="81"/>
      <c r="HPM130" s="81"/>
      <c r="HPN130" s="81"/>
      <c r="HPO130" s="81"/>
      <c r="HPP130" s="81"/>
      <c r="HPQ130" s="81"/>
      <c r="HPR130" s="81"/>
      <c r="HPS130" s="81"/>
      <c r="HPT130" s="81"/>
      <c r="HPU130" s="81"/>
      <c r="HPV130" s="81"/>
      <c r="HPW130" s="81"/>
      <c r="HPX130" s="81"/>
      <c r="HPY130" s="81"/>
      <c r="HPZ130" s="81"/>
      <c r="HQA130" s="81"/>
      <c r="HQB130" s="81"/>
      <c r="HQC130" s="81"/>
      <c r="HQD130" s="81"/>
      <c r="HQE130" s="81"/>
      <c r="HQF130" s="81"/>
      <c r="HQG130" s="81"/>
      <c r="HQH130" s="81"/>
      <c r="HQI130" s="81"/>
      <c r="HQJ130" s="81"/>
      <c r="HQK130" s="81"/>
      <c r="HQL130" s="81"/>
      <c r="HQM130" s="81"/>
      <c r="HQN130" s="81"/>
      <c r="HQO130" s="81"/>
      <c r="HQP130" s="81"/>
      <c r="HQQ130" s="81"/>
      <c r="HQR130" s="81"/>
      <c r="HQS130" s="81"/>
      <c r="HQT130" s="81"/>
      <c r="HQU130" s="81"/>
      <c r="HQV130" s="81"/>
      <c r="HQW130" s="81"/>
      <c r="HQX130" s="81"/>
      <c r="HQY130" s="81"/>
      <c r="HQZ130" s="81"/>
      <c r="HRA130" s="81"/>
      <c r="HRB130" s="81"/>
      <c r="HRC130" s="81"/>
      <c r="HRD130" s="81"/>
      <c r="HRE130" s="81"/>
      <c r="HRF130" s="81"/>
      <c r="HRG130" s="81"/>
      <c r="HRH130" s="81"/>
      <c r="HRI130" s="81"/>
      <c r="HRJ130" s="81"/>
      <c r="HRK130" s="81"/>
      <c r="HRL130" s="81"/>
      <c r="HRM130" s="81"/>
      <c r="HRN130" s="81"/>
      <c r="HRO130" s="81"/>
      <c r="HRP130" s="81"/>
      <c r="HRQ130" s="81"/>
      <c r="HRR130" s="81"/>
      <c r="HRS130" s="81"/>
      <c r="HRT130" s="81"/>
      <c r="HRU130" s="81"/>
      <c r="HRV130" s="81"/>
      <c r="HRW130" s="81"/>
      <c r="HRX130" s="81"/>
      <c r="HRY130" s="81"/>
      <c r="HRZ130" s="81"/>
      <c r="HSA130" s="81"/>
      <c r="HSB130" s="81"/>
      <c r="HSC130" s="81"/>
      <c r="HSD130" s="81"/>
      <c r="HSE130" s="81"/>
      <c r="HSF130" s="81"/>
      <c r="HSG130" s="81"/>
      <c r="HSH130" s="81"/>
      <c r="HSI130" s="81"/>
      <c r="HSJ130" s="81"/>
      <c r="HSK130" s="81"/>
      <c r="HSL130" s="81"/>
      <c r="HSM130" s="81"/>
      <c r="HSN130" s="81"/>
      <c r="HSO130" s="81"/>
      <c r="HSP130" s="81"/>
      <c r="HSQ130" s="81"/>
      <c r="HSR130" s="81"/>
      <c r="HSS130" s="81"/>
      <c r="HST130" s="81"/>
      <c r="HSU130" s="81"/>
      <c r="HSV130" s="81"/>
      <c r="HSW130" s="81"/>
      <c r="HSX130" s="81"/>
      <c r="HSY130" s="81"/>
      <c r="HSZ130" s="81"/>
      <c r="HTA130" s="81"/>
      <c r="HTB130" s="81"/>
      <c r="HTC130" s="81"/>
      <c r="HTD130" s="81"/>
      <c r="HTE130" s="81"/>
      <c r="HTF130" s="81"/>
      <c r="HTG130" s="81"/>
      <c r="HTH130" s="81"/>
      <c r="HTI130" s="81"/>
      <c r="HTJ130" s="81"/>
      <c r="HTK130" s="81"/>
      <c r="HTL130" s="81"/>
      <c r="HTM130" s="81"/>
      <c r="HTN130" s="81"/>
      <c r="HTO130" s="81"/>
      <c r="HTP130" s="81"/>
      <c r="HTQ130" s="81"/>
      <c r="HTR130" s="81"/>
      <c r="HTS130" s="81"/>
      <c r="HTT130" s="81"/>
      <c r="HTU130" s="81"/>
      <c r="HTV130" s="81"/>
      <c r="HTW130" s="81"/>
      <c r="HTX130" s="81"/>
      <c r="HTY130" s="81"/>
      <c r="HTZ130" s="81"/>
      <c r="HUA130" s="81"/>
      <c r="HUB130" s="81"/>
      <c r="HUC130" s="81"/>
      <c r="HUD130" s="81"/>
      <c r="HUE130" s="81"/>
      <c r="HUF130" s="81"/>
      <c r="HUG130" s="81"/>
      <c r="HUH130" s="81"/>
      <c r="HUI130" s="81"/>
      <c r="HUJ130" s="81"/>
      <c r="HUK130" s="81"/>
      <c r="HUL130" s="81"/>
      <c r="HUM130" s="81"/>
      <c r="HUN130" s="81"/>
      <c r="HUO130" s="81"/>
      <c r="HUP130" s="81"/>
      <c r="HUQ130" s="81"/>
      <c r="HUR130" s="81"/>
      <c r="HUS130" s="81"/>
      <c r="HUT130" s="81"/>
      <c r="HUU130" s="81"/>
      <c r="HUV130" s="81"/>
      <c r="HUW130" s="81"/>
      <c r="HUX130" s="81"/>
      <c r="HUY130" s="81"/>
      <c r="HUZ130" s="81"/>
      <c r="HVA130" s="81"/>
      <c r="HVB130" s="81"/>
      <c r="HVC130" s="81"/>
      <c r="HVD130" s="81"/>
      <c r="HVE130" s="81"/>
      <c r="HVF130" s="81"/>
      <c r="HVG130" s="81"/>
      <c r="HVH130" s="81"/>
      <c r="HVI130" s="81"/>
      <c r="HVJ130" s="81"/>
      <c r="HVK130" s="81"/>
      <c r="HVL130" s="81"/>
      <c r="HVM130" s="81"/>
      <c r="HVN130" s="81"/>
      <c r="HVO130" s="81"/>
      <c r="HVP130" s="81"/>
      <c r="HVQ130" s="81"/>
      <c r="HVR130" s="81"/>
      <c r="HVS130" s="81"/>
      <c r="HVT130" s="81"/>
      <c r="HVU130" s="81"/>
      <c r="HVV130" s="81"/>
      <c r="HVW130" s="81"/>
      <c r="HVX130" s="81"/>
      <c r="HVY130" s="81"/>
      <c r="HVZ130" s="81"/>
      <c r="HWA130" s="81"/>
      <c r="HWB130" s="81"/>
      <c r="HWC130" s="81"/>
      <c r="HWD130" s="81"/>
      <c r="HWE130" s="81"/>
      <c r="HWF130" s="81"/>
      <c r="HWG130" s="81"/>
      <c r="HWH130" s="81"/>
      <c r="HWI130" s="81"/>
      <c r="HWJ130" s="81"/>
      <c r="HWK130" s="81"/>
      <c r="HWL130" s="81"/>
      <c r="HWM130" s="81"/>
      <c r="HWN130" s="81"/>
      <c r="HWO130" s="81"/>
      <c r="HWP130" s="81"/>
      <c r="HWQ130" s="81"/>
      <c r="HWR130" s="81"/>
      <c r="HWS130" s="81"/>
      <c r="HWT130" s="81"/>
      <c r="HWU130" s="81"/>
      <c r="HWV130" s="81"/>
      <c r="HWW130" s="81"/>
      <c r="HWX130" s="81"/>
      <c r="HWY130" s="81"/>
      <c r="HWZ130" s="81"/>
      <c r="HXA130" s="81"/>
      <c r="HXB130" s="81"/>
      <c r="HXC130" s="81"/>
      <c r="HXD130" s="81"/>
      <c r="HXE130" s="81"/>
      <c r="HXF130" s="81"/>
      <c r="HXG130" s="81"/>
      <c r="HXH130" s="81"/>
      <c r="HXI130" s="81"/>
      <c r="HXJ130" s="81"/>
      <c r="HXK130" s="81"/>
      <c r="HXL130" s="81"/>
      <c r="HXM130" s="81"/>
      <c r="HXN130" s="81"/>
      <c r="HXO130" s="81"/>
      <c r="HXP130" s="81"/>
      <c r="HXQ130" s="81"/>
      <c r="HXR130" s="81"/>
      <c r="HXS130" s="81"/>
      <c r="HXT130" s="81"/>
      <c r="HXU130" s="81"/>
      <c r="HXV130" s="81"/>
      <c r="HXW130" s="81"/>
      <c r="HXX130" s="81"/>
      <c r="HXY130" s="81"/>
      <c r="HXZ130" s="81"/>
      <c r="HYA130" s="81"/>
      <c r="HYB130" s="81"/>
      <c r="HYC130" s="81"/>
      <c r="HYD130" s="81"/>
      <c r="HYE130" s="81"/>
      <c r="HYF130" s="81"/>
      <c r="HYG130" s="81"/>
      <c r="HYH130" s="81"/>
      <c r="HYI130" s="81"/>
      <c r="HYJ130" s="81"/>
      <c r="HYK130" s="81"/>
      <c r="HYL130" s="81"/>
      <c r="HYM130" s="81"/>
      <c r="HYN130" s="81"/>
      <c r="HYO130" s="81"/>
      <c r="HYP130" s="81"/>
      <c r="HYQ130" s="81"/>
      <c r="HYR130" s="81"/>
      <c r="HYS130" s="81"/>
      <c r="HYT130" s="81"/>
      <c r="HYU130" s="81"/>
      <c r="HYV130" s="81"/>
      <c r="HYW130" s="81"/>
      <c r="HYX130" s="81"/>
      <c r="HYY130" s="81"/>
      <c r="HYZ130" s="81"/>
      <c r="HZA130" s="81"/>
      <c r="HZB130" s="81"/>
      <c r="HZC130" s="81"/>
      <c r="HZD130" s="81"/>
      <c r="HZE130" s="81"/>
      <c r="HZF130" s="81"/>
      <c r="HZG130" s="81"/>
      <c r="HZH130" s="81"/>
      <c r="HZI130" s="81"/>
      <c r="HZJ130" s="81"/>
      <c r="HZK130" s="81"/>
      <c r="HZL130" s="81"/>
      <c r="HZM130" s="81"/>
      <c r="HZN130" s="81"/>
      <c r="HZO130" s="81"/>
      <c r="HZP130" s="81"/>
      <c r="HZQ130" s="81"/>
      <c r="HZR130" s="81"/>
      <c r="HZS130" s="81"/>
      <c r="HZT130" s="81"/>
      <c r="HZU130" s="81"/>
      <c r="HZV130" s="81"/>
      <c r="HZW130" s="81"/>
      <c r="HZX130" s="81"/>
      <c r="HZY130" s="81"/>
      <c r="HZZ130" s="81"/>
      <c r="IAA130" s="81"/>
      <c r="IAB130" s="81"/>
      <c r="IAC130" s="81"/>
      <c r="IAD130" s="81"/>
      <c r="IAE130" s="81"/>
      <c r="IAF130" s="81"/>
      <c r="IAG130" s="81"/>
      <c r="IAH130" s="81"/>
      <c r="IAI130" s="81"/>
      <c r="IAJ130" s="81"/>
      <c r="IAK130" s="81"/>
      <c r="IAL130" s="81"/>
      <c r="IAM130" s="81"/>
      <c r="IAN130" s="81"/>
      <c r="IAO130" s="81"/>
      <c r="IAP130" s="81"/>
      <c r="IAQ130" s="81"/>
      <c r="IAR130" s="81"/>
      <c r="IAS130" s="81"/>
      <c r="IAT130" s="81"/>
      <c r="IAU130" s="81"/>
      <c r="IAV130" s="81"/>
      <c r="IAW130" s="81"/>
      <c r="IAX130" s="81"/>
      <c r="IAY130" s="81"/>
      <c r="IAZ130" s="81"/>
      <c r="IBA130" s="81"/>
      <c r="IBB130" s="81"/>
      <c r="IBC130" s="81"/>
      <c r="IBD130" s="81"/>
      <c r="IBE130" s="81"/>
      <c r="IBF130" s="81"/>
      <c r="IBG130" s="81"/>
      <c r="IBH130" s="81"/>
      <c r="IBI130" s="81"/>
      <c r="IBJ130" s="81"/>
      <c r="IBK130" s="81"/>
      <c r="IBL130" s="81"/>
      <c r="IBM130" s="81"/>
      <c r="IBN130" s="81"/>
      <c r="IBO130" s="81"/>
      <c r="IBP130" s="81"/>
      <c r="IBQ130" s="81"/>
      <c r="IBR130" s="81"/>
      <c r="IBS130" s="81"/>
      <c r="IBT130" s="81"/>
      <c r="IBU130" s="81"/>
      <c r="IBV130" s="81"/>
      <c r="IBW130" s="81"/>
      <c r="IBX130" s="81"/>
      <c r="IBY130" s="81"/>
      <c r="IBZ130" s="81"/>
      <c r="ICA130" s="81"/>
      <c r="ICB130" s="81"/>
      <c r="ICC130" s="81"/>
      <c r="ICD130" s="81"/>
      <c r="ICE130" s="81"/>
      <c r="ICF130" s="81"/>
      <c r="ICG130" s="81"/>
      <c r="ICH130" s="81"/>
      <c r="ICI130" s="81"/>
      <c r="ICJ130" s="81"/>
      <c r="ICK130" s="81"/>
      <c r="ICL130" s="81"/>
      <c r="ICM130" s="81"/>
      <c r="ICN130" s="81"/>
      <c r="ICO130" s="81"/>
      <c r="ICP130" s="81"/>
      <c r="ICQ130" s="81"/>
      <c r="ICR130" s="81"/>
      <c r="ICS130" s="81"/>
      <c r="ICT130" s="81"/>
      <c r="ICU130" s="81"/>
      <c r="ICV130" s="81"/>
      <c r="ICW130" s="81"/>
      <c r="ICX130" s="81"/>
      <c r="ICY130" s="81"/>
      <c r="ICZ130" s="81"/>
      <c r="IDA130" s="81"/>
      <c r="IDB130" s="81"/>
      <c r="IDC130" s="81"/>
      <c r="IDD130" s="81"/>
      <c r="IDE130" s="81"/>
      <c r="IDF130" s="81"/>
      <c r="IDG130" s="81"/>
      <c r="IDH130" s="81"/>
      <c r="IDI130" s="81"/>
      <c r="IDJ130" s="81"/>
      <c r="IDK130" s="81"/>
      <c r="IDL130" s="81"/>
      <c r="IDM130" s="81"/>
      <c r="IDN130" s="81"/>
      <c r="IDO130" s="81"/>
      <c r="IDP130" s="81"/>
      <c r="IDQ130" s="81"/>
      <c r="IDR130" s="81"/>
      <c r="IDS130" s="81"/>
      <c r="IDT130" s="81"/>
      <c r="IDU130" s="81"/>
      <c r="IDV130" s="81"/>
      <c r="IDW130" s="81"/>
      <c r="IDX130" s="81"/>
      <c r="IDY130" s="81"/>
      <c r="IDZ130" s="81"/>
      <c r="IEA130" s="81"/>
      <c r="IEB130" s="81"/>
      <c r="IEC130" s="81"/>
      <c r="IED130" s="81"/>
      <c r="IEE130" s="81"/>
      <c r="IEF130" s="81"/>
      <c r="IEG130" s="81"/>
      <c r="IEH130" s="81"/>
      <c r="IEI130" s="81"/>
      <c r="IEJ130" s="81"/>
      <c r="IEK130" s="81"/>
      <c r="IEL130" s="81"/>
      <c r="IEM130" s="81"/>
      <c r="IEN130" s="81"/>
      <c r="IEO130" s="81"/>
      <c r="IEP130" s="81"/>
      <c r="IEQ130" s="81"/>
      <c r="IER130" s="81"/>
      <c r="IES130" s="81"/>
      <c r="IET130" s="81"/>
      <c r="IEU130" s="81"/>
      <c r="IEV130" s="81"/>
      <c r="IEW130" s="81"/>
      <c r="IEX130" s="81"/>
      <c r="IEY130" s="81"/>
      <c r="IEZ130" s="81"/>
      <c r="IFA130" s="81"/>
      <c r="IFB130" s="81"/>
      <c r="IFC130" s="81"/>
      <c r="IFD130" s="81"/>
      <c r="IFE130" s="81"/>
      <c r="IFF130" s="81"/>
      <c r="IFG130" s="81"/>
      <c r="IFH130" s="81"/>
      <c r="IFI130" s="81"/>
      <c r="IFJ130" s="81"/>
      <c r="IFK130" s="81"/>
      <c r="IFL130" s="81"/>
      <c r="IFM130" s="81"/>
      <c r="IFN130" s="81"/>
      <c r="IFO130" s="81"/>
      <c r="IFP130" s="81"/>
      <c r="IFQ130" s="81"/>
      <c r="IFR130" s="81"/>
      <c r="IFS130" s="81"/>
      <c r="IFT130" s="81"/>
      <c r="IFU130" s="81"/>
      <c r="IFV130" s="81"/>
      <c r="IFW130" s="81"/>
      <c r="IFX130" s="81"/>
      <c r="IFY130" s="81"/>
      <c r="IFZ130" s="81"/>
      <c r="IGA130" s="81"/>
      <c r="IGB130" s="81"/>
      <c r="IGC130" s="81"/>
      <c r="IGD130" s="81"/>
      <c r="IGE130" s="81"/>
      <c r="IGF130" s="81"/>
      <c r="IGG130" s="81"/>
      <c r="IGH130" s="81"/>
      <c r="IGI130" s="81"/>
      <c r="IGJ130" s="81"/>
      <c r="IGK130" s="81"/>
      <c r="IGL130" s="81"/>
      <c r="IGM130" s="81"/>
      <c r="IGN130" s="81"/>
      <c r="IGO130" s="81"/>
      <c r="IGP130" s="81"/>
      <c r="IGQ130" s="81"/>
      <c r="IGR130" s="81"/>
      <c r="IGS130" s="81"/>
      <c r="IGT130" s="81"/>
      <c r="IGU130" s="81"/>
      <c r="IGV130" s="81"/>
      <c r="IGW130" s="81"/>
      <c r="IGX130" s="81"/>
      <c r="IGY130" s="81"/>
      <c r="IGZ130" s="81"/>
      <c r="IHA130" s="81"/>
      <c r="IHB130" s="81"/>
      <c r="IHC130" s="81"/>
      <c r="IHD130" s="81"/>
      <c r="IHE130" s="81"/>
      <c r="IHF130" s="81"/>
      <c r="IHG130" s="81"/>
      <c r="IHH130" s="81"/>
      <c r="IHI130" s="81"/>
      <c r="IHJ130" s="81"/>
      <c r="IHK130" s="81"/>
      <c r="IHL130" s="81"/>
      <c r="IHM130" s="81"/>
      <c r="IHN130" s="81"/>
      <c r="IHO130" s="81"/>
      <c r="IHP130" s="81"/>
      <c r="IHQ130" s="81"/>
      <c r="IHR130" s="81"/>
      <c r="IHS130" s="81"/>
      <c r="IHT130" s="81"/>
      <c r="IHU130" s="81"/>
      <c r="IHV130" s="81"/>
      <c r="IHW130" s="81"/>
      <c r="IHX130" s="81"/>
      <c r="IHY130" s="81"/>
      <c r="IHZ130" s="81"/>
      <c r="IIA130" s="81"/>
      <c r="IIB130" s="81"/>
      <c r="IIC130" s="81"/>
      <c r="IID130" s="81"/>
      <c r="IIE130" s="81"/>
      <c r="IIF130" s="81"/>
      <c r="IIG130" s="81"/>
      <c r="IIH130" s="81"/>
      <c r="III130" s="81"/>
      <c r="IIJ130" s="81"/>
      <c r="IIK130" s="81"/>
      <c r="IIL130" s="81"/>
      <c r="IIM130" s="81"/>
      <c r="IIN130" s="81"/>
      <c r="IIO130" s="81"/>
      <c r="IIP130" s="81"/>
      <c r="IIQ130" s="81"/>
      <c r="IIR130" s="81"/>
      <c r="IIS130" s="81"/>
      <c r="IIT130" s="81"/>
      <c r="IIU130" s="81"/>
      <c r="IIV130" s="81"/>
      <c r="IIW130" s="81"/>
      <c r="IIX130" s="81"/>
      <c r="IIY130" s="81"/>
      <c r="IIZ130" s="81"/>
      <c r="IJA130" s="81"/>
      <c r="IJB130" s="81"/>
      <c r="IJC130" s="81"/>
      <c r="IJD130" s="81"/>
      <c r="IJE130" s="81"/>
      <c r="IJF130" s="81"/>
      <c r="IJG130" s="81"/>
      <c r="IJH130" s="81"/>
      <c r="IJI130" s="81"/>
      <c r="IJJ130" s="81"/>
      <c r="IJK130" s="81"/>
      <c r="IJL130" s="81"/>
      <c r="IJM130" s="81"/>
      <c r="IJN130" s="81"/>
      <c r="IJO130" s="81"/>
      <c r="IJP130" s="81"/>
      <c r="IJQ130" s="81"/>
      <c r="IJR130" s="81"/>
      <c r="IJS130" s="81"/>
      <c r="IJT130" s="81"/>
      <c r="IJU130" s="81"/>
      <c r="IJV130" s="81"/>
      <c r="IJW130" s="81"/>
      <c r="IJX130" s="81"/>
      <c r="IJY130" s="81"/>
      <c r="IJZ130" s="81"/>
      <c r="IKA130" s="81"/>
      <c r="IKB130" s="81"/>
      <c r="IKC130" s="81"/>
      <c r="IKD130" s="81"/>
      <c r="IKE130" s="81"/>
      <c r="IKF130" s="81"/>
      <c r="IKG130" s="81"/>
      <c r="IKH130" s="81"/>
      <c r="IKI130" s="81"/>
      <c r="IKJ130" s="81"/>
      <c r="IKK130" s="81"/>
      <c r="IKL130" s="81"/>
      <c r="IKM130" s="81"/>
      <c r="IKN130" s="81"/>
      <c r="IKO130" s="81"/>
      <c r="IKP130" s="81"/>
      <c r="IKQ130" s="81"/>
      <c r="IKR130" s="81"/>
      <c r="IKS130" s="81"/>
      <c r="IKT130" s="81"/>
      <c r="IKU130" s="81"/>
      <c r="IKV130" s="81"/>
      <c r="IKW130" s="81"/>
      <c r="IKX130" s="81"/>
      <c r="IKY130" s="81"/>
      <c r="IKZ130" s="81"/>
      <c r="ILA130" s="81"/>
      <c r="ILB130" s="81"/>
      <c r="ILC130" s="81"/>
      <c r="ILD130" s="81"/>
      <c r="ILE130" s="81"/>
      <c r="ILF130" s="81"/>
      <c r="ILG130" s="81"/>
      <c r="ILH130" s="81"/>
      <c r="ILI130" s="81"/>
      <c r="ILJ130" s="81"/>
      <c r="ILK130" s="81"/>
      <c r="ILL130" s="81"/>
      <c r="ILM130" s="81"/>
      <c r="ILN130" s="81"/>
      <c r="ILO130" s="81"/>
      <c r="ILP130" s="81"/>
      <c r="ILQ130" s="81"/>
      <c r="ILR130" s="81"/>
      <c r="ILS130" s="81"/>
      <c r="ILT130" s="81"/>
      <c r="ILU130" s="81"/>
      <c r="ILV130" s="81"/>
      <c r="ILW130" s="81"/>
      <c r="ILX130" s="81"/>
      <c r="ILY130" s="81"/>
      <c r="ILZ130" s="81"/>
      <c r="IMA130" s="81"/>
      <c r="IMB130" s="81"/>
      <c r="IMC130" s="81"/>
      <c r="IMD130" s="81"/>
      <c r="IME130" s="81"/>
      <c r="IMF130" s="81"/>
      <c r="IMG130" s="81"/>
      <c r="IMH130" s="81"/>
      <c r="IMI130" s="81"/>
      <c r="IMJ130" s="81"/>
      <c r="IMK130" s="81"/>
      <c r="IML130" s="81"/>
      <c r="IMM130" s="81"/>
      <c r="IMN130" s="81"/>
      <c r="IMO130" s="81"/>
      <c r="IMP130" s="81"/>
      <c r="IMQ130" s="81"/>
      <c r="IMR130" s="81"/>
      <c r="IMS130" s="81"/>
      <c r="IMT130" s="81"/>
      <c r="IMU130" s="81"/>
      <c r="IMV130" s="81"/>
      <c r="IMW130" s="81"/>
      <c r="IMX130" s="81"/>
      <c r="IMY130" s="81"/>
      <c r="IMZ130" s="81"/>
      <c r="INA130" s="81"/>
      <c r="INB130" s="81"/>
      <c r="INC130" s="81"/>
      <c r="IND130" s="81"/>
      <c r="INE130" s="81"/>
      <c r="INF130" s="81"/>
      <c r="ING130" s="81"/>
      <c r="INH130" s="81"/>
      <c r="INI130" s="81"/>
      <c r="INJ130" s="81"/>
      <c r="INK130" s="81"/>
      <c r="INL130" s="81"/>
      <c r="INM130" s="81"/>
      <c r="INN130" s="81"/>
      <c r="INO130" s="81"/>
      <c r="INP130" s="81"/>
      <c r="INQ130" s="81"/>
      <c r="INR130" s="81"/>
      <c r="INS130" s="81"/>
      <c r="INT130" s="81"/>
      <c r="INU130" s="81"/>
      <c r="INV130" s="81"/>
      <c r="INW130" s="81"/>
      <c r="INX130" s="81"/>
      <c r="INY130" s="81"/>
      <c r="INZ130" s="81"/>
      <c r="IOA130" s="81"/>
      <c r="IOB130" s="81"/>
      <c r="IOC130" s="81"/>
      <c r="IOD130" s="81"/>
      <c r="IOE130" s="81"/>
      <c r="IOF130" s="81"/>
      <c r="IOG130" s="81"/>
      <c r="IOH130" s="81"/>
      <c r="IOI130" s="81"/>
      <c r="IOJ130" s="81"/>
      <c r="IOK130" s="81"/>
      <c r="IOL130" s="81"/>
      <c r="IOM130" s="81"/>
      <c r="ION130" s="81"/>
      <c r="IOO130" s="81"/>
      <c r="IOP130" s="81"/>
      <c r="IOQ130" s="81"/>
      <c r="IOR130" s="81"/>
      <c r="IOS130" s="81"/>
      <c r="IOT130" s="81"/>
      <c r="IOU130" s="81"/>
      <c r="IOV130" s="81"/>
      <c r="IOW130" s="81"/>
      <c r="IOX130" s="81"/>
      <c r="IOY130" s="81"/>
      <c r="IOZ130" s="81"/>
      <c r="IPA130" s="81"/>
      <c r="IPB130" s="81"/>
      <c r="IPC130" s="81"/>
      <c r="IPD130" s="81"/>
      <c r="IPE130" s="81"/>
      <c r="IPF130" s="81"/>
      <c r="IPG130" s="81"/>
      <c r="IPH130" s="81"/>
      <c r="IPI130" s="81"/>
      <c r="IPJ130" s="81"/>
      <c r="IPK130" s="81"/>
      <c r="IPL130" s="81"/>
      <c r="IPM130" s="81"/>
      <c r="IPN130" s="81"/>
      <c r="IPO130" s="81"/>
      <c r="IPP130" s="81"/>
      <c r="IPQ130" s="81"/>
      <c r="IPR130" s="81"/>
      <c r="IPS130" s="81"/>
      <c r="IPT130" s="81"/>
      <c r="IPU130" s="81"/>
      <c r="IPV130" s="81"/>
      <c r="IPW130" s="81"/>
      <c r="IPX130" s="81"/>
      <c r="IPY130" s="81"/>
      <c r="IPZ130" s="81"/>
      <c r="IQA130" s="81"/>
      <c r="IQB130" s="81"/>
      <c r="IQC130" s="81"/>
      <c r="IQD130" s="81"/>
      <c r="IQE130" s="81"/>
      <c r="IQF130" s="81"/>
      <c r="IQG130" s="81"/>
      <c r="IQH130" s="81"/>
      <c r="IQI130" s="81"/>
      <c r="IQJ130" s="81"/>
      <c r="IQK130" s="81"/>
      <c r="IQL130" s="81"/>
      <c r="IQM130" s="81"/>
      <c r="IQN130" s="81"/>
      <c r="IQO130" s="81"/>
      <c r="IQP130" s="81"/>
      <c r="IQQ130" s="81"/>
      <c r="IQR130" s="81"/>
      <c r="IQS130" s="81"/>
      <c r="IQT130" s="81"/>
      <c r="IQU130" s="81"/>
      <c r="IQV130" s="81"/>
      <c r="IQW130" s="81"/>
      <c r="IQX130" s="81"/>
      <c r="IQY130" s="81"/>
      <c r="IQZ130" s="81"/>
      <c r="IRA130" s="81"/>
      <c r="IRB130" s="81"/>
      <c r="IRC130" s="81"/>
      <c r="IRD130" s="81"/>
      <c r="IRE130" s="81"/>
      <c r="IRF130" s="81"/>
      <c r="IRG130" s="81"/>
      <c r="IRH130" s="81"/>
      <c r="IRI130" s="81"/>
      <c r="IRJ130" s="81"/>
      <c r="IRK130" s="81"/>
      <c r="IRL130" s="81"/>
      <c r="IRM130" s="81"/>
      <c r="IRN130" s="81"/>
      <c r="IRO130" s="81"/>
      <c r="IRP130" s="81"/>
      <c r="IRQ130" s="81"/>
      <c r="IRR130" s="81"/>
      <c r="IRS130" s="81"/>
      <c r="IRT130" s="81"/>
      <c r="IRU130" s="81"/>
      <c r="IRV130" s="81"/>
      <c r="IRW130" s="81"/>
      <c r="IRX130" s="81"/>
      <c r="IRY130" s="81"/>
      <c r="IRZ130" s="81"/>
      <c r="ISA130" s="81"/>
      <c r="ISB130" s="81"/>
      <c r="ISC130" s="81"/>
      <c r="ISD130" s="81"/>
      <c r="ISE130" s="81"/>
      <c r="ISF130" s="81"/>
      <c r="ISG130" s="81"/>
      <c r="ISH130" s="81"/>
      <c r="ISI130" s="81"/>
      <c r="ISJ130" s="81"/>
      <c r="ISK130" s="81"/>
      <c r="ISL130" s="81"/>
      <c r="ISM130" s="81"/>
      <c r="ISN130" s="81"/>
      <c r="ISO130" s="81"/>
      <c r="ISP130" s="81"/>
      <c r="ISQ130" s="81"/>
      <c r="ISR130" s="81"/>
      <c r="ISS130" s="81"/>
      <c r="IST130" s="81"/>
      <c r="ISU130" s="81"/>
      <c r="ISV130" s="81"/>
      <c r="ISW130" s="81"/>
      <c r="ISX130" s="81"/>
      <c r="ISY130" s="81"/>
      <c r="ISZ130" s="81"/>
      <c r="ITA130" s="81"/>
      <c r="ITB130" s="81"/>
      <c r="ITC130" s="81"/>
      <c r="ITD130" s="81"/>
      <c r="ITE130" s="81"/>
      <c r="ITF130" s="81"/>
      <c r="ITG130" s="81"/>
      <c r="ITH130" s="81"/>
      <c r="ITI130" s="81"/>
      <c r="ITJ130" s="81"/>
      <c r="ITK130" s="81"/>
      <c r="ITL130" s="81"/>
      <c r="ITM130" s="81"/>
      <c r="ITN130" s="81"/>
      <c r="ITO130" s="81"/>
      <c r="ITP130" s="81"/>
      <c r="ITQ130" s="81"/>
      <c r="ITR130" s="81"/>
      <c r="ITS130" s="81"/>
      <c r="ITT130" s="81"/>
      <c r="ITU130" s="81"/>
      <c r="ITV130" s="81"/>
      <c r="ITW130" s="81"/>
      <c r="ITX130" s="81"/>
      <c r="ITY130" s="81"/>
      <c r="ITZ130" s="81"/>
      <c r="IUA130" s="81"/>
      <c r="IUB130" s="81"/>
      <c r="IUC130" s="81"/>
      <c r="IUD130" s="81"/>
      <c r="IUE130" s="81"/>
      <c r="IUF130" s="81"/>
      <c r="IUG130" s="81"/>
      <c r="IUH130" s="81"/>
      <c r="IUI130" s="81"/>
      <c r="IUJ130" s="81"/>
      <c r="IUK130" s="81"/>
      <c r="IUL130" s="81"/>
      <c r="IUM130" s="81"/>
      <c r="IUN130" s="81"/>
      <c r="IUO130" s="81"/>
      <c r="IUP130" s="81"/>
      <c r="IUQ130" s="81"/>
      <c r="IUR130" s="81"/>
      <c r="IUS130" s="81"/>
      <c r="IUT130" s="81"/>
      <c r="IUU130" s="81"/>
      <c r="IUV130" s="81"/>
      <c r="IUW130" s="81"/>
      <c r="IUX130" s="81"/>
      <c r="IUY130" s="81"/>
      <c r="IUZ130" s="81"/>
      <c r="IVA130" s="81"/>
      <c r="IVB130" s="81"/>
      <c r="IVC130" s="81"/>
      <c r="IVD130" s="81"/>
      <c r="IVE130" s="81"/>
      <c r="IVF130" s="81"/>
      <c r="IVG130" s="81"/>
      <c r="IVH130" s="81"/>
      <c r="IVI130" s="81"/>
      <c r="IVJ130" s="81"/>
      <c r="IVK130" s="81"/>
      <c r="IVL130" s="81"/>
      <c r="IVM130" s="81"/>
      <c r="IVN130" s="81"/>
      <c r="IVO130" s="81"/>
      <c r="IVP130" s="81"/>
      <c r="IVQ130" s="81"/>
      <c r="IVR130" s="81"/>
      <c r="IVS130" s="81"/>
      <c r="IVT130" s="81"/>
      <c r="IVU130" s="81"/>
      <c r="IVV130" s="81"/>
      <c r="IVW130" s="81"/>
      <c r="IVX130" s="81"/>
      <c r="IVY130" s="81"/>
      <c r="IVZ130" s="81"/>
      <c r="IWA130" s="81"/>
      <c r="IWB130" s="81"/>
      <c r="IWC130" s="81"/>
      <c r="IWD130" s="81"/>
      <c r="IWE130" s="81"/>
      <c r="IWF130" s="81"/>
      <c r="IWG130" s="81"/>
      <c r="IWH130" s="81"/>
      <c r="IWI130" s="81"/>
      <c r="IWJ130" s="81"/>
      <c r="IWK130" s="81"/>
      <c r="IWL130" s="81"/>
      <c r="IWM130" s="81"/>
      <c r="IWN130" s="81"/>
      <c r="IWO130" s="81"/>
      <c r="IWP130" s="81"/>
      <c r="IWQ130" s="81"/>
      <c r="IWR130" s="81"/>
      <c r="IWS130" s="81"/>
      <c r="IWT130" s="81"/>
      <c r="IWU130" s="81"/>
      <c r="IWV130" s="81"/>
      <c r="IWW130" s="81"/>
      <c r="IWX130" s="81"/>
      <c r="IWY130" s="81"/>
      <c r="IWZ130" s="81"/>
      <c r="IXA130" s="81"/>
      <c r="IXB130" s="81"/>
      <c r="IXC130" s="81"/>
      <c r="IXD130" s="81"/>
      <c r="IXE130" s="81"/>
      <c r="IXF130" s="81"/>
      <c r="IXG130" s="81"/>
      <c r="IXH130" s="81"/>
      <c r="IXI130" s="81"/>
      <c r="IXJ130" s="81"/>
      <c r="IXK130" s="81"/>
      <c r="IXL130" s="81"/>
      <c r="IXM130" s="81"/>
      <c r="IXN130" s="81"/>
      <c r="IXO130" s="81"/>
      <c r="IXP130" s="81"/>
      <c r="IXQ130" s="81"/>
      <c r="IXR130" s="81"/>
      <c r="IXS130" s="81"/>
      <c r="IXT130" s="81"/>
      <c r="IXU130" s="81"/>
      <c r="IXV130" s="81"/>
      <c r="IXW130" s="81"/>
      <c r="IXX130" s="81"/>
      <c r="IXY130" s="81"/>
      <c r="IXZ130" s="81"/>
      <c r="IYA130" s="81"/>
      <c r="IYB130" s="81"/>
      <c r="IYC130" s="81"/>
      <c r="IYD130" s="81"/>
      <c r="IYE130" s="81"/>
      <c r="IYF130" s="81"/>
      <c r="IYG130" s="81"/>
      <c r="IYH130" s="81"/>
      <c r="IYI130" s="81"/>
      <c r="IYJ130" s="81"/>
      <c r="IYK130" s="81"/>
      <c r="IYL130" s="81"/>
      <c r="IYM130" s="81"/>
      <c r="IYN130" s="81"/>
      <c r="IYO130" s="81"/>
      <c r="IYP130" s="81"/>
      <c r="IYQ130" s="81"/>
      <c r="IYR130" s="81"/>
      <c r="IYS130" s="81"/>
      <c r="IYT130" s="81"/>
      <c r="IYU130" s="81"/>
      <c r="IYV130" s="81"/>
      <c r="IYW130" s="81"/>
      <c r="IYX130" s="81"/>
      <c r="IYY130" s="81"/>
      <c r="IYZ130" s="81"/>
      <c r="IZA130" s="81"/>
      <c r="IZB130" s="81"/>
      <c r="IZC130" s="81"/>
      <c r="IZD130" s="81"/>
      <c r="IZE130" s="81"/>
      <c r="IZF130" s="81"/>
      <c r="IZG130" s="81"/>
      <c r="IZH130" s="81"/>
      <c r="IZI130" s="81"/>
      <c r="IZJ130" s="81"/>
      <c r="IZK130" s="81"/>
      <c r="IZL130" s="81"/>
      <c r="IZM130" s="81"/>
      <c r="IZN130" s="81"/>
      <c r="IZO130" s="81"/>
      <c r="IZP130" s="81"/>
      <c r="IZQ130" s="81"/>
      <c r="IZR130" s="81"/>
      <c r="IZS130" s="81"/>
      <c r="IZT130" s="81"/>
      <c r="IZU130" s="81"/>
      <c r="IZV130" s="81"/>
      <c r="IZW130" s="81"/>
      <c r="IZX130" s="81"/>
      <c r="IZY130" s="81"/>
      <c r="IZZ130" s="81"/>
      <c r="JAA130" s="81"/>
      <c r="JAB130" s="81"/>
      <c r="JAC130" s="81"/>
      <c r="JAD130" s="81"/>
      <c r="JAE130" s="81"/>
      <c r="JAF130" s="81"/>
      <c r="JAG130" s="81"/>
      <c r="JAH130" s="81"/>
      <c r="JAI130" s="81"/>
      <c r="JAJ130" s="81"/>
      <c r="JAK130" s="81"/>
      <c r="JAL130" s="81"/>
      <c r="JAM130" s="81"/>
      <c r="JAN130" s="81"/>
      <c r="JAO130" s="81"/>
      <c r="JAP130" s="81"/>
      <c r="JAQ130" s="81"/>
      <c r="JAR130" s="81"/>
      <c r="JAS130" s="81"/>
      <c r="JAT130" s="81"/>
      <c r="JAU130" s="81"/>
      <c r="JAV130" s="81"/>
      <c r="JAW130" s="81"/>
      <c r="JAX130" s="81"/>
      <c r="JAY130" s="81"/>
      <c r="JAZ130" s="81"/>
      <c r="JBA130" s="81"/>
      <c r="JBB130" s="81"/>
      <c r="JBC130" s="81"/>
      <c r="JBD130" s="81"/>
      <c r="JBE130" s="81"/>
      <c r="JBF130" s="81"/>
      <c r="JBG130" s="81"/>
      <c r="JBH130" s="81"/>
      <c r="JBI130" s="81"/>
      <c r="JBJ130" s="81"/>
      <c r="JBK130" s="81"/>
      <c r="JBL130" s="81"/>
      <c r="JBM130" s="81"/>
      <c r="JBN130" s="81"/>
      <c r="JBO130" s="81"/>
      <c r="JBP130" s="81"/>
      <c r="JBQ130" s="81"/>
      <c r="JBR130" s="81"/>
      <c r="JBS130" s="81"/>
      <c r="JBT130" s="81"/>
      <c r="JBU130" s="81"/>
      <c r="JBV130" s="81"/>
      <c r="JBW130" s="81"/>
      <c r="JBX130" s="81"/>
      <c r="JBY130" s="81"/>
      <c r="JBZ130" s="81"/>
      <c r="JCA130" s="81"/>
      <c r="JCB130" s="81"/>
      <c r="JCC130" s="81"/>
      <c r="JCD130" s="81"/>
      <c r="JCE130" s="81"/>
      <c r="JCF130" s="81"/>
      <c r="JCG130" s="81"/>
      <c r="JCH130" s="81"/>
      <c r="JCI130" s="81"/>
      <c r="JCJ130" s="81"/>
      <c r="JCK130" s="81"/>
      <c r="JCL130" s="81"/>
      <c r="JCM130" s="81"/>
      <c r="JCN130" s="81"/>
      <c r="JCO130" s="81"/>
      <c r="JCP130" s="81"/>
      <c r="JCQ130" s="81"/>
      <c r="JCR130" s="81"/>
      <c r="JCS130" s="81"/>
      <c r="JCT130" s="81"/>
      <c r="JCU130" s="81"/>
      <c r="JCV130" s="81"/>
      <c r="JCW130" s="81"/>
      <c r="JCX130" s="81"/>
      <c r="JCY130" s="81"/>
      <c r="JCZ130" s="81"/>
      <c r="JDA130" s="81"/>
      <c r="JDB130" s="81"/>
      <c r="JDC130" s="81"/>
      <c r="JDD130" s="81"/>
      <c r="JDE130" s="81"/>
      <c r="JDF130" s="81"/>
      <c r="JDG130" s="81"/>
      <c r="JDH130" s="81"/>
      <c r="JDI130" s="81"/>
      <c r="JDJ130" s="81"/>
      <c r="JDK130" s="81"/>
      <c r="JDL130" s="81"/>
      <c r="JDM130" s="81"/>
      <c r="JDN130" s="81"/>
      <c r="JDO130" s="81"/>
      <c r="JDP130" s="81"/>
      <c r="JDQ130" s="81"/>
      <c r="JDR130" s="81"/>
      <c r="JDS130" s="81"/>
      <c r="JDT130" s="81"/>
      <c r="JDU130" s="81"/>
      <c r="JDV130" s="81"/>
      <c r="JDW130" s="81"/>
      <c r="JDX130" s="81"/>
      <c r="JDY130" s="81"/>
      <c r="JDZ130" s="81"/>
      <c r="JEA130" s="81"/>
      <c r="JEB130" s="81"/>
      <c r="JEC130" s="81"/>
      <c r="JED130" s="81"/>
      <c r="JEE130" s="81"/>
      <c r="JEF130" s="81"/>
      <c r="JEG130" s="81"/>
      <c r="JEH130" s="81"/>
      <c r="JEI130" s="81"/>
      <c r="JEJ130" s="81"/>
      <c r="JEK130" s="81"/>
      <c r="JEL130" s="81"/>
      <c r="JEM130" s="81"/>
      <c r="JEN130" s="81"/>
      <c r="JEO130" s="81"/>
      <c r="JEP130" s="81"/>
      <c r="JEQ130" s="81"/>
      <c r="JER130" s="81"/>
      <c r="JES130" s="81"/>
      <c r="JET130" s="81"/>
      <c r="JEU130" s="81"/>
      <c r="JEV130" s="81"/>
      <c r="JEW130" s="81"/>
      <c r="JEX130" s="81"/>
      <c r="JEY130" s="81"/>
      <c r="JEZ130" s="81"/>
      <c r="JFA130" s="81"/>
      <c r="JFB130" s="81"/>
      <c r="JFC130" s="81"/>
      <c r="JFD130" s="81"/>
      <c r="JFE130" s="81"/>
      <c r="JFF130" s="81"/>
      <c r="JFG130" s="81"/>
      <c r="JFH130" s="81"/>
      <c r="JFI130" s="81"/>
      <c r="JFJ130" s="81"/>
      <c r="JFK130" s="81"/>
      <c r="JFL130" s="81"/>
      <c r="JFM130" s="81"/>
      <c r="JFN130" s="81"/>
      <c r="JFO130" s="81"/>
      <c r="JFP130" s="81"/>
      <c r="JFQ130" s="81"/>
      <c r="JFR130" s="81"/>
      <c r="JFS130" s="81"/>
      <c r="JFT130" s="81"/>
      <c r="JFU130" s="81"/>
      <c r="JFV130" s="81"/>
      <c r="JFW130" s="81"/>
      <c r="JFX130" s="81"/>
      <c r="JFY130" s="81"/>
      <c r="JFZ130" s="81"/>
      <c r="JGA130" s="81"/>
      <c r="JGB130" s="81"/>
      <c r="JGC130" s="81"/>
      <c r="JGD130" s="81"/>
      <c r="JGE130" s="81"/>
      <c r="JGF130" s="81"/>
      <c r="JGG130" s="81"/>
      <c r="JGH130" s="81"/>
      <c r="JGI130" s="81"/>
      <c r="JGJ130" s="81"/>
      <c r="JGK130" s="81"/>
      <c r="JGL130" s="81"/>
      <c r="JGM130" s="81"/>
      <c r="JGN130" s="81"/>
      <c r="JGO130" s="81"/>
      <c r="JGP130" s="81"/>
      <c r="JGQ130" s="81"/>
      <c r="JGR130" s="81"/>
      <c r="JGS130" s="81"/>
      <c r="JGT130" s="81"/>
      <c r="JGU130" s="81"/>
      <c r="JGV130" s="81"/>
      <c r="JGW130" s="81"/>
      <c r="JGX130" s="81"/>
      <c r="JGY130" s="81"/>
      <c r="JGZ130" s="81"/>
      <c r="JHA130" s="81"/>
      <c r="JHB130" s="81"/>
      <c r="JHC130" s="81"/>
      <c r="JHD130" s="81"/>
      <c r="JHE130" s="81"/>
      <c r="JHF130" s="81"/>
      <c r="JHG130" s="81"/>
      <c r="JHH130" s="81"/>
      <c r="JHI130" s="81"/>
      <c r="JHJ130" s="81"/>
      <c r="JHK130" s="81"/>
      <c r="JHL130" s="81"/>
      <c r="JHM130" s="81"/>
      <c r="JHN130" s="81"/>
      <c r="JHO130" s="81"/>
      <c r="JHP130" s="81"/>
      <c r="JHQ130" s="81"/>
      <c r="JHR130" s="81"/>
      <c r="JHS130" s="81"/>
      <c r="JHT130" s="81"/>
      <c r="JHU130" s="81"/>
      <c r="JHV130" s="81"/>
      <c r="JHW130" s="81"/>
      <c r="JHX130" s="81"/>
      <c r="JHY130" s="81"/>
      <c r="JHZ130" s="81"/>
      <c r="JIA130" s="81"/>
      <c r="JIB130" s="81"/>
      <c r="JIC130" s="81"/>
      <c r="JID130" s="81"/>
      <c r="JIE130" s="81"/>
      <c r="JIF130" s="81"/>
      <c r="JIG130" s="81"/>
      <c r="JIH130" s="81"/>
      <c r="JII130" s="81"/>
      <c r="JIJ130" s="81"/>
      <c r="JIK130" s="81"/>
      <c r="JIL130" s="81"/>
      <c r="JIM130" s="81"/>
      <c r="JIN130" s="81"/>
      <c r="JIO130" s="81"/>
      <c r="JIP130" s="81"/>
      <c r="JIQ130" s="81"/>
      <c r="JIR130" s="81"/>
      <c r="JIS130" s="81"/>
      <c r="JIT130" s="81"/>
      <c r="JIU130" s="81"/>
      <c r="JIV130" s="81"/>
      <c r="JIW130" s="81"/>
      <c r="JIX130" s="81"/>
      <c r="JIY130" s="81"/>
      <c r="JIZ130" s="81"/>
      <c r="JJA130" s="81"/>
      <c r="JJB130" s="81"/>
      <c r="JJC130" s="81"/>
      <c r="JJD130" s="81"/>
      <c r="JJE130" s="81"/>
      <c r="JJF130" s="81"/>
      <c r="JJG130" s="81"/>
      <c r="JJH130" s="81"/>
      <c r="JJI130" s="81"/>
      <c r="JJJ130" s="81"/>
      <c r="JJK130" s="81"/>
      <c r="JJL130" s="81"/>
      <c r="JJM130" s="81"/>
      <c r="JJN130" s="81"/>
      <c r="JJO130" s="81"/>
      <c r="JJP130" s="81"/>
      <c r="JJQ130" s="81"/>
      <c r="JJR130" s="81"/>
      <c r="JJS130" s="81"/>
      <c r="JJT130" s="81"/>
      <c r="JJU130" s="81"/>
      <c r="JJV130" s="81"/>
      <c r="JJW130" s="81"/>
      <c r="JJX130" s="81"/>
      <c r="JJY130" s="81"/>
      <c r="JJZ130" s="81"/>
      <c r="JKA130" s="81"/>
      <c r="JKB130" s="81"/>
      <c r="JKC130" s="81"/>
      <c r="JKD130" s="81"/>
      <c r="JKE130" s="81"/>
      <c r="JKF130" s="81"/>
      <c r="JKG130" s="81"/>
      <c r="JKH130" s="81"/>
      <c r="JKI130" s="81"/>
      <c r="JKJ130" s="81"/>
      <c r="JKK130" s="81"/>
      <c r="JKL130" s="81"/>
      <c r="JKM130" s="81"/>
      <c r="JKN130" s="81"/>
      <c r="JKO130" s="81"/>
      <c r="JKP130" s="81"/>
      <c r="JKQ130" s="81"/>
      <c r="JKR130" s="81"/>
      <c r="JKS130" s="81"/>
      <c r="JKT130" s="81"/>
      <c r="JKU130" s="81"/>
      <c r="JKV130" s="81"/>
      <c r="JKW130" s="81"/>
      <c r="JKX130" s="81"/>
      <c r="JKY130" s="81"/>
      <c r="JKZ130" s="81"/>
      <c r="JLA130" s="81"/>
      <c r="JLB130" s="81"/>
      <c r="JLC130" s="81"/>
      <c r="JLD130" s="81"/>
      <c r="JLE130" s="81"/>
      <c r="JLF130" s="81"/>
      <c r="JLG130" s="81"/>
      <c r="JLH130" s="81"/>
      <c r="JLI130" s="81"/>
      <c r="JLJ130" s="81"/>
      <c r="JLK130" s="81"/>
      <c r="JLL130" s="81"/>
      <c r="JLM130" s="81"/>
      <c r="JLN130" s="81"/>
      <c r="JLO130" s="81"/>
      <c r="JLP130" s="81"/>
      <c r="JLQ130" s="81"/>
      <c r="JLR130" s="81"/>
      <c r="JLS130" s="81"/>
      <c r="JLT130" s="81"/>
      <c r="JLU130" s="81"/>
      <c r="JLV130" s="81"/>
      <c r="JLW130" s="81"/>
      <c r="JLX130" s="81"/>
      <c r="JLY130" s="81"/>
      <c r="JLZ130" s="81"/>
      <c r="JMA130" s="81"/>
      <c r="JMB130" s="81"/>
      <c r="JMC130" s="81"/>
      <c r="JMD130" s="81"/>
      <c r="JME130" s="81"/>
      <c r="JMF130" s="81"/>
      <c r="JMG130" s="81"/>
      <c r="JMH130" s="81"/>
      <c r="JMI130" s="81"/>
      <c r="JMJ130" s="81"/>
      <c r="JMK130" s="81"/>
      <c r="JML130" s="81"/>
      <c r="JMM130" s="81"/>
      <c r="JMN130" s="81"/>
      <c r="JMO130" s="81"/>
      <c r="JMP130" s="81"/>
      <c r="JMQ130" s="81"/>
      <c r="JMR130" s="81"/>
      <c r="JMS130" s="81"/>
      <c r="JMT130" s="81"/>
      <c r="JMU130" s="81"/>
      <c r="JMV130" s="81"/>
      <c r="JMW130" s="81"/>
      <c r="JMX130" s="81"/>
      <c r="JMY130" s="81"/>
      <c r="JMZ130" s="81"/>
      <c r="JNA130" s="81"/>
      <c r="JNB130" s="81"/>
      <c r="JNC130" s="81"/>
      <c r="JND130" s="81"/>
      <c r="JNE130" s="81"/>
      <c r="JNF130" s="81"/>
      <c r="JNG130" s="81"/>
      <c r="JNH130" s="81"/>
      <c r="JNI130" s="81"/>
      <c r="JNJ130" s="81"/>
      <c r="JNK130" s="81"/>
      <c r="JNL130" s="81"/>
      <c r="JNM130" s="81"/>
      <c r="JNN130" s="81"/>
      <c r="JNO130" s="81"/>
      <c r="JNP130" s="81"/>
      <c r="JNQ130" s="81"/>
      <c r="JNR130" s="81"/>
      <c r="JNS130" s="81"/>
      <c r="JNT130" s="81"/>
      <c r="JNU130" s="81"/>
      <c r="JNV130" s="81"/>
      <c r="JNW130" s="81"/>
      <c r="JNX130" s="81"/>
      <c r="JNY130" s="81"/>
      <c r="JNZ130" s="81"/>
      <c r="JOA130" s="81"/>
      <c r="JOB130" s="81"/>
      <c r="JOC130" s="81"/>
      <c r="JOD130" s="81"/>
      <c r="JOE130" s="81"/>
      <c r="JOF130" s="81"/>
      <c r="JOG130" s="81"/>
      <c r="JOH130" s="81"/>
      <c r="JOI130" s="81"/>
      <c r="JOJ130" s="81"/>
      <c r="JOK130" s="81"/>
      <c r="JOL130" s="81"/>
      <c r="JOM130" s="81"/>
      <c r="JON130" s="81"/>
      <c r="JOO130" s="81"/>
      <c r="JOP130" s="81"/>
      <c r="JOQ130" s="81"/>
      <c r="JOR130" s="81"/>
      <c r="JOS130" s="81"/>
      <c r="JOT130" s="81"/>
      <c r="JOU130" s="81"/>
      <c r="JOV130" s="81"/>
      <c r="JOW130" s="81"/>
      <c r="JOX130" s="81"/>
      <c r="JOY130" s="81"/>
      <c r="JOZ130" s="81"/>
      <c r="JPA130" s="81"/>
      <c r="JPB130" s="81"/>
      <c r="JPC130" s="81"/>
      <c r="JPD130" s="81"/>
      <c r="JPE130" s="81"/>
      <c r="JPF130" s="81"/>
      <c r="JPG130" s="81"/>
      <c r="JPH130" s="81"/>
      <c r="JPI130" s="81"/>
      <c r="JPJ130" s="81"/>
      <c r="JPK130" s="81"/>
      <c r="JPL130" s="81"/>
      <c r="JPM130" s="81"/>
      <c r="JPN130" s="81"/>
      <c r="JPO130" s="81"/>
      <c r="JPP130" s="81"/>
      <c r="JPQ130" s="81"/>
      <c r="JPR130" s="81"/>
      <c r="JPS130" s="81"/>
      <c r="JPT130" s="81"/>
      <c r="JPU130" s="81"/>
      <c r="JPV130" s="81"/>
      <c r="JPW130" s="81"/>
      <c r="JPX130" s="81"/>
      <c r="JPY130" s="81"/>
      <c r="JPZ130" s="81"/>
      <c r="JQA130" s="81"/>
      <c r="JQB130" s="81"/>
      <c r="JQC130" s="81"/>
      <c r="JQD130" s="81"/>
      <c r="JQE130" s="81"/>
      <c r="JQF130" s="81"/>
      <c r="JQG130" s="81"/>
      <c r="JQH130" s="81"/>
      <c r="JQI130" s="81"/>
      <c r="JQJ130" s="81"/>
      <c r="JQK130" s="81"/>
      <c r="JQL130" s="81"/>
      <c r="JQM130" s="81"/>
      <c r="JQN130" s="81"/>
      <c r="JQO130" s="81"/>
      <c r="JQP130" s="81"/>
      <c r="JQQ130" s="81"/>
      <c r="JQR130" s="81"/>
      <c r="JQS130" s="81"/>
      <c r="JQT130" s="81"/>
      <c r="JQU130" s="81"/>
      <c r="JQV130" s="81"/>
      <c r="JQW130" s="81"/>
      <c r="JQX130" s="81"/>
      <c r="JQY130" s="81"/>
      <c r="JQZ130" s="81"/>
      <c r="JRA130" s="81"/>
      <c r="JRB130" s="81"/>
      <c r="JRC130" s="81"/>
      <c r="JRD130" s="81"/>
      <c r="JRE130" s="81"/>
      <c r="JRF130" s="81"/>
      <c r="JRG130" s="81"/>
      <c r="JRH130" s="81"/>
      <c r="JRI130" s="81"/>
      <c r="JRJ130" s="81"/>
      <c r="JRK130" s="81"/>
      <c r="JRL130" s="81"/>
      <c r="JRM130" s="81"/>
      <c r="JRN130" s="81"/>
      <c r="JRO130" s="81"/>
      <c r="JRP130" s="81"/>
      <c r="JRQ130" s="81"/>
      <c r="JRR130" s="81"/>
      <c r="JRS130" s="81"/>
      <c r="JRT130" s="81"/>
      <c r="JRU130" s="81"/>
      <c r="JRV130" s="81"/>
      <c r="JRW130" s="81"/>
      <c r="JRX130" s="81"/>
      <c r="JRY130" s="81"/>
      <c r="JRZ130" s="81"/>
      <c r="JSA130" s="81"/>
      <c r="JSB130" s="81"/>
      <c r="JSC130" s="81"/>
      <c r="JSD130" s="81"/>
      <c r="JSE130" s="81"/>
      <c r="JSF130" s="81"/>
      <c r="JSG130" s="81"/>
      <c r="JSH130" s="81"/>
      <c r="JSI130" s="81"/>
      <c r="JSJ130" s="81"/>
      <c r="JSK130" s="81"/>
      <c r="JSL130" s="81"/>
      <c r="JSM130" s="81"/>
      <c r="JSN130" s="81"/>
      <c r="JSO130" s="81"/>
      <c r="JSP130" s="81"/>
      <c r="JSQ130" s="81"/>
      <c r="JSR130" s="81"/>
      <c r="JSS130" s="81"/>
      <c r="JST130" s="81"/>
      <c r="JSU130" s="81"/>
      <c r="JSV130" s="81"/>
      <c r="JSW130" s="81"/>
      <c r="JSX130" s="81"/>
      <c r="JSY130" s="81"/>
      <c r="JSZ130" s="81"/>
      <c r="JTA130" s="81"/>
      <c r="JTB130" s="81"/>
      <c r="JTC130" s="81"/>
      <c r="JTD130" s="81"/>
      <c r="JTE130" s="81"/>
      <c r="JTF130" s="81"/>
      <c r="JTG130" s="81"/>
      <c r="JTH130" s="81"/>
      <c r="JTI130" s="81"/>
      <c r="JTJ130" s="81"/>
      <c r="JTK130" s="81"/>
      <c r="JTL130" s="81"/>
      <c r="JTM130" s="81"/>
      <c r="JTN130" s="81"/>
      <c r="JTO130" s="81"/>
      <c r="JTP130" s="81"/>
      <c r="JTQ130" s="81"/>
      <c r="JTR130" s="81"/>
      <c r="JTS130" s="81"/>
      <c r="JTT130" s="81"/>
      <c r="JTU130" s="81"/>
      <c r="JTV130" s="81"/>
      <c r="JTW130" s="81"/>
      <c r="JTX130" s="81"/>
      <c r="JTY130" s="81"/>
      <c r="JTZ130" s="81"/>
      <c r="JUA130" s="81"/>
      <c r="JUB130" s="81"/>
      <c r="JUC130" s="81"/>
      <c r="JUD130" s="81"/>
      <c r="JUE130" s="81"/>
      <c r="JUF130" s="81"/>
      <c r="JUG130" s="81"/>
      <c r="JUH130" s="81"/>
      <c r="JUI130" s="81"/>
      <c r="JUJ130" s="81"/>
      <c r="JUK130" s="81"/>
      <c r="JUL130" s="81"/>
      <c r="JUM130" s="81"/>
      <c r="JUN130" s="81"/>
      <c r="JUO130" s="81"/>
      <c r="JUP130" s="81"/>
      <c r="JUQ130" s="81"/>
      <c r="JUR130" s="81"/>
      <c r="JUS130" s="81"/>
      <c r="JUT130" s="81"/>
      <c r="JUU130" s="81"/>
      <c r="JUV130" s="81"/>
      <c r="JUW130" s="81"/>
      <c r="JUX130" s="81"/>
      <c r="JUY130" s="81"/>
      <c r="JUZ130" s="81"/>
      <c r="JVA130" s="81"/>
      <c r="JVB130" s="81"/>
      <c r="JVC130" s="81"/>
      <c r="JVD130" s="81"/>
      <c r="JVE130" s="81"/>
      <c r="JVF130" s="81"/>
      <c r="JVG130" s="81"/>
      <c r="JVH130" s="81"/>
      <c r="JVI130" s="81"/>
      <c r="JVJ130" s="81"/>
      <c r="JVK130" s="81"/>
      <c r="JVL130" s="81"/>
      <c r="JVM130" s="81"/>
      <c r="JVN130" s="81"/>
      <c r="JVO130" s="81"/>
      <c r="JVP130" s="81"/>
      <c r="JVQ130" s="81"/>
      <c r="JVR130" s="81"/>
      <c r="JVS130" s="81"/>
      <c r="JVT130" s="81"/>
      <c r="JVU130" s="81"/>
      <c r="JVV130" s="81"/>
      <c r="JVW130" s="81"/>
      <c r="JVX130" s="81"/>
      <c r="JVY130" s="81"/>
      <c r="JVZ130" s="81"/>
      <c r="JWA130" s="81"/>
      <c r="JWB130" s="81"/>
      <c r="JWC130" s="81"/>
      <c r="JWD130" s="81"/>
      <c r="JWE130" s="81"/>
      <c r="JWF130" s="81"/>
      <c r="JWG130" s="81"/>
      <c r="JWH130" s="81"/>
      <c r="JWI130" s="81"/>
      <c r="JWJ130" s="81"/>
      <c r="JWK130" s="81"/>
      <c r="JWL130" s="81"/>
      <c r="JWM130" s="81"/>
      <c r="JWN130" s="81"/>
      <c r="JWO130" s="81"/>
      <c r="JWP130" s="81"/>
      <c r="JWQ130" s="81"/>
      <c r="JWR130" s="81"/>
      <c r="JWS130" s="81"/>
      <c r="JWT130" s="81"/>
      <c r="JWU130" s="81"/>
      <c r="JWV130" s="81"/>
      <c r="JWW130" s="81"/>
      <c r="JWX130" s="81"/>
      <c r="JWY130" s="81"/>
      <c r="JWZ130" s="81"/>
      <c r="JXA130" s="81"/>
      <c r="JXB130" s="81"/>
      <c r="JXC130" s="81"/>
      <c r="JXD130" s="81"/>
      <c r="JXE130" s="81"/>
      <c r="JXF130" s="81"/>
      <c r="JXG130" s="81"/>
      <c r="JXH130" s="81"/>
      <c r="JXI130" s="81"/>
      <c r="JXJ130" s="81"/>
      <c r="JXK130" s="81"/>
      <c r="JXL130" s="81"/>
      <c r="JXM130" s="81"/>
      <c r="JXN130" s="81"/>
      <c r="JXO130" s="81"/>
      <c r="JXP130" s="81"/>
      <c r="JXQ130" s="81"/>
      <c r="JXR130" s="81"/>
      <c r="JXS130" s="81"/>
      <c r="JXT130" s="81"/>
      <c r="JXU130" s="81"/>
      <c r="JXV130" s="81"/>
      <c r="JXW130" s="81"/>
      <c r="JXX130" s="81"/>
      <c r="JXY130" s="81"/>
      <c r="JXZ130" s="81"/>
      <c r="JYA130" s="81"/>
      <c r="JYB130" s="81"/>
      <c r="JYC130" s="81"/>
      <c r="JYD130" s="81"/>
      <c r="JYE130" s="81"/>
      <c r="JYF130" s="81"/>
      <c r="JYG130" s="81"/>
      <c r="JYH130" s="81"/>
      <c r="JYI130" s="81"/>
      <c r="JYJ130" s="81"/>
      <c r="JYK130" s="81"/>
      <c r="JYL130" s="81"/>
      <c r="JYM130" s="81"/>
      <c r="JYN130" s="81"/>
      <c r="JYO130" s="81"/>
      <c r="JYP130" s="81"/>
      <c r="JYQ130" s="81"/>
      <c r="JYR130" s="81"/>
      <c r="JYS130" s="81"/>
      <c r="JYT130" s="81"/>
      <c r="JYU130" s="81"/>
      <c r="JYV130" s="81"/>
      <c r="JYW130" s="81"/>
      <c r="JYX130" s="81"/>
      <c r="JYY130" s="81"/>
      <c r="JYZ130" s="81"/>
      <c r="JZA130" s="81"/>
      <c r="JZB130" s="81"/>
      <c r="JZC130" s="81"/>
      <c r="JZD130" s="81"/>
      <c r="JZE130" s="81"/>
      <c r="JZF130" s="81"/>
      <c r="JZG130" s="81"/>
      <c r="JZH130" s="81"/>
      <c r="JZI130" s="81"/>
      <c r="JZJ130" s="81"/>
      <c r="JZK130" s="81"/>
      <c r="JZL130" s="81"/>
      <c r="JZM130" s="81"/>
      <c r="JZN130" s="81"/>
      <c r="JZO130" s="81"/>
      <c r="JZP130" s="81"/>
      <c r="JZQ130" s="81"/>
      <c r="JZR130" s="81"/>
      <c r="JZS130" s="81"/>
      <c r="JZT130" s="81"/>
      <c r="JZU130" s="81"/>
      <c r="JZV130" s="81"/>
      <c r="JZW130" s="81"/>
      <c r="JZX130" s="81"/>
      <c r="JZY130" s="81"/>
      <c r="JZZ130" s="81"/>
      <c r="KAA130" s="81"/>
      <c r="KAB130" s="81"/>
      <c r="KAC130" s="81"/>
      <c r="KAD130" s="81"/>
      <c r="KAE130" s="81"/>
      <c r="KAF130" s="81"/>
      <c r="KAG130" s="81"/>
      <c r="KAH130" s="81"/>
      <c r="KAI130" s="81"/>
      <c r="KAJ130" s="81"/>
      <c r="KAK130" s="81"/>
      <c r="KAL130" s="81"/>
      <c r="KAM130" s="81"/>
      <c r="KAN130" s="81"/>
      <c r="KAO130" s="81"/>
      <c r="KAP130" s="81"/>
      <c r="KAQ130" s="81"/>
      <c r="KAR130" s="81"/>
      <c r="KAS130" s="81"/>
      <c r="KAT130" s="81"/>
      <c r="KAU130" s="81"/>
      <c r="KAV130" s="81"/>
      <c r="KAW130" s="81"/>
      <c r="KAX130" s="81"/>
      <c r="KAY130" s="81"/>
      <c r="KAZ130" s="81"/>
      <c r="KBA130" s="81"/>
      <c r="KBB130" s="81"/>
      <c r="KBC130" s="81"/>
      <c r="KBD130" s="81"/>
      <c r="KBE130" s="81"/>
      <c r="KBF130" s="81"/>
      <c r="KBG130" s="81"/>
      <c r="KBH130" s="81"/>
      <c r="KBI130" s="81"/>
      <c r="KBJ130" s="81"/>
      <c r="KBK130" s="81"/>
      <c r="KBL130" s="81"/>
      <c r="KBM130" s="81"/>
      <c r="KBN130" s="81"/>
      <c r="KBO130" s="81"/>
      <c r="KBP130" s="81"/>
      <c r="KBQ130" s="81"/>
      <c r="KBR130" s="81"/>
      <c r="KBS130" s="81"/>
      <c r="KBT130" s="81"/>
      <c r="KBU130" s="81"/>
      <c r="KBV130" s="81"/>
      <c r="KBW130" s="81"/>
      <c r="KBX130" s="81"/>
      <c r="KBY130" s="81"/>
      <c r="KBZ130" s="81"/>
      <c r="KCA130" s="81"/>
      <c r="KCB130" s="81"/>
      <c r="KCC130" s="81"/>
      <c r="KCD130" s="81"/>
      <c r="KCE130" s="81"/>
      <c r="KCF130" s="81"/>
      <c r="KCG130" s="81"/>
      <c r="KCH130" s="81"/>
      <c r="KCI130" s="81"/>
      <c r="KCJ130" s="81"/>
      <c r="KCK130" s="81"/>
      <c r="KCL130" s="81"/>
      <c r="KCM130" s="81"/>
      <c r="KCN130" s="81"/>
      <c r="KCO130" s="81"/>
      <c r="KCP130" s="81"/>
      <c r="KCQ130" s="81"/>
      <c r="KCR130" s="81"/>
      <c r="KCS130" s="81"/>
      <c r="KCT130" s="81"/>
      <c r="KCU130" s="81"/>
      <c r="KCV130" s="81"/>
      <c r="KCW130" s="81"/>
      <c r="KCX130" s="81"/>
      <c r="KCY130" s="81"/>
      <c r="KCZ130" s="81"/>
      <c r="KDA130" s="81"/>
      <c r="KDB130" s="81"/>
      <c r="KDC130" s="81"/>
      <c r="KDD130" s="81"/>
      <c r="KDE130" s="81"/>
      <c r="KDF130" s="81"/>
      <c r="KDG130" s="81"/>
      <c r="KDH130" s="81"/>
      <c r="KDI130" s="81"/>
      <c r="KDJ130" s="81"/>
      <c r="KDK130" s="81"/>
      <c r="KDL130" s="81"/>
      <c r="KDM130" s="81"/>
      <c r="KDN130" s="81"/>
      <c r="KDO130" s="81"/>
      <c r="KDP130" s="81"/>
      <c r="KDQ130" s="81"/>
      <c r="KDR130" s="81"/>
      <c r="KDS130" s="81"/>
      <c r="KDT130" s="81"/>
      <c r="KDU130" s="81"/>
      <c r="KDV130" s="81"/>
      <c r="KDW130" s="81"/>
      <c r="KDX130" s="81"/>
      <c r="KDY130" s="81"/>
      <c r="KDZ130" s="81"/>
      <c r="KEA130" s="81"/>
      <c r="KEB130" s="81"/>
      <c r="KEC130" s="81"/>
      <c r="KED130" s="81"/>
      <c r="KEE130" s="81"/>
      <c r="KEF130" s="81"/>
      <c r="KEG130" s="81"/>
      <c r="KEH130" s="81"/>
      <c r="KEI130" s="81"/>
      <c r="KEJ130" s="81"/>
      <c r="KEK130" s="81"/>
      <c r="KEL130" s="81"/>
      <c r="KEM130" s="81"/>
      <c r="KEN130" s="81"/>
      <c r="KEO130" s="81"/>
      <c r="KEP130" s="81"/>
      <c r="KEQ130" s="81"/>
      <c r="KER130" s="81"/>
      <c r="KES130" s="81"/>
      <c r="KET130" s="81"/>
      <c r="KEU130" s="81"/>
      <c r="KEV130" s="81"/>
      <c r="KEW130" s="81"/>
      <c r="KEX130" s="81"/>
      <c r="KEY130" s="81"/>
      <c r="KEZ130" s="81"/>
      <c r="KFA130" s="81"/>
      <c r="KFB130" s="81"/>
      <c r="KFC130" s="81"/>
      <c r="KFD130" s="81"/>
      <c r="KFE130" s="81"/>
      <c r="KFF130" s="81"/>
      <c r="KFG130" s="81"/>
      <c r="KFH130" s="81"/>
      <c r="KFI130" s="81"/>
      <c r="KFJ130" s="81"/>
      <c r="KFK130" s="81"/>
      <c r="KFL130" s="81"/>
      <c r="KFM130" s="81"/>
      <c r="KFN130" s="81"/>
      <c r="KFO130" s="81"/>
      <c r="KFP130" s="81"/>
      <c r="KFQ130" s="81"/>
      <c r="KFR130" s="81"/>
      <c r="KFS130" s="81"/>
      <c r="KFT130" s="81"/>
      <c r="KFU130" s="81"/>
      <c r="KFV130" s="81"/>
      <c r="KFW130" s="81"/>
      <c r="KFX130" s="81"/>
      <c r="KFY130" s="81"/>
      <c r="KFZ130" s="81"/>
      <c r="KGA130" s="81"/>
      <c r="KGB130" s="81"/>
      <c r="KGC130" s="81"/>
      <c r="KGD130" s="81"/>
      <c r="KGE130" s="81"/>
      <c r="KGF130" s="81"/>
      <c r="KGG130" s="81"/>
      <c r="KGH130" s="81"/>
      <c r="KGI130" s="81"/>
      <c r="KGJ130" s="81"/>
      <c r="KGK130" s="81"/>
      <c r="KGL130" s="81"/>
      <c r="KGM130" s="81"/>
      <c r="KGN130" s="81"/>
      <c r="KGO130" s="81"/>
      <c r="KGP130" s="81"/>
      <c r="KGQ130" s="81"/>
      <c r="KGR130" s="81"/>
      <c r="KGS130" s="81"/>
      <c r="KGT130" s="81"/>
      <c r="KGU130" s="81"/>
      <c r="KGV130" s="81"/>
      <c r="KGW130" s="81"/>
      <c r="KGX130" s="81"/>
      <c r="KGY130" s="81"/>
      <c r="KGZ130" s="81"/>
      <c r="KHA130" s="81"/>
      <c r="KHB130" s="81"/>
      <c r="KHC130" s="81"/>
      <c r="KHD130" s="81"/>
      <c r="KHE130" s="81"/>
      <c r="KHF130" s="81"/>
      <c r="KHG130" s="81"/>
      <c r="KHH130" s="81"/>
      <c r="KHI130" s="81"/>
      <c r="KHJ130" s="81"/>
      <c r="KHK130" s="81"/>
      <c r="KHL130" s="81"/>
      <c r="KHM130" s="81"/>
      <c r="KHN130" s="81"/>
      <c r="KHO130" s="81"/>
      <c r="KHP130" s="81"/>
      <c r="KHQ130" s="81"/>
      <c r="KHR130" s="81"/>
      <c r="KHS130" s="81"/>
      <c r="KHT130" s="81"/>
      <c r="KHU130" s="81"/>
      <c r="KHV130" s="81"/>
      <c r="KHW130" s="81"/>
      <c r="KHX130" s="81"/>
      <c r="KHY130" s="81"/>
      <c r="KHZ130" s="81"/>
      <c r="KIA130" s="81"/>
      <c r="KIB130" s="81"/>
      <c r="KIC130" s="81"/>
      <c r="KID130" s="81"/>
      <c r="KIE130" s="81"/>
      <c r="KIF130" s="81"/>
      <c r="KIG130" s="81"/>
      <c r="KIH130" s="81"/>
      <c r="KII130" s="81"/>
      <c r="KIJ130" s="81"/>
      <c r="KIK130" s="81"/>
      <c r="KIL130" s="81"/>
      <c r="KIM130" s="81"/>
      <c r="KIN130" s="81"/>
      <c r="KIO130" s="81"/>
      <c r="KIP130" s="81"/>
      <c r="KIQ130" s="81"/>
      <c r="KIR130" s="81"/>
      <c r="KIS130" s="81"/>
      <c r="KIT130" s="81"/>
      <c r="KIU130" s="81"/>
      <c r="KIV130" s="81"/>
      <c r="KIW130" s="81"/>
      <c r="KIX130" s="81"/>
      <c r="KIY130" s="81"/>
      <c r="KIZ130" s="81"/>
      <c r="KJA130" s="81"/>
      <c r="KJB130" s="81"/>
      <c r="KJC130" s="81"/>
      <c r="KJD130" s="81"/>
      <c r="KJE130" s="81"/>
      <c r="KJF130" s="81"/>
      <c r="KJG130" s="81"/>
      <c r="KJH130" s="81"/>
      <c r="KJI130" s="81"/>
      <c r="KJJ130" s="81"/>
      <c r="KJK130" s="81"/>
      <c r="KJL130" s="81"/>
      <c r="KJM130" s="81"/>
      <c r="KJN130" s="81"/>
      <c r="KJO130" s="81"/>
      <c r="KJP130" s="81"/>
      <c r="KJQ130" s="81"/>
      <c r="KJR130" s="81"/>
      <c r="KJS130" s="81"/>
      <c r="KJT130" s="81"/>
      <c r="KJU130" s="81"/>
      <c r="KJV130" s="81"/>
      <c r="KJW130" s="81"/>
      <c r="KJX130" s="81"/>
      <c r="KJY130" s="81"/>
      <c r="KJZ130" s="81"/>
      <c r="KKA130" s="81"/>
      <c r="KKB130" s="81"/>
      <c r="KKC130" s="81"/>
      <c r="KKD130" s="81"/>
      <c r="KKE130" s="81"/>
      <c r="KKF130" s="81"/>
      <c r="KKG130" s="81"/>
      <c r="KKH130" s="81"/>
      <c r="KKI130" s="81"/>
      <c r="KKJ130" s="81"/>
      <c r="KKK130" s="81"/>
      <c r="KKL130" s="81"/>
      <c r="KKM130" s="81"/>
      <c r="KKN130" s="81"/>
      <c r="KKO130" s="81"/>
      <c r="KKP130" s="81"/>
      <c r="KKQ130" s="81"/>
      <c r="KKR130" s="81"/>
      <c r="KKS130" s="81"/>
      <c r="KKT130" s="81"/>
      <c r="KKU130" s="81"/>
      <c r="KKV130" s="81"/>
      <c r="KKW130" s="81"/>
      <c r="KKX130" s="81"/>
      <c r="KKY130" s="81"/>
      <c r="KKZ130" s="81"/>
      <c r="KLA130" s="81"/>
      <c r="KLB130" s="81"/>
      <c r="KLC130" s="81"/>
      <c r="KLD130" s="81"/>
      <c r="KLE130" s="81"/>
      <c r="KLF130" s="81"/>
      <c r="KLG130" s="81"/>
      <c r="KLH130" s="81"/>
      <c r="KLI130" s="81"/>
      <c r="KLJ130" s="81"/>
      <c r="KLK130" s="81"/>
      <c r="KLL130" s="81"/>
      <c r="KLM130" s="81"/>
      <c r="KLN130" s="81"/>
      <c r="KLO130" s="81"/>
      <c r="KLP130" s="81"/>
      <c r="KLQ130" s="81"/>
      <c r="KLR130" s="81"/>
      <c r="KLS130" s="81"/>
      <c r="KLT130" s="81"/>
      <c r="KLU130" s="81"/>
      <c r="KLV130" s="81"/>
      <c r="KLW130" s="81"/>
      <c r="KLX130" s="81"/>
      <c r="KLY130" s="81"/>
      <c r="KLZ130" s="81"/>
      <c r="KMA130" s="81"/>
      <c r="KMB130" s="81"/>
      <c r="KMC130" s="81"/>
      <c r="KMD130" s="81"/>
      <c r="KME130" s="81"/>
      <c r="KMF130" s="81"/>
      <c r="KMG130" s="81"/>
      <c r="KMH130" s="81"/>
      <c r="KMI130" s="81"/>
      <c r="KMJ130" s="81"/>
      <c r="KMK130" s="81"/>
      <c r="KML130" s="81"/>
      <c r="KMM130" s="81"/>
      <c r="KMN130" s="81"/>
      <c r="KMO130" s="81"/>
      <c r="KMP130" s="81"/>
      <c r="KMQ130" s="81"/>
      <c r="KMR130" s="81"/>
      <c r="KMS130" s="81"/>
      <c r="KMT130" s="81"/>
      <c r="KMU130" s="81"/>
      <c r="KMV130" s="81"/>
      <c r="KMW130" s="81"/>
      <c r="KMX130" s="81"/>
      <c r="KMY130" s="81"/>
      <c r="KMZ130" s="81"/>
      <c r="KNA130" s="81"/>
      <c r="KNB130" s="81"/>
      <c r="KNC130" s="81"/>
      <c r="KND130" s="81"/>
      <c r="KNE130" s="81"/>
      <c r="KNF130" s="81"/>
      <c r="KNG130" s="81"/>
      <c r="KNH130" s="81"/>
      <c r="KNI130" s="81"/>
      <c r="KNJ130" s="81"/>
      <c r="KNK130" s="81"/>
      <c r="KNL130" s="81"/>
      <c r="KNM130" s="81"/>
      <c r="KNN130" s="81"/>
      <c r="KNO130" s="81"/>
      <c r="KNP130" s="81"/>
      <c r="KNQ130" s="81"/>
      <c r="KNR130" s="81"/>
      <c r="KNS130" s="81"/>
      <c r="KNT130" s="81"/>
      <c r="KNU130" s="81"/>
      <c r="KNV130" s="81"/>
      <c r="KNW130" s="81"/>
      <c r="KNX130" s="81"/>
      <c r="KNY130" s="81"/>
      <c r="KNZ130" s="81"/>
      <c r="KOA130" s="81"/>
      <c r="KOB130" s="81"/>
      <c r="KOC130" s="81"/>
      <c r="KOD130" s="81"/>
      <c r="KOE130" s="81"/>
      <c r="KOF130" s="81"/>
      <c r="KOG130" s="81"/>
      <c r="KOH130" s="81"/>
      <c r="KOI130" s="81"/>
      <c r="KOJ130" s="81"/>
      <c r="KOK130" s="81"/>
      <c r="KOL130" s="81"/>
      <c r="KOM130" s="81"/>
      <c r="KON130" s="81"/>
      <c r="KOO130" s="81"/>
      <c r="KOP130" s="81"/>
      <c r="KOQ130" s="81"/>
      <c r="KOR130" s="81"/>
      <c r="KOS130" s="81"/>
      <c r="KOT130" s="81"/>
      <c r="KOU130" s="81"/>
      <c r="KOV130" s="81"/>
      <c r="KOW130" s="81"/>
      <c r="KOX130" s="81"/>
      <c r="KOY130" s="81"/>
      <c r="KOZ130" s="81"/>
      <c r="KPA130" s="81"/>
      <c r="KPB130" s="81"/>
      <c r="KPC130" s="81"/>
      <c r="KPD130" s="81"/>
      <c r="KPE130" s="81"/>
      <c r="KPF130" s="81"/>
      <c r="KPG130" s="81"/>
      <c r="KPH130" s="81"/>
      <c r="KPI130" s="81"/>
      <c r="KPJ130" s="81"/>
      <c r="KPK130" s="81"/>
      <c r="KPL130" s="81"/>
      <c r="KPM130" s="81"/>
      <c r="KPN130" s="81"/>
      <c r="KPO130" s="81"/>
      <c r="KPP130" s="81"/>
      <c r="KPQ130" s="81"/>
      <c r="KPR130" s="81"/>
      <c r="KPS130" s="81"/>
      <c r="KPT130" s="81"/>
      <c r="KPU130" s="81"/>
      <c r="KPV130" s="81"/>
      <c r="KPW130" s="81"/>
      <c r="KPX130" s="81"/>
      <c r="KPY130" s="81"/>
      <c r="KPZ130" s="81"/>
      <c r="KQA130" s="81"/>
      <c r="KQB130" s="81"/>
      <c r="KQC130" s="81"/>
      <c r="KQD130" s="81"/>
      <c r="KQE130" s="81"/>
      <c r="KQF130" s="81"/>
      <c r="KQG130" s="81"/>
      <c r="KQH130" s="81"/>
      <c r="KQI130" s="81"/>
      <c r="KQJ130" s="81"/>
      <c r="KQK130" s="81"/>
      <c r="KQL130" s="81"/>
      <c r="KQM130" s="81"/>
      <c r="KQN130" s="81"/>
      <c r="KQO130" s="81"/>
      <c r="KQP130" s="81"/>
      <c r="KQQ130" s="81"/>
      <c r="KQR130" s="81"/>
      <c r="KQS130" s="81"/>
      <c r="KQT130" s="81"/>
      <c r="KQU130" s="81"/>
      <c r="KQV130" s="81"/>
      <c r="KQW130" s="81"/>
      <c r="KQX130" s="81"/>
      <c r="KQY130" s="81"/>
      <c r="KQZ130" s="81"/>
      <c r="KRA130" s="81"/>
      <c r="KRB130" s="81"/>
      <c r="KRC130" s="81"/>
      <c r="KRD130" s="81"/>
      <c r="KRE130" s="81"/>
      <c r="KRF130" s="81"/>
      <c r="KRG130" s="81"/>
      <c r="KRH130" s="81"/>
      <c r="KRI130" s="81"/>
      <c r="KRJ130" s="81"/>
      <c r="KRK130" s="81"/>
      <c r="KRL130" s="81"/>
      <c r="KRM130" s="81"/>
      <c r="KRN130" s="81"/>
      <c r="KRO130" s="81"/>
      <c r="KRP130" s="81"/>
      <c r="KRQ130" s="81"/>
      <c r="KRR130" s="81"/>
      <c r="KRS130" s="81"/>
      <c r="KRT130" s="81"/>
      <c r="KRU130" s="81"/>
      <c r="KRV130" s="81"/>
      <c r="KRW130" s="81"/>
      <c r="KRX130" s="81"/>
      <c r="KRY130" s="81"/>
      <c r="KRZ130" s="81"/>
      <c r="KSA130" s="81"/>
      <c r="KSB130" s="81"/>
      <c r="KSC130" s="81"/>
      <c r="KSD130" s="81"/>
      <c r="KSE130" s="81"/>
      <c r="KSF130" s="81"/>
      <c r="KSG130" s="81"/>
      <c r="KSH130" s="81"/>
      <c r="KSI130" s="81"/>
      <c r="KSJ130" s="81"/>
      <c r="KSK130" s="81"/>
      <c r="KSL130" s="81"/>
      <c r="KSM130" s="81"/>
      <c r="KSN130" s="81"/>
      <c r="KSO130" s="81"/>
      <c r="KSP130" s="81"/>
      <c r="KSQ130" s="81"/>
      <c r="KSR130" s="81"/>
      <c r="KSS130" s="81"/>
      <c r="KST130" s="81"/>
      <c r="KSU130" s="81"/>
      <c r="KSV130" s="81"/>
      <c r="KSW130" s="81"/>
      <c r="KSX130" s="81"/>
      <c r="KSY130" s="81"/>
      <c r="KSZ130" s="81"/>
      <c r="KTA130" s="81"/>
      <c r="KTB130" s="81"/>
      <c r="KTC130" s="81"/>
      <c r="KTD130" s="81"/>
      <c r="KTE130" s="81"/>
      <c r="KTF130" s="81"/>
      <c r="KTG130" s="81"/>
      <c r="KTH130" s="81"/>
      <c r="KTI130" s="81"/>
      <c r="KTJ130" s="81"/>
      <c r="KTK130" s="81"/>
      <c r="KTL130" s="81"/>
      <c r="KTM130" s="81"/>
      <c r="KTN130" s="81"/>
      <c r="KTO130" s="81"/>
      <c r="KTP130" s="81"/>
      <c r="KTQ130" s="81"/>
      <c r="KTR130" s="81"/>
      <c r="KTS130" s="81"/>
      <c r="KTT130" s="81"/>
      <c r="KTU130" s="81"/>
      <c r="KTV130" s="81"/>
      <c r="KTW130" s="81"/>
      <c r="KTX130" s="81"/>
      <c r="KTY130" s="81"/>
      <c r="KTZ130" s="81"/>
      <c r="KUA130" s="81"/>
      <c r="KUB130" s="81"/>
      <c r="KUC130" s="81"/>
      <c r="KUD130" s="81"/>
      <c r="KUE130" s="81"/>
      <c r="KUF130" s="81"/>
      <c r="KUG130" s="81"/>
      <c r="KUH130" s="81"/>
      <c r="KUI130" s="81"/>
      <c r="KUJ130" s="81"/>
      <c r="KUK130" s="81"/>
      <c r="KUL130" s="81"/>
      <c r="KUM130" s="81"/>
      <c r="KUN130" s="81"/>
      <c r="KUO130" s="81"/>
      <c r="KUP130" s="81"/>
      <c r="KUQ130" s="81"/>
      <c r="KUR130" s="81"/>
      <c r="KUS130" s="81"/>
      <c r="KUT130" s="81"/>
      <c r="KUU130" s="81"/>
      <c r="KUV130" s="81"/>
      <c r="KUW130" s="81"/>
      <c r="KUX130" s="81"/>
      <c r="KUY130" s="81"/>
      <c r="KUZ130" s="81"/>
      <c r="KVA130" s="81"/>
      <c r="KVB130" s="81"/>
      <c r="KVC130" s="81"/>
      <c r="KVD130" s="81"/>
      <c r="KVE130" s="81"/>
      <c r="KVF130" s="81"/>
      <c r="KVG130" s="81"/>
      <c r="KVH130" s="81"/>
      <c r="KVI130" s="81"/>
      <c r="KVJ130" s="81"/>
      <c r="KVK130" s="81"/>
      <c r="KVL130" s="81"/>
      <c r="KVM130" s="81"/>
      <c r="KVN130" s="81"/>
      <c r="KVO130" s="81"/>
      <c r="KVP130" s="81"/>
      <c r="KVQ130" s="81"/>
      <c r="KVR130" s="81"/>
      <c r="KVS130" s="81"/>
      <c r="KVT130" s="81"/>
      <c r="KVU130" s="81"/>
      <c r="KVV130" s="81"/>
      <c r="KVW130" s="81"/>
      <c r="KVX130" s="81"/>
      <c r="KVY130" s="81"/>
      <c r="KVZ130" s="81"/>
      <c r="KWA130" s="81"/>
      <c r="KWB130" s="81"/>
      <c r="KWC130" s="81"/>
      <c r="KWD130" s="81"/>
      <c r="KWE130" s="81"/>
      <c r="KWF130" s="81"/>
      <c r="KWG130" s="81"/>
      <c r="KWH130" s="81"/>
      <c r="KWI130" s="81"/>
      <c r="KWJ130" s="81"/>
      <c r="KWK130" s="81"/>
      <c r="KWL130" s="81"/>
      <c r="KWM130" s="81"/>
      <c r="KWN130" s="81"/>
      <c r="KWO130" s="81"/>
      <c r="KWP130" s="81"/>
      <c r="KWQ130" s="81"/>
      <c r="KWR130" s="81"/>
      <c r="KWS130" s="81"/>
      <c r="KWT130" s="81"/>
      <c r="KWU130" s="81"/>
      <c r="KWV130" s="81"/>
      <c r="KWW130" s="81"/>
      <c r="KWX130" s="81"/>
      <c r="KWY130" s="81"/>
      <c r="KWZ130" s="81"/>
      <c r="KXA130" s="81"/>
      <c r="KXB130" s="81"/>
      <c r="KXC130" s="81"/>
      <c r="KXD130" s="81"/>
      <c r="KXE130" s="81"/>
      <c r="KXF130" s="81"/>
      <c r="KXG130" s="81"/>
      <c r="KXH130" s="81"/>
      <c r="KXI130" s="81"/>
      <c r="KXJ130" s="81"/>
      <c r="KXK130" s="81"/>
      <c r="KXL130" s="81"/>
      <c r="KXM130" s="81"/>
      <c r="KXN130" s="81"/>
      <c r="KXO130" s="81"/>
      <c r="KXP130" s="81"/>
      <c r="KXQ130" s="81"/>
      <c r="KXR130" s="81"/>
      <c r="KXS130" s="81"/>
      <c r="KXT130" s="81"/>
      <c r="KXU130" s="81"/>
      <c r="KXV130" s="81"/>
      <c r="KXW130" s="81"/>
      <c r="KXX130" s="81"/>
      <c r="KXY130" s="81"/>
      <c r="KXZ130" s="81"/>
      <c r="KYA130" s="81"/>
      <c r="KYB130" s="81"/>
      <c r="KYC130" s="81"/>
      <c r="KYD130" s="81"/>
      <c r="KYE130" s="81"/>
      <c r="KYF130" s="81"/>
      <c r="KYG130" s="81"/>
      <c r="KYH130" s="81"/>
      <c r="KYI130" s="81"/>
      <c r="KYJ130" s="81"/>
      <c r="KYK130" s="81"/>
      <c r="KYL130" s="81"/>
      <c r="KYM130" s="81"/>
      <c r="KYN130" s="81"/>
      <c r="KYO130" s="81"/>
      <c r="KYP130" s="81"/>
      <c r="KYQ130" s="81"/>
      <c r="KYR130" s="81"/>
      <c r="KYS130" s="81"/>
      <c r="KYT130" s="81"/>
      <c r="KYU130" s="81"/>
      <c r="KYV130" s="81"/>
      <c r="KYW130" s="81"/>
      <c r="KYX130" s="81"/>
      <c r="KYY130" s="81"/>
      <c r="KYZ130" s="81"/>
      <c r="KZA130" s="81"/>
      <c r="KZB130" s="81"/>
      <c r="KZC130" s="81"/>
      <c r="KZD130" s="81"/>
      <c r="KZE130" s="81"/>
      <c r="KZF130" s="81"/>
      <c r="KZG130" s="81"/>
      <c r="KZH130" s="81"/>
      <c r="KZI130" s="81"/>
      <c r="KZJ130" s="81"/>
      <c r="KZK130" s="81"/>
      <c r="KZL130" s="81"/>
      <c r="KZM130" s="81"/>
      <c r="KZN130" s="81"/>
      <c r="KZO130" s="81"/>
      <c r="KZP130" s="81"/>
      <c r="KZQ130" s="81"/>
      <c r="KZR130" s="81"/>
      <c r="KZS130" s="81"/>
      <c r="KZT130" s="81"/>
      <c r="KZU130" s="81"/>
      <c r="KZV130" s="81"/>
      <c r="KZW130" s="81"/>
      <c r="KZX130" s="81"/>
      <c r="KZY130" s="81"/>
      <c r="KZZ130" s="81"/>
      <c r="LAA130" s="81"/>
      <c r="LAB130" s="81"/>
      <c r="LAC130" s="81"/>
      <c r="LAD130" s="81"/>
      <c r="LAE130" s="81"/>
      <c r="LAF130" s="81"/>
      <c r="LAG130" s="81"/>
      <c r="LAH130" s="81"/>
      <c r="LAI130" s="81"/>
      <c r="LAJ130" s="81"/>
      <c r="LAK130" s="81"/>
      <c r="LAL130" s="81"/>
      <c r="LAM130" s="81"/>
      <c r="LAN130" s="81"/>
      <c r="LAO130" s="81"/>
      <c r="LAP130" s="81"/>
      <c r="LAQ130" s="81"/>
      <c r="LAR130" s="81"/>
      <c r="LAS130" s="81"/>
      <c r="LAT130" s="81"/>
      <c r="LAU130" s="81"/>
      <c r="LAV130" s="81"/>
      <c r="LAW130" s="81"/>
      <c r="LAX130" s="81"/>
      <c r="LAY130" s="81"/>
      <c r="LAZ130" s="81"/>
      <c r="LBA130" s="81"/>
      <c r="LBB130" s="81"/>
      <c r="LBC130" s="81"/>
      <c r="LBD130" s="81"/>
      <c r="LBE130" s="81"/>
      <c r="LBF130" s="81"/>
      <c r="LBG130" s="81"/>
      <c r="LBH130" s="81"/>
      <c r="LBI130" s="81"/>
      <c r="LBJ130" s="81"/>
      <c r="LBK130" s="81"/>
      <c r="LBL130" s="81"/>
      <c r="LBM130" s="81"/>
      <c r="LBN130" s="81"/>
      <c r="LBO130" s="81"/>
      <c r="LBP130" s="81"/>
      <c r="LBQ130" s="81"/>
      <c r="LBR130" s="81"/>
      <c r="LBS130" s="81"/>
      <c r="LBT130" s="81"/>
      <c r="LBU130" s="81"/>
      <c r="LBV130" s="81"/>
      <c r="LBW130" s="81"/>
      <c r="LBX130" s="81"/>
      <c r="LBY130" s="81"/>
      <c r="LBZ130" s="81"/>
      <c r="LCA130" s="81"/>
      <c r="LCB130" s="81"/>
      <c r="LCC130" s="81"/>
      <c r="LCD130" s="81"/>
      <c r="LCE130" s="81"/>
      <c r="LCF130" s="81"/>
      <c r="LCG130" s="81"/>
      <c r="LCH130" s="81"/>
      <c r="LCI130" s="81"/>
      <c r="LCJ130" s="81"/>
      <c r="LCK130" s="81"/>
      <c r="LCL130" s="81"/>
      <c r="LCM130" s="81"/>
      <c r="LCN130" s="81"/>
      <c r="LCO130" s="81"/>
      <c r="LCP130" s="81"/>
      <c r="LCQ130" s="81"/>
      <c r="LCR130" s="81"/>
      <c r="LCS130" s="81"/>
      <c r="LCT130" s="81"/>
      <c r="LCU130" s="81"/>
      <c r="LCV130" s="81"/>
      <c r="LCW130" s="81"/>
      <c r="LCX130" s="81"/>
      <c r="LCY130" s="81"/>
      <c r="LCZ130" s="81"/>
      <c r="LDA130" s="81"/>
      <c r="LDB130" s="81"/>
      <c r="LDC130" s="81"/>
      <c r="LDD130" s="81"/>
      <c r="LDE130" s="81"/>
      <c r="LDF130" s="81"/>
      <c r="LDG130" s="81"/>
      <c r="LDH130" s="81"/>
      <c r="LDI130" s="81"/>
      <c r="LDJ130" s="81"/>
      <c r="LDK130" s="81"/>
      <c r="LDL130" s="81"/>
      <c r="LDM130" s="81"/>
      <c r="LDN130" s="81"/>
      <c r="LDO130" s="81"/>
      <c r="LDP130" s="81"/>
      <c r="LDQ130" s="81"/>
      <c r="LDR130" s="81"/>
      <c r="LDS130" s="81"/>
      <c r="LDT130" s="81"/>
      <c r="LDU130" s="81"/>
      <c r="LDV130" s="81"/>
      <c r="LDW130" s="81"/>
      <c r="LDX130" s="81"/>
      <c r="LDY130" s="81"/>
      <c r="LDZ130" s="81"/>
      <c r="LEA130" s="81"/>
      <c r="LEB130" s="81"/>
      <c r="LEC130" s="81"/>
      <c r="LED130" s="81"/>
      <c r="LEE130" s="81"/>
      <c r="LEF130" s="81"/>
      <c r="LEG130" s="81"/>
      <c r="LEH130" s="81"/>
      <c r="LEI130" s="81"/>
      <c r="LEJ130" s="81"/>
      <c r="LEK130" s="81"/>
      <c r="LEL130" s="81"/>
      <c r="LEM130" s="81"/>
      <c r="LEN130" s="81"/>
      <c r="LEO130" s="81"/>
      <c r="LEP130" s="81"/>
      <c r="LEQ130" s="81"/>
      <c r="LER130" s="81"/>
      <c r="LES130" s="81"/>
      <c r="LET130" s="81"/>
      <c r="LEU130" s="81"/>
      <c r="LEV130" s="81"/>
      <c r="LEW130" s="81"/>
      <c r="LEX130" s="81"/>
      <c r="LEY130" s="81"/>
      <c r="LEZ130" s="81"/>
      <c r="LFA130" s="81"/>
      <c r="LFB130" s="81"/>
      <c r="LFC130" s="81"/>
      <c r="LFD130" s="81"/>
      <c r="LFE130" s="81"/>
      <c r="LFF130" s="81"/>
      <c r="LFG130" s="81"/>
      <c r="LFH130" s="81"/>
      <c r="LFI130" s="81"/>
      <c r="LFJ130" s="81"/>
      <c r="LFK130" s="81"/>
      <c r="LFL130" s="81"/>
      <c r="LFM130" s="81"/>
      <c r="LFN130" s="81"/>
      <c r="LFO130" s="81"/>
      <c r="LFP130" s="81"/>
      <c r="LFQ130" s="81"/>
      <c r="LFR130" s="81"/>
      <c r="LFS130" s="81"/>
      <c r="LFT130" s="81"/>
      <c r="LFU130" s="81"/>
      <c r="LFV130" s="81"/>
      <c r="LFW130" s="81"/>
      <c r="LFX130" s="81"/>
      <c r="LFY130" s="81"/>
      <c r="LFZ130" s="81"/>
      <c r="LGA130" s="81"/>
      <c r="LGB130" s="81"/>
      <c r="LGC130" s="81"/>
      <c r="LGD130" s="81"/>
      <c r="LGE130" s="81"/>
      <c r="LGF130" s="81"/>
      <c r="LGG130" s="81"/>
      <c r="LGH130" s="81"/>
      <c r="LGI130" s="81"/>
      <c r="LGJ130" s="81"/>
      <c r="LGK130" s="81"/>
      <c r="LGL130" s="81"/>
      <c r="LGM130" s="81"/>
      <c r="LGN130" s="81"/>
      <c r="LGO130" s="81"/>
      <c r="LGP130" s="81"/>
      <c r="LGQ130" s="81"/>
      <c r="LGR130" s="81"/>
      <c r="LGS130" s="81"/>
      <c r="LGT130" s="81"/>
      <c r="LGU130" s="81"/>
      <c r="LGV130" s="81"/>
      <c r="LGW130" s="81"/>
      <c r="LGX130" s="81"/>
      <c r="LGY130" s="81"/>
      <c r="LGZ130" s="81"/>
      <c r="LHA130" s="81"/>
      <c r="LHB130" s="81"/>
      <c r="LHC130" s="81"/>
      <c r="LHD130" s="81"/>
      <c r="LHE130" s="81"/>
      <c r="LHF130" s="81"/>
      <c r="LHG130" s="81"/>
      <c r="LHH130" s="81"/>
      <c r="LHI130" s="81"/>
      <c r="LHJ130" s="81"/>
      <c r="LHK130" s="81"/>
      <c r="LHL130" s="81"/>
      <c r="LHM130" s="81"/>
      <c r="LHN130" s="81"/>
      <c r="LHO130" s="81"/>
      <c r="LHP130" s="81"/>
      <c r="LHQ130" s="81"/>
      <c r="LHR130" s="81"/>
      <c r="LHS130" s="81"/>
      <c r="LHT130" s="81"/>
      <c r="LHU130" s="81"/>
      <c r="LHV130" s="81"/>
      <c r="LHW130" s="81"/>
      <c r="LHX130" s="81"/>
      <c r="LHY130" s="81"/>
      <c r="LHZ130" s="81"/>
      <c r="LIA130" s="81"/>
      <c r="LIB130" s="81"/>
      <c r="LIC130" s="81"/>
      <c r="LID130" s="81"/>
      <c r="LIE130" s="81"/>
      <c r="LIF130" s="81"/>
      <c r="LIG130" s="81"/>
      <c r="LIH130" s="81"/>
      <c r="LII130" s="81"/>
      <c r="LIJ130" s="81"/>
      <c r="LIK130" s="81"/>
      <c r="LIL130" s="81"/>
      <c r="LIM130" s="81"/>
      <c r="LIN130" s="81"/>
      <c r="LIO130" s="81"/>
      <c r="LIP130" s="81"/>
      <c r="LIQ130" s="81"/>
      <c r="LIR130" s="81"/>
      <c r="LIS130" s="81"/>
      <c r="LIT130" s="81"/>
      <c r="LIU130" s="81"/>
      <c r="LIV130" s="81"/>
      <c r="LIW130" s="81"/>
      <c r="LIX130" s="81"/>
      <c r="LIY130" s="81"/>
      <c r="LIZ130" s="81"/>
      <c r="LJA130" s="81"/>
      <c r="LJB130" s="81"/>
      <c r="LJC130" s="81"/>
      <c r="LJD130" s="81"/>
      <c r="LJE130" s="81"/>
      <c r="LJF130" s="81"/>
      <c r="LJG130" s="81"/>
      <c r="LJH130" s="81"/>
      <c r="LJI130" s="81"/>
      <c r="LJJ130" s="81"/>
      <c r="LJK130" s="81"/>
      <c r="LJL130" s="81"/>
      <c r="LJM130" s="81"/>
      <c r="LJN130" s="81"/>
      <c r="LJO130" s="81"/>
      <c r="LJP130" s="81"/>
      <c r="LJQ130" s="81"/>
      <c r="LJR130" s="81"/>
      <c r="LJS130" s="81"/>
      <c r="LJT130" s="81"/>
      <c r="LJU130" s="81"/>
      <c r="LJV130" s="81"/>
      <c r="LJW130" s="81"/>
      <c r="LJX130" s="81"/>
      <c r="LJY130" s="81"/>
      <c r="LJZ130" s="81"/>
      <c r="LKA130" s="81"/>
      <c r="LKB130" s="81"/>
      <c r="LKC130" s="81"/>
      <c r="LKD130" s="81"/>
      <c r="LKE130" s="81"/>
      <c r="LKF130" s="81"/>
      <c r="LKG130" s="81"/>
      <c r="LKH130" s="81"/>
      <c r="LKI130" s="81"/>
      <c r="LKJ130" s="81"/>
      <c r="LKK130" s="81"/>
      <c r="LKL130" s="81"/>
      <c r="LKM130" s="81"/>
      <c r="LKN130" s="81"/>
      <c r="LKO130" s="81"/>
      <c r="LKP130" s="81"/>
      <c r="LKQ130" s="81"/>
      <c r="LKR130" s="81"/>
      <c r="LKS130" s="81"/>
      <c r="LKT130" s="81"/>
      <c r="LKU130" s="81"/>
      <c r="LKV130" s="81"/>
      <c r="LKW130" s="81"/>
      <c r="LKX130" s="81"/>
      <c r="LKY130" s="81"/>
      <c r="LKZ130" s="81"/>
      <c r="LLA130" s="81"/>
      <c r="LLB130" s="81"/>
      <c r="LLC130" s="81"/>
      <c r="LLD130" s="81"/>
      <c r="LLE130" s="81"/>
      <c r="LLF130" s="81"/>
      <c r="LLG130" s="81"/>
      <c r="LLH130" s="81"/>
      <c r="LLI130" s="81"/>
      <c r="LLJ130" s="81"/>
      <c r="LLK130" s="81"/>
      <c r="LLL130" s="81"/>
      <c r="LLM130" s="81"/>
      <c r="LLN130" s="81"/>
      <c r="LLO130" s="81"/>
      <c r="LLP130" s="81"/>
      <c r="LLQ130" s="81"/>
      <c r="LLR130" s="81"/>
      <c r="LLS130" s="81"/>
      <c r="LLT130" s="81"/>
      <c r="LLU130" s="81"/>
      <c r="LLV130" s="81"/>
      <c r="LLW130" s="81"/>
      <c r="LLX130" s="81"/>
      <c r="LLY130" s="81"/>
      <c r="LLZ130" s="81"/>
      <c r="LMA130" s="81"/>
      <c r="LMB130" s="81"/>
      <c r="LMC130" s="81"/>
      <c r="LMD130" s="81"/>
      <c r="LME130" s="81"/>
      <c r="LMF130" s="81"/>
      <c r="LMG130" s="81"/>
      <c r="LMH130" s="81"/>
      <c r="LMI130" s="81"/>
      <c r="LMJ130" s="81"/>
      <c r="LMK130" s="81"/>
      <c r="LML130" s="81"/>
      <c r="LMM130" s="81"/>
      <c r="LMN130" s="81"/>
      <c r="LMO130" s="81"/>
      <c r="LMP130" s="81"/>
      <c r="LMQ130" s="81"/>
      <c r="LMR130" s="81"/>
      <c r="LMS130" s="81"/>
      <c r="LMT130" s="81"/>
      <c r="LMU130" s="81"/>
      <c r="LMV130" s="81"/>
      <c r="LMW130" s="81"/>
      <c r="LMX130" s="81"/>
      <c r="LMY130" s="81"/>
      <c r="LMZ130" s="81"/>
      <c r="LNA130" s="81"/>
      <c r="LNB130" s="81"/>
      <c r="LNC130" s="81"/>
      <c r="LND130" s="81"/>
      <c r="LNE130" s="81"/>
      <c r="LNF130" s="81"/>
      <c r="LNG130" s="81"/>
      <c r="LNH130" s="81"/>
      <c r="LNI130" s="81"/>
      <c r="LNJ130" s="81"/>
      <c r="LNK130" s="81"/>
      <c r="LNL130" s="81"/>
      <c r="LNM130" s="81"/>
      <c r="LNN130" s="81"/>
      <c r="LNO130" s="81"/>
      <c r="LNP130" s="81"/>
      <c r="LNQ130" s="81"/>
      <c r="LNR130" s="81"/>
      <c r="LNS130" s="81"/>
      <c r="LNT130" s="81"/>
      <c r="LNU130" s="81"/>
      <c r="LNV130" s="81"/>
      <c r="LNW130" s="81"/>
      <c r="LNX130" s="81"/>
      <c r="LNY130" s="81"/>
      <c r="LNZ130" s="81"/>
      <c r="LOA130" s="81"/>
      <c r="LOB130" s="81"/>
      <c r="LOC130" s="81"/>
      <c r="LOD130" s="81"/>
      <c r="LOE130" s="81"/>
      <c r="LOF130" s="81"/>
      <c r="LOG130" s="81"/>
      <c r="LOH130" s="81"/>
      <c r="LOI130" s="81"/>
      <c r="LOJ130" s="81"/>
      <c r="LOK130" s="81"/>
      <c r="LOL130" s="81"/>
      <c r="LOM130" s="81"/>
      <c r="LON130" s="81"/>
      <c r="LOO130" s="81"/>
      <c r="LOP130" s="81"/>
      <c r="LOQ130" s="81"/>
      <c r="LOR130" s="81"/>
      <c r="LOS130" s="81"/>
      <c r="LOT130" s="81"/>
      <c r="LOU130" s="81"/>
      <c r="LOV130" s="81"/>
      <c r="LOW130" s="81"/>
      <c r="LOX130" s="81"/>
      <c r="LOY130" s="81"/>
      <c r="LOZ130" s="81"/>
      <c r="LPA130" s="81"/>
      <c r="LPB130" s="81"/>
      <c r="LPC130" s="81"/>
      <c r="LPD130" s="81"/>
      <c r="LPE130" s="81"/>
      <c r="LPF130" s="81"/>
      <c r="LPG130" s="81"/>
      <c r="LPH130" s="81"/>
      <c r="LPI130" s="81"/>
      <c r="LPJ130" s="81"/>
      <c r="LPK130" s="81"/>
      <c r="LPL130" s="81"/>
      <c r="LPM130" s="81"/>
      <c r="LPN130" s="81"/>
      <c r="LPO130" s="81"/>
      <c r="LPP130" s="81"/>
      <c r="LPQ130" s="81"/>
      <c r="LPR130" s="81"/>
      <c r="LPS130" s="81"/>
      <c r="LPT130" s="81"/>
      <c r="LPU130" s="81"/>
      <c r="LPV130" s="81"/>
      <c r="LPW130" s="81"/>
      <c r="LPX130" s="81"/>
      <c r="LPY130" s="81"/>
      <c r="LPZ130" s="81"/>
      <c r="LQA130" s="81"/>
      <c r="LQB130" s="81"/>
      <c r="LQC130" s="81"/>
      <c r="LQD130" s="81"/>
      <c r="LQE130" s="81"/>
      <c r="LQF130" s="81"/>
      <c r="LQG130" s="81"/>
      <c r="LQH130" s="81"/>
      <c r="LQI130" s="81"/>
      <c r="LQJ130" s="81"/>
      <c r="LQK130" s="81"/>
      <c r="LQL130" s="81"/>
      <c r="LQM130" s="81"/>
      <c r="LQN130" s="81"/>
      <c r="LQO130" s="81"/>
      <c r="LQP130" s="81"/>
      <c r="LQQ130" s="81"/>
      <c r="LQR130" s="81"/>
      <c r="LQS130" s="81"/>
      <c r="LQT130" s="81"/>
      <c r="LQU130" s="81"/>
      <c r="LQV130" s="81"/>
      <c r="LQW130" s="81"/>
      <c r="LQX130" s="81"/>
      <c r="LQY130" s="81"/>
      <c r="LQZ130" s="81"/>
      <c r="LRA130" s="81"/>
      <c r="LRB130" s="81"/>
      <c r="LRC130" s="81"/>
      <c r="LRD130" s="81"/>
      <c r="LRE130" s="81"/>
      <c r="LRF130" s="81"/>
      <c r="LRG130" s="81"/>
      <c r="LRH130" s="81"/>
      <c r="LRI130" s="81"/>
      <c r="LRJ130" s="81"/>
      <c r="LRK130" s="81"/>
      <c r="LRL130" s="81"/>
      <c r="LRM130" s="81"/>
      <c r="LRN130" s="81"/>
      <c r="LRO130" s="81"/>
      <c r="LRP130" s="81"/>
      <c r="LRQ130" s="81"/>
      <c r="LRR130" s="81"/>
      <c r="LRS130" s="81"/>
      <c r="LRT130" s="81"/>
      <c r="LRU130" s="81"/>
      <c r="LRV130" s="81"/>
      <c r="LRW130" s="81"/>
      <c r="LRX130" s="81"/>
      <c r="LRY130" s="81"/>
      <c r="LRZ130" s="81"/>
      <c r="LSA130" s="81"/>
      <c r="LSB130" s="81"/>
      <c r="LSC130" s="81"/>
      <c r="LSD130" s="81"/>
      <c r="LSE130" s="81"/>
      <c r="LSF130" s="81"/>
      <c r="LSG130" s="81"/>
      <c r="LSH130" s="81"/>
      <c r="LSI130" s="81"/>
      <c r="LSJ130" s="81"/>
      <c r="LSK130" s="81"/>
      <c r="LSL130" s="81"/>
      <c r="LSM130" s="81"/>
      <c r="LSN130" s="81"/>
      <c r="LSO130" s="81"/>
      <c r="LSP130" s="81"/>
      <c r="LSQ130" s="81"/>
      <c r="LSR130" s="81"/>
      <c r="LSS130" s="81"/>
      <c r="LST130" s="81"/>
      <c r="LSU130" s="81"/>
      <c r="LSV130" s="81"/>
      <c r="LSW130" s="81"/>
      <c r="LSX130" s="81"/>
      <c r="LSY130" s="81"/>
      <c r="LSZ130" s="81"/>
      <c r="LTA130" s="81"/>
      <c r="LTB130" s="81"/>
      <c r="LTC130" s="81"/>
      <c r="LTD130" s="81"/>
      <c r="LTE130" s="81"/>
      <c r="LTF130" s="81"/>
      <c r="LTG130" s="81"/>
      <c r="LTH130" s="81"/>
      <c r="LTI130" s="81"/>
      <c r="LTJ130" s="81"/>
      <c r="LTK130" s="81"/>
      <c r="LTL130" s="81"/>
      <c r="LTM130" s="81"/>
      <c r="LTN130" s="81"/>
      <c r="LTO130" s="81"/>
      <c r="LTP130" s="81"/>
      <c r="LTQ130" s="81"/>
      <c r="LTR130" s="81"/>
      <c r="LTS130" s="81"/>
      <c r="LTT130" s="81"/>
      <c r="LTU130" s="81"/>
      <c r="LTV130" s="81"/>
      <c r="LTW130" s="81"/>
      <c r="LTX130" s="81"/>
      <c r="LTY130" s="81"/>
      <c r="LTZ130" s="81"/>
      <c r="LUA130" s="81"/>
      <c r="LUB130" s="81"/>
      <c r="LUC130" s="81"/>
      <c r="LUD130" s="81"/>
      <c r="LUE130" s="81"/>
      <c r="LUF130" s="81"/>
      <c r="LUG130" s="81"/>
      <c r="LUH130" s="81"/>
      <c r="LUI130" s="81"/>
      <c r="LUJ130" s="81"/>
      <c r="LUK130" s="81"/>
      <c r="LUL130" s="81"/>
      <c r="LUM130" s="81"/>
      <c r="LUN130" s="81"/>
      <c r="LUO130" s="81"/>
      <c r="LUP130" s="81"/>
      <c r="LUQ130" s="81"/>
      <c r="LUR130" s="81"/>
      <c r="LUS130" s="81"/>
      <c r="LUT130" s="81"/>
      <c r="LUU130" s="81"/>
      <c r="LUV130" s="81"/>
      <c r="LUW130" s="81"/>
      <c r="LUX130" s="81"/>
      <c r="LUY130" s="81"/>
      <c r="LUZ130" s="81"/>
      <c r="LVA130" s="81"/>
      <c r="LVB130" s="81"/>
      <c r="LVC130" s="81"/>
      <c r="LVD130" s="81"/>
      <c r="LVE130" s="81"/>
      <c r="LVF130" s="81"/>
      <c r="LVG130" s="81"/>
      <c r="LVH130" s="81"/>
      <c r="LVI130" s="81"/>
      <c r="LVJ130" s="81"/>
      <c r="LVK130" s="81"/>
      <c r="LVL130" s="81"/>
      <c r="LVM130" s="81"/>
      <c r="LVN130" s="81"/>
      <c r="LVO130" s="81"/>
      <c r="LVP130" s="81"/>
      <c r="LVQ130" s="81"/>
      <c r="LVR130" s="81"/>
      <c r="LVS130" s="81"/>
      <c r="LVT130" s="81"/>
      <c r="LVU130" s="81"/>
      <c r="LVV130" s="81"/>
      <c r="LVW130" s="81"/>
      <c r="LVX130" s="81"/>
      <c r="LVY130" s="81"/>
      <c r="LVZ130" s="81"/>
      <c r="LWA130" s="81"/>
      <c r="LWB130" s="81"/>
      <c r="LWC130" s="81"/>
      <c r="LWD130" s="81"/>
      <c r="LWE130" s="81"/>
      <c r="LWF130" s="81"/>
      <c r="LWG130" s="81"/>
      <c r="LWH130" s="81"/>
      <c r="LWI130" s="81"/>
      <c r="LWJ130" s="81"/>
      <c r="LWK130" s="81"/>
      <c r="LWL130" s="81"/>
      <c r="LWM130" s="81"/>
      <c r="LWN130" s="81"/>
      <c r="LWO130" s="81"/>
      <c r="LWP130" s="81"/>
      <c r="LWQ130" s="81"/>
      <c r="LWR130" s="81"/>
      <c r="LWS130" s="81"/>
      <c r="LWT130" s="81"/>
      <c r="LWU130" s="81"/>
      <c r="LWV130" s="81"/>
      <c r="LWW130" s="81"/>
      <c r="LWX130" s="81"/>
      <c r="LWY130" s="81"/>
      <c r="LWZ130" s="81"/>
      <c r="LXA130" s="81"/>
      <c r="LXB130" s="81"/>
      <c r="LXC130" s="81"/>
      <c r="LXD130" s="81"/>
      <c r="LXE130" s="81"/>
      <c r="LXF130" s="81"/>
      <c r="LXG130" s="81"/>
      <c r="LXH130" s="81"/>
      <c r="LXI130" s="81"/>
      <c r="LXJ130" s="81"/>
      <c r="LXK130" s="81"/>
      <c r="LXL130" s="81"/>
      <c r="LXM130" s="81"/>
      <c r="LXN130" s="81"/>
      <c r="LXO130" s="81"/>
      <c r="LXP130" s="81"/>
      <c r="LXQ130" s="81"/>
      <c r="LXR130" s="81"/>
      <c r="LXS130" s="81"/>
      <c r="LXT130" s="81"/>
      <c r="LXU130" s="81"/>
      <c r="LXV130" s="81"/>
      <c r="LXW130" s="81"/>
      <c r="LXX130" s="81"/>
      <c r="LXY130" s="81"/>
      <c r="LXZ130" s="81"/>
      <c r="LYA130" s="81"/>
      <c r="LYB130" s="81"/>
      <c r="LYC130" s="81"/>
      <c r="LYD130" s="81"/>
      <c r="LYE130" s="81"/>
      <c r="LYF130" s="81"/>
      <c r="LYG130" s="81"/>
      <c r="LYH130" s="81"/>
      <c r="LYI130" s="81"/>
      <c r="LYJ130" s="81"/>
      <c r="LYK130" s="81"/>
      <c r="LYL130" s="81"/>
      <c r="LYM130" s="81"/>
      <c r="LYN130" s="81"/>
      <c r="LYO130" s="81"/>
      <c r="LYP130" s="81"/>
      <c r="LYQ130" s="81"/>
      <c r="LYR130" s="81"/>
      <c r="LYS130" s="81"/>
      <c r="LYT130" s="81"/>
      <c r="LYU130" s="81"/>
      <c r="LYV130" s="81"/>
      <c r="LYW130" s="81"/>
      <c r="LYX130" s="81"/>
      <c r="LYY130" s="81"/>
      <c r="LYZ130" s="81"/>
      <c r="LZA130" s="81"/>
      <c r="LZB130" s="81"/>
      <c r="LZC130" s="81"/>
      <c r="LZD130" s="81"/>
      <c r="LZE130" s="81"/>
      <c r="LZF130" s="81"/>
      <c r="LZG130" s="81"/>
      <c r="LZH130" s="81"/>
      <c r="LZI130" s="81"/>
      <c r="LZJ130" s="81"/>
      <c r="LZK130" s="81"/>
      <c r="LZL130" s="81"/>
      <c r="LZM130" s="81"/>
      <c r="LZN130" s="81"/>
      <c r="LZO130" s="81"/>
      <c r="LZP130" s="81"/>
      <c r="LZQ130" s="81"/>
      <c r="LZR130" s="81"/>
      <c r="LZS130" s="81"/>
      <c r="LZT130" s="81"/>
      <c r="LZU130" s="81"/>
      <c r="LZV130" s="81"/>
      <c r="LZW130" s="81"/>
      <c r="LZX130" s="81"/>
      <c r="LZY130" s="81"/>
      <c r="LZZ130" s="81"/>
      <c r="MAA130" s="81"/>
      <c r="MAB130" s="81"/>
      <c r="MAC130" s="81"/>
      <c r="MAD130" s="81"/>
      <c r="MAE130" s="81"/>
      <c r="MAF130" s="81"/>
      <c r="MAG130" s="81"/>
      <c r="MAH130" s="81"/>
      <c r="MAI130" s="81"/>
      <c r="MAJ130" s="81"/>
      <c r="MAK130" s="81"/>
      <c r="MAL130" s="81"/>
      <c r="MAM130" s="81"/>
      <c r="MAN130" s="81"/>
      <c r="MAO130" s="81"/>
      <c r="MAP130" s="81"/>
      <c r="MAQ130" s="81"/>
      <c r="MAR130" s="81"/>
      <c r="MAS130" s="81"/>
      <c r="MAT130" s="81"/>
      <c r="MAU130" s="81"/>
      <c r="MAV130" s="81"/>
      <c r="MAW130" s="81"/>
      <c r="MAX130" s="81"/>
      <c r="MAY130" s="81"/>
      <c r="MAZ130" s="81"/>
      <c r="MBA130" s="81"/>
      <c r="MBB130" s="81"/>
      <c r="MBC130" s="81"/>
      <c r="MBD130" s="81"/>
      <c r="MBE130" s="81"/>
      <c r="MBF130" s="81"/>
      <c r="MBG130" s="81"/>
      <c r="MBH130" s="81"/>
      <c r="MBI130" s="81"/>
      <c r="MBJ130" s="81"/>
      <c r="MBK130" s="81"/>
      <c r="MBL130" s="81"/>
      <c r="MBM130" s="81"/>
      <c r="MBN130" s="81"/>
      <c r="MBO130" s="81"/>
      <c r="MBP130" s="81"/>
      <c r="MBQ130" s="81"/>
      <c r="MBR130" s="81"/>
      <c r="MBS130" s="81"/>
      <c r="MBT130" s="81"/>
      <c r="MBU130" s="81"/>
      <c r="MBV130" s="81"/>
      <c r="MBW130" s="81"/>
      <c r="MBX130" s="81"/>
      <c r="MBY130" s="81"/>
      <c r="MBZ130" s="81"/>
      <c r="MCA130" s="81"/>
      <c r="MCB130" s="81"/>
      <c r="MCC130" s="81"/>
      <c r="MCD130" s="81"/>
      <c r="MCE130" s="81"/>
      <c r="MCF130" s="81"/>
      <c r="MCG130" s="81"/>
      <c r="MCH130" s="81"/>
      <c r="MCI130" s="81"/>
      <c r="MCJ130" s="81"/>
      <c r="MCK130" s="81"/>
      <c r="MCL130" s="81"/>
      <c r="MCM130" s="81"/>
      <c r="MCN130" s="81"/>
      <c r="MCO130" s="81"/>
      <c r="MCP130" s="81"/>
      <c r="MCQ130" s="81"/>
      <c r="MCR130" s="81"/>
      <c r="MCS130" s="81"/>
      <c r="MCT130" s="81"/>
      <c r="MCU130" s="81"/>
      <c r="MCV130" s="81"/>
      <c r="MCW130" s="81"/>
      <c r="MCX130" s="81"/>
      <c r="MCY130" s="81"/>
      <c r="MCZ130" s="81"/>
      <c r="MDA130" s="81"/>
      <c r="MDB130" s="81"/>
      <c r="MDC130" s="81"/>
      <c r="MDD130" s="81"/>
      <c r="MDE130" s="81"/>
      <c r="MDF130" s="81"/>
      <c r="MDG130" s="81"/>
      <c r="MDH130" s="81"/>
      <c r="MDI130" s="81"/>
      <c r="MDJ130" s="81"/>
      <c r="MDK130" s="81"/>
      <c r="MDL130" s="81"/>
      <c r="MDM130" s="81"/>
      <c r="MDN130" s="81"/>
      <c r="MDO130" s="81"/>
      <c r="MDP130" s="81"/>
      <c r="MDQ130" s="81"/>
      <c r="MDR130" s="81"/>
      <c r="MDS130" s="81"/>
      <c r="MDT130" s="81"/>
      <c r="MDU130" s="81"/>
      <c r="MDV130" s="81"/>
      <c r="MDW130" s="81"/>
      <c r="MDX130" s="81"/>
      <c r="MDY130" s="81"/>
      <c r="MDZ130" s="81"/>
      <c r="MEA130" s="81"/>
      <c r="MEB130" s="81"/>
      <c r="MEC130" s="81"/>
      <c r="MED130" s="81"/>
      <c r="MEE130" s="81"/>
      <c r="MEF130" s="81"/>
      <c r="MEG130" s="81"/>
      <c r="MEH130" s="81"/>
      <c r="MEI130" s="81"/>
      <c r="MEJ130" s="81"/>
      <c r="MEK130" s="81"/>
      <c r="MEL130" s="81"/>
      <c r="MEM130" s="81"/>
      <c r="MEN130" s="81"/>
      <c r="MEO130" s="81"/>
      <c r="MEP130" s="81"/>
      <c r="MEQ130" s="81"/>
      <c r="MER130" s="81"/>
      <c r="MES130" s="81"/>
      <c r="MET130" s="81"/>
      <c r="MEU130" s="81"/>
      <c r="MEV130" s="81"/>
      <c r="MEW130" s="81"/>
      <c r="MEX130" s="81"/>
      <c r="MEY130" s="81"/>
      <c r="MEZ130" s="81"/>
      <c r="MFA130" s="81"/>
      <c r="MFB130" s="81"/>
      <c r="MFC130" s="81"/>
      <c r="MFD130" s="81"/>
      <c r="MFE130" s="81"/>
      <c r="MFF130" s="81"/>
      <c r="MFG130" s="81"/>
      <c r="MFH130" s="81"/>
      <c r="MFI130" s="81"/>
      <c r="MFJ130" s="81"/>
      <c r="MFK130" s="81"/>
      <c r="MFL130" s="81"/>
      <c r="MFM130" s="81"/>
      <c r="MFN130" s="81"/>
      <c r="MFO130" s="81"/>
      <c r="MFP130" s="81"/>
      <c r="MFQ130" s="81"/>
      <c r="MFR130" s="81"/>
      <c r="MFS130" s="81"/>
      <c r="MFT130" s="81"/>
      <c r="MFU130" s="81"/>
      <c r="MFV130" s="81"/>
      <c r="MFW130" s="81"/>
      <c r="MFX130" s="81"/>
      <c r="MFY130" s="81"/>
      <c r="MFZ130" s="81"/>
      <c r="MGA130" s="81"/>
      <c r="MGB130" s="81"/>
      <c r="MGC130" s="81"/>
      <c r="MGD130" s="81"/>
      <c r="MGE130" s="81"/>
      <c r="MGF130" s="81"/>
      <c r="MGG130" s="81"/>
      <c r="MGH130" s="81"/>
      <c r="MGI130" s="81"/>
      <c r="MGJ130" s="81"/>
      <c r="MGK130" s="81"/>
      <c r="MGL130" s="81"/>
      <c r="MGM130" s="81"/>
      <c r="MGN130" s="81"/>
      <c r="MGO130" s="81"/>
      <c r="MGP130" s="81"/>
      <c r="MGQ130" s="81"/>
      <c r="MGR130" s="81"/>
      <c r="MGS130" s="81"/>
      <c r="MGT130" s="81"/>
      <c r="MGU130" s="81"/>
      <c r="MGV130" s="81"/>
      <c r="MGW130" s="81"/>
      <c r="MGX130" s="81"/>
      <c r="MGY130" s="81"/>
      <c r="MGZ130" s="81"/>
      <c r="MHA130" s="81"/>
      <c r="MHB130" s="81"/>
      <c r="MHC130" s="81"/>
      <c r="MHD130" s="81"/>
      <c r="MHE130" s="81"/>
      <c r="MHF130" s="81"/>
      <c r="MHG130" s="81"/>
      <c r="MHH130" s="81"/>
      <c r="MHI130" s="81"/>
      <c r="MHJ130" s="81"/>
      <c r="MHK130" s="81"/>
      <c r="MHL130" s="81"/>
      <c r="MHM130" s="81"/>
      <c r="MHN130" s="81"/>
      <c r="MHO130" s="81"/>
      <c r="MHP130" s="81"/>
      <c r="MHQ130" s="81"/>
      <c r="MHR130" s="81"/>
      <c r="MHS130" s="81"/>
      <c r="MHT130" s="81"/>
      <c r="MHU130" s="81"/>
      <c r="MHV130" s="81"/>
      <c r="MHW130" s="81"/>
      <c r="MHX130" s="81"/>
      <c r="MHY130" s="81"/>
      <c r="MHZ130" s="81"/>
      <c r="MIA130" s="81"/>
      <c r="MIB130" s="81"/>
      <c r="MIC130" s="81"/>
      <c r="MID130" s="81"/>
      <c r="MIE130" s="81"/>
      <c r="MIF130" s="81"/>
      <c r="MIG130" s="81"/>
      <c r="MIH130" s="81"/>
      <c r="MII130" s="81"/>
      <c r="MIJ130" s="81"/>
      <c r="MIK130" s="81"/>
      <c r="MIL130" s="81"/>
      <c r="MIM130" s="81"/>
      <c r="MIN130" s="81"/>
      <c r="MIO130" s="81"/>
      <c r="MIP130" s="81"/>
      <c r="MIQ130" s="81"/>
      <c r="MIR130" s="81"/>
      <c r="MIS130" s="81"/>
      <c r="MIT130" s="81"/>
      <c r="MIU130" s="81"/>
      <c r="MIV130" s="81"/>
      <c r="MIW130" s="81"/>
      <c r="MIX130" s="81"/>
      <c r="MIY130" s="81"/>
      <c r="MIZ130" s="81"/>
      <c r="MJA130" s="81"/>
      <c r="MJB130" s="81"/>
      <c r="MJC130" s="81"/>
      <c r="MJD130" s="81"/>
      <c r="MJE130" s="81"/>
      <c r="MJF130" s="81"/>
      <c r="MJG130" s="81"/>
      <c r="MJH130" s="81"/>
      <c r="MJI130" s="81"/>
      <c r="MJJ130" s="81"/>
      <c r="MJK130" s="81"/>
      <c r="MJL130" s="81"/>
      <c r="MJM130" s="81"/>
      <c r="MJN130" s="81"/>
      <c r="MJO130" s="81"/>
      <c r="MJP130" s="81"/>
      <c r="MJQ130" s="81"/>
      <c r="MJR130" s="81"/>
      <c r="MJS130" s="81"/>
      <c r="MJT130" s="81"/>
      <c r="MJU130" s="81"/>
      <c r="MJV130" s="81"/>
      <c r="MJW130" s="81"/>
      <c r="MJX130" s="81"/>
      <c r="MJY130" s="81"/>
      <c r="MJZ130" s="81"/>
      <c r="MKA130" s="81"/>
      <c r="MKB130" s="81"/>
      <c r="MKC130" s="81"/>
      <c r="MKD130" s="81"/>
      <c r="MKE130" s="81"/>
      <c r="MKF130" s="81"/>
      <c r="MKG130" s="81"/>
      <c r="MKH130" s="81"/>
      <c r="MKI130" s="81"/>
      <c r="MKJ130" s="81"/>
      <c r="MKK130" s="81"/>
      <c r="MKL130" s="81"/>
      <c r="MKM130" s="81"/>
      <c r="MKN130" s="81"/>
      <c r="MKO130" s="81"/>
      <c r="MKP130" s="81"/>
      <c r="MKQ130" s="81"/>
      <c r="MKR130" s="81"/>
      <c r="MKS130" s="81"/>
      <c r="MKT130" s="81"/>
      <c r="MKU130" s="81"/>
      <c r="MKV130" s="81"/>
      <c r="MKW130" s="81"/>
      <c r="MKX130" s="81"/>
      <c r="MKY130" s="81"/>
      <c r="MKZ130" s="81"/>
      <c r="MLA130" s="81"/>
      <c r="MLB130" s="81"/>
      <c r="MLC130" s="81"/>
      <c r="MLD130" s="81"/>
      <c r="MLE130" s="81"/>
      <c r="MLF130" s="81"/>
      <c r="MLG130" s="81"/>
      <c r="MLH130" s="81"/>
      <c r="MLI130" s="81"/>
      <c r="MLJ130" s="81"/>
      <c r="MLK130" s="81"/>
      <c r="MLL130" s="81"/>
      <c r="MLM130" s="81"/>
      <c r="MLN130" s="81"/>
      <c r="MLO130" s="81"/>
      <c r="MLP130" s="81"/>
      <c r="MLQ130" s="81"/>
      <c r="MLR130" s="81"/>
      <c r="MLS130" s="81"/>
      <c r="MLT130" s="81"/>
      <c r="MLU130" s="81"/>
      <c r="MLV130" s="81"/>
      <c r="MLW130" s="81"/>
      <c r="MLX130" s="81"/>
      <c r="MLY130" s="81"/>
      <c r="MLZ130" s="81"/>
      <c r="MMA130" s="81"/>
      <c r="MMB130" s="81"/>
      <c r="MMC130" s="81"/>
      <c r="MMD130" s="81"/>
      <c r="MME130" s="81"/>
      <c r="MMF130" s="81"/>
      <c r="MMG130" s="81"/>
      <c r="MMH130" s="81"/>
      <c r="MMI130" s="81"/>
      <c r="MMJ130" s="81"/>
      <c r="MMK130" s="81"/>
      <c r="MML130" s="81"/>
      <c r="MMM130" s="81"/>
      <c r="MMN130" s="81"/>
      <c r="MMO130" s="81"/>
      <c r="MMP130" s="81"/>
      <c r="MMQ130" s="81"/>
      <c r="MMR130" s="81"/>
      <c r="MMS130" s="81"/>
      <c r="MMT130" s="81"/>
      <c r="MMU130" s="81"/>
      <c r="MMV130" s="81"/>
      <c r="MMW130" s="81"/>
      <c r="MMX130" s="81"/>
      <c r="MMY130" s="81"/>
      <c r="MMZ130" s="81"/>
      <c r="MNA130" s="81"/>
      <c r="MNB130" s="81"/>
      <c r="MNC130" s="81"/>
      <c r="MND130" s="81"/>
      <c r="MNE130" s="81"/>
      <c r="MNF130" s="81"/>
      <c r="MNG130" s="81"/>
      <c r="MNH130" s="81"/>
      <c r="MNI130" s="81"/>
      <c r="MNJ130" s="81"/>
      <c r="MNK130" s="81"/>
      <c r="MNL130" s="81"/>
      <c r="MNM130" s="81"/>
      <c r="MNN130" s="81"/>
      <c r="MNO130" s="81"/>
      <c r="MNP130" s="81"/>
      <c r="MNQ130" s="81"/>
      <c r="MNR130" s="81"/>
      <c r="MNS130" s="81"/>
      <c r="MNT130" s="81"/>
      <c r="MNU130" s="81"/>
      <c r="MNV130" s="81"/>
      <c r="MNW130" s="81"/>
      <c r="MNX130" s="81"/>
      <c r="MNY130" s="81"/>
      <c r="MNZ130" s="81"/>
      <c r="MOA130" s="81"/>
      <c r="MOB130" s="81"/>
      <c r="MOC130" s="81"/>
      <c r="MOD130" s="81"/>
      <c r="MOE130" s="81"/>
      <c r="MOF130" s="81"/>
      <c r="MOG130" s="81"/>
      <c r="MOH130" s="81"/>
      <c r="MOI130" s="81"/>
      <c r="MOJ130" s="81"/>
      <c r="MOK130" s="81"/>
      <c r="MOL130" s="81"/>
      <c r="MOM130" s="81"/>
      <c r="MON130" s="81"/>
      <c r="MOO130" s="81"/>
      <c r="MOP130" s="81"/>
      <c r="MOQ130" s="81"/>
      <c r="MOR130" s="81"/>
      <c r="MOS130" s="81"/>
      <c r="MOT130" s="81"/>
      <c r="MOU130" s="81"/>
      <c r="MOV130" s="81"/>
      <c r="MOW130" s="81"/>
      <c r="MOX130" s="81"/>
      <c r="MOY130" s="81"/>
      <c r="MOZ130" s="81"/>
      <c r="MPA130" s="81"/>
      <c r="MPB130" s="81"/>
      <c r="MPC130" s="81"/>
      <c r="MPD130" s="81"/>
      <c r="MPE130" s="81"/>
      <c r="MPF130" s="81"/>
      <c r="MPG130" s="81"/>
      <c r="MPH130" s="81"/>
      <c r="MPI130" s="81"/>
      <c r="MPJ130" s="81"/>
      <c r="MPK130" s="81"/>
      <c r="MPL130" s="81"/>
      <c r="MPM130" s="81"/>
      <c r="MPN130" s="81"/>
      <c r="MPO130" s="81"/>
      <c r="MPP130" s="81"/>
      <c r="MPQ130" s="81"/>
      <c r="MPR130" s="81"/>
      <c r="MPS130" s="81"/>
      <c r="MPT130" s="81"/>
      <c r="MPU130" s="81"/>
      <c r="MPV130" s="81"/>
      <c r="MPW130" s="81"/>
      <c r="MPX130" s="81"/>
      <c r="MPY130" s="81"/>
      <c r="MPZ130" s="81"/>
      <c r="MQA130" s="81"/>
      <c r="MQB130" s="81"/>
      <c r="MQC130" s="81"/>
      <c r="MQD130" s="81"/>
      <c r="MQE130" s="81"/>
      <c r="MQF130" s="81"/>
      <c r="MQG130" s="81"/>
      <c r="MQH130" s="81"/>
      <c r="MQI130" s="81"/>
      <c r="MQJ130" s="81"/>
      <c r="MQK130" s="81"/>
      <c r="MQL130" s="81"/>
      <c r="MQM130" s="81"/>
      <c r="MQN130" s="81"/>
      <c r="MQO130" s="81"/>
      <c r="MQP130" s="81"/>
      <c r="MQQ130" s="81"/>
      <c r="MQR130" s="81"/>
      <c r="MQS130" s="81"/>
      <c r="MQT130" s="81"/>
      <c r="MQU130" s="81"/>
      <c r="MQV130" s="81"/>
      <c r="MQW130" s="81"/>
      <c r="MQX130" s="81"/>
      <c r="MQY130" s="81"/>
      <c r="MQZ130" s="81"/>
      <c r="MRA130" s="81"/>
      <c r="MRB130" s="81"/>
      <c r="MRC130" s="81"/>
      <c r="MRD130" s="81"/>
      <c r="MRE130" s="81"/>
      <c r="MRF130" s="81"/>
      <c r="MRG130" s="81"/>
      <c r="MRH130" s="81"/>
      <c r="MRI130" s="81"/>
      <c r="MRJ130" s="81"/>
      <c r="MRK130" s="81"/>
      <c r="MRL130" s="81"/>
      <c r="MRM130" s="81"/>
      <c r="MRN130" s="81"/>
      <c r="MRO130" s="81"/>
      <c r="MRP130" s="81"/>
      <c r="MRQ130" s="81"/>
      <c r="MRR130" s="81"/>
      <c r="MRS130" s="81"/>
      <c r="MRT130" s="81"/>
      <c r="MRU130" s="81"/>
      <c r="MRV130" s="81"/>
      <c r="MRW130" s="81"/>
      <c r="MRX130" s="81"/>
      <c r="MRY130" s="81"/>
      <c r="MRZ130" s="81"/>
      <c r="MSA130" s="81"/>
      <c r="MSB130" s="81"/>
      <c r="MSC130" s="81"/>
      <c r="MSD130" s="81"/>
      <c r="MSE130" s="81"/>
      <c r="MSF130" s="81"/>
      <c r="MSG130" s="81"/>
      <c r="MSH130" s="81"/>
      <c r="MSI130" s="81"/>
      <c r="MSJ130" s="81"/>
      <c r="MSK130" s="81"/>
      <c r="MSL130" s="81"/>
      <c r="MSM130" s="81"/>
      <c r="MSN130" s="81"/>
      <c r="MSO130" s="81"/>
      <c r="MSP130" s="81"/>
      <c r="MSQ130" s="81"/>
      <c r="MSR130" s="81"/>
      <c r="MSS130" s="81"/>
      <c r="MST130" s="81"/>
      <c r="MSU130" s="81"/>
      <c r="MSV130" s="81"/>
      <c r="MSW130" s="81"/>
      <c r="MSX130" s="81"/>
      <c r="MSY130" s="81"/>
      <c r="MSZ130" s="81"/>
      <c r="MTA130" s="81"/>
      <c r="MTB130" s="81"/>
      <c r="MTC130" s="81"/>
      <c r="MTD130" s="81"/>
      <c r="MTE130" s="81"/>
      <c r="MTF130" s="81"/>
      <c r="MTG130" s="81"/>
      <c r="MTH130" s="81"/>
      <c r="MTI130" s="81"/>
      <c r="MTJ130" s="81"/>
      <c r="MTK130" s="81"/>
      <c r="MTL130" s="81"/>
      <c r="MTM130" s="81"/>
      <c r="MTN130" s="81"/>
      <c r="MTO130" s="81"/>
      <c r="MTP130" s="81"/>
      <c r="MTQ130" s="81"/>
      <c r="MTR130" s="81"/>
      <c r="MTS130" s="81"/>
      <c r="MTT130" s="81"/>
      <c r="MTU130" s="81"/>
      <c r="MTV130" s="81"/>
      <c r="MTW130" s="81"/>
      <c r="MTX130" s="81"/>
      <c r="MTY130" s="81"/>
      <c r="MTZ130" s="81"/>
      <c r="MUA130" s="81"/>
      <c r="MUB130" s="81"/>
      <c r="MUC130" s="81"/>
      <c r="MUD130" s="81"/>
      <c r="MUE130" s="81"/>
      <c r="MUF130" s="81"/>
      <c r="MUG130" s="81"/>
      <c r="MUH130" s="81"/>
      <c r="MUI130" s="81"/>
      <c r="MUJ130" s="81"/>
      <c r="MUK130" s="81"/>
      <c r="MUL130" s="81"/>
      <c r="MUM130" s="81"/>
      <c r="MUN130" s="81"/>
      <c r="MUO130" s="81"/>
      <c r="MUP130" s="81"/>
      <c r="MUQ130" s="81"/>
      <c r="MUR130" s="81"/>
      <c r="MUS130" s="81"/>
      <c r="MUT130" s="81"/>
      <c r="MUU130" s="81"/>
      <c r="MUV130" s="81"/>
      <c r="MUW130" s="81"/>
      <c r="MUX130" s="81"/>
      <c r="MUY130" s="81"/>
      <c r="MUZ130" s="81"/>
      <c r="MVA130" s="81"/>
      <c r="MVB130" s="81"/>
      <c r="MVC130" s="81"/>
      <c r="MVD130" s="81"/>
      <c r="MVE130" s="81"/>
      <c r="MVF130" s="81"/>
      <c r="MVG130" s="81"/>
      <c r="MVH130" s="81"/>
      <c r="MVI130" s="81"/>
      <c r="MVJ130" s="81"/>
      <c r="MVK130" s="81"/>
      <c r="MVL130" s="81"/>
      <c r="MVM130" s="81"/>
      <c r="MVN130" s="81"/>
      <c r="MVO130" s="81"/>
      <c r="MVP130" s="81"/>
      <c r="MVQ130" s="81"/>
      <c r="MVR130" s="81"/>
      <c r="MVS130" s="81"/>
      <c r="MVT130" s="81"/>
      <c r="MVU130" s="81"/>
      <c r="MVV130" s="81"/>
      <c r="MVW130" s="81"/>
      <c r="MVX130" s="81"/>
      <c r="MVY130" s="81"/>
      <c r="MVZ130" s="81"/>
      <c r="MWA130" s="81"/>
      <c r="MWB130" s="81"/>
      <c r="MWC130" s="81"/>
      <c r="MWD130" s="81"/>
      <c r="MWE130" s="81"/>
      <c r="MWF130" s="81"/>
      <c r="MWG130" s="81"/>
      <c r="MWH130" s="81"/>
      <c r="MWI130" s="81"/>
      <c r="MWJ130" s="81"/>
      <c r="MWK130" s="81"/>
      <c r="MWL130" s="81"/>
      <c r="MWM130" s="81"/>
      <c r="MWN130" s="81"/>
      <c r="MWO130" s="81"/>
      <c r="MWP130" s="81"/>
      <c r="MWQ130" s="81"/>
      <c r="MWR130" s="81"/>
      <c r="MWS130" s="81"/>
      <c r="MWT130" s="81"/>
      <c r="MWU130" s="81"/>
      <c r="MWV130" s="81"/>
      <c r="MWW130" s="81"/>
      <c r="MWX130" s="81"/>
      <c r="MWY130" s="81"/>
      <c r="MWZ130" s="81"/>
      <c r="MXA130" s="81"/>
      <c r="MXB130" s="81"/>
      <c r="MXC130" s="81"/>
      <c r="MXD130" s="81"/>
      <c r="MXE130" s="81"/>
      <c r="MXF130" s="81"/>
      <c r="MXG130" s="81"/>
      <c r="MXH130" s="81"/>
      <c r="MXI130" s="81"/>
      <c r="MXJ130" s="81"/>
      <c r="MXK130" s="81"/>
      <c r="MXL130" s="81"/>
      <c r="MXM130" s="81"/>
      <c r="MXN130" s="81"/>
      <c r="MXO130" s="81"/>
      <c r="MXP130" s="81"/>
      <c r="MXQ130" s="81"/>
      <c r="MXR130" s="81"/>
      <c r="MXS130" s="81"/>
      <c r="MXT130" s="81"/>
      <c r="MXU130" s="81"/>
      <c r="MXV130" s="81"/>
      <c r="MXW130" s="81"/>
      <c r="MXX130" s="81"/>
      <c r="MXY130" s="81"/>
      <c r="MXZ130" s="81"/>
      <c r="MYA130" s="81"/>
      <c r="MYB130" s="81"/>
      <c r="MYC130" s="81"/>
      <c r="MYD130" s="81"/>
      <c r="MYE130" s="81"/>
      <c r="MYF130" s="81"/>
      <c r="MYG130" s="81"/>
      <c r="MYH130" s="81"/>
      <c r="MYI130" s="81"/>
      <c r="MYJ130" s="81"/>
      <c r="MYK130" s="81"/>
      <c r="MYL130" s="81"/>
      <c r="MYM130" s="81"/>
      <c r="MYN130" s="81"/>
      <c r="MYO130" s="81"/>
      <c r="MYP130" s="81"/>
      <c r="MYQ130" s="81"/>
      <c r="MYR130" s="81"/>
      <c r="MYS130" s="81"/>
      <c r="MYT130" s="81"/>
      <c r="MYU130" s="81"/>
      <c r="MYV130" s="81"/>
      <c r="MYW130" s="81"/>
      <c r="MYX130" s="81"/>
      <c r="MYY130" s="81"/>
      <c r="MYZ130" s="81"/>
      <c r="MZA130" s="81"/>
      <c r="MZB130" s="81"/>
      <c r="MZC130" s="81"/>
      <c r="MZD130" s="81"/>
      <c r="MZE130" s="81"/>
      <c r="MZF130" s="81"/>
      <c r="MZG130" s="81"/>
      <c r="MZH130" s="81"/>
      <c r="MZI130" s="81"/>
      <c r="MZJ130" s="81"/>
      <c r="MZK130" s="81"/>
      <c r="MZL130" s="81"/>
      <c r="MZM130" s="81"/>
      <c r="MZN130" s="81"/>
      <c r="MZO130" s="81"/>
      <c r="MZP130" s="81"/>
      <c r="MZQ130" s="81"/>
      <c r="MZR130" s="81"/>
      <c r="MZS130" s="81"/>
      <c r="MZT130" s="81"/>
      <c r="MZU130" s="81"/>
      <c r="MZV130" s="81"/>
      <c r="MZW130" s="81"/>
      <c r="MZX130" s="81"/>
      <c r="MZY130" s="81"/>
      <c r="MZZ130" s="81"/>
      <c r="NAA130" s="81"/>
      <c r="NAB130" s="81"/>
      <c r="NAC130" s="81"/>
      <c r="NAD130" s="81"/>
      <c r="NAE130" s="81"/>
      <c r="NAF130" s="81"/>
      <c r="NAG130" s="81"/>
      <c r="NAH130" s="81"/>
      <c r="NAI130" s="81"/>
      <c r="NAJ130" s="81"/>
      <c r="NAK130" s="81"/>
      <c r="NAL130" s="81"/>
      <c r="NAM130" s="81"/>
      <c r="NAN130" s="81"/>
      <c r="NAO130" s="81"/>
      <c r="NAP130" s="81"/>
      <c r="NAQ130" s="81"/>
      <c r="NAR130" s="81"/>
      <c r="NAS130" s="81"/>
      <c r="NAT130" s="81"/>
      <c r="NAU130" s="81"/>
      <c r="NAV130" s="81"/>
      <c r="NAW130" s="81"/>
      <c r="NAX130" s="81"/>
      <c r="NAY130" s="81"/>
      <c r="NAZ130" s="81"/>
      <c r="NBA130" s="81"/>
      <c r="NBB130" s="81"/>
      <c r="NBC130" s="81"/>
      <c r="NBD130" s="81"/>
      <c r="NBE130" s="81"/>
      <c r="NBF130" s="81"/>
      <c r="NBG130" s="81"/>
      <c r="NBH130" s="81"/>
      <c r="NBI130" s="81"/>
      <c r="NBJ130" s="81"/>
      <c r="NBK130" s="81"/>
      <c r="NBL130" s="81"/>
      <c r="NBM130" s="81"/>
      <c r="NBN130" s="81"/>
      <c r="NBO130" s="81"/>
      <c r="NBP130" s="81"/>
      <c r="NBQ130" s="81"/>
      <c r="NBR130" s="81"/>
      <c r="NBS130" s="81"/>
      <c r="NBT130" s="81"/>
      <c r="NBU130" s="81"/>
      <c r="NBV130" s="81"/>
      <c r="NBW130" s="81"/>
      <c r="NBX130" s="81"/>
      <c r="NBY130" s="81"/>
      <c r="NBZ130" s="81"/>
      <c r="NCA130" s="81"/>
      <c r="NCB130" s="81"/>
      <c r="NCC130" s="81"/>
      <c r="NCD130" s="81"/>
      <c r="NCE130" s="81"/>
      <c r="NCF130" s="81"/>
      <c r="NCG130" s="81"/>
      <c r="NCH130" s="81"/>
      <c r="NCI130" s="81"/>
      <c r="NCJ130" s="81"/>
      <c r="NCK130" s="81"/>
      <c r="NCL130" s="81"/>
      <c r="NCM130" s="81"/>
      <c r="NCN130" s="81"/>
      <c r="NCO130" s="81"/>
      <c r="NCP130" s="81"/>
      <c r="NCQ130" s="81"/>
      <c r="NCR130" s="81"/>
      <c r="NCS130" s="81"/>
      <c r="NCT130" s="81"/>
      <c r="NCU130" s="81"/>
      <c r="NCV130" s="81"/>
      <c r="NCW130" s="81"/>
      <c r="NCX130" s="81"/>
      <c r="NCY130" s="81"/>
      <c r="NCZ130" s="81"/>
      <c r="NDA130" s="81"/>
      <c r="NDB130" s="81"/>
      <c r="NDC130" s="81"/>
      <c r="NDD130" s="81"/>
      <c r="NDE130" s="81"/>
      <c r="NDF130" s="81"/>
      <c r="NDG130" s="81"/>
      <c r="NDH130" s="81"/>
      <c r="NDI130" s="81"/>
      <c r="NDJ130" s="81"/>
      <c r="NDK130" s="81"/>
      <c r="NDL130" s="81"/>
      <c r="NDM130" s="81"/>
      <c r="NDN130" s="81"/>
      <c r="NDO130" s="81"/>
      <c r="NDP130" s="81"/>
      <c r="NDQ130" s="81"/>
      <c r="NDR130" s="81"/>
      <c r="NDS130" s="81"/>
      <c r="NDT130" s="81"/>
      <c r="NDU130" s="81"/>
      <c r="NDV130" s="81"/>
      <c r="NDW130" s="81"/>
      <c r="NDX130" s="81"/>
      <c r="NDY130" s="81"/>
      <c r="NDZ130" s="81"/>
      <c r="NEA130" s="81"/>
      <c r="NEB130" s="81"/>
      <c r="NEC130" s="81"/>
      <c r="NED130" s="81"/>
      <c r="NEE130" s="81"/>
      <c r="NEF130" s="81"/>
      <c r="NEG130" s="81"/>
      <c r="NEH130" s="81"/>
      <c r="NEI130" s="81"/>
      <c r="NEJ130" s="81"/>
      <c r="NEK130" s="81"/>
      <c r="NEL130" s="81"/>
      <c r="NEM130" s="81"/>
      <c r="NEN130" s="81"/>
      <c r="NEO130" s="81"/>
      <c r="NEP130" s="81"/>
      <c r="NEQ130" s="81"/>
      <c r="NER130" s="81"/>
      <c r="NES130" s="81"/>
      <c r="NET130" s="81"/>
      <c r="NEU130" s="81"/>
      <c r="NEV130" s="81"/>
      <c r="NEW130" s="81"/>
      <c r="NEX130" s="81"/>
      <c r="NEY130" s="81"/>
      <c r="NEZ130" s="81"/>
      <c r="NFA130" s="81"/>
      <c r="NFB130" s="81"/>
      <c r="NFC130" s="81"/>
      <c r="NFD130" s="81"/>
      <c r="NFE130" s="81"/>
      <c r="NFF130" s="81"/>
      <c r="NFG130" s="81"/>
      <c r="NFH130" s="81"/>
      <c r="NFI130" s="81"/>
      <c r="NFJ130" s="81"/>
      <c r="NFK130" s="81"/>
      <c r="NFL130" s="81"/>
      <c r="NFM130" s="81"/>
      <c r="NFN130" s="81"/>
      <c r="NFO130" s="81"/>
      <c r="NFP130" s="81"/>
      <c r="NFQ130" s="81"/>
      <c r="NFR130" s="81"/>
      <c r="NFS130" s="81"/>
      <c r="NFT130" s="81"/>
      <c r="NFU130" s="81"/>
      <c r="NFV130" s="81"/>
      <c r="NFW130" s="81"/>
      <c r="NFX130" s="81"/>
      <c r="NFY130" s="81"/>
      <c r="NFZ130" s="81"/>
      <c r="NGA130" s="81"/>
      <c r="NGB130" s="81"/>
      <c r="NGC130" s="81"/>
      <c r="NGD130" s="81"/>
      <c r="NGE130" s="81"/>
      <c r="NGF130" s="81"/>
      <c r="NGG130" s="81"/>
      <c r="NGH130" s="81"/>
      <c r="NGI130" s="81"/>
      <c r="NGJ130" s="81"/>
      <c r="NGK130" s="81"/>
      <c r="NGL130" s="81"/>
      <c r="NGM130" s="81"/>
      <c r="NGN130" s="81"/>
      <c r="NGO130" s="81"/>
      <c r="NGP130" s="81"/>
      <c r="NGQ130" s="81"/>
      <c r="NGR130" s="81"/>
      <c r="NGS130" s="81"/>
      <c r="NGT130" s="81"/>
      <c r="NGU130" s="81"/>
      <c r="NGV130" s="81"/>
      <c r="NGW130" s="81"/>
      <c r="NGX130" s="81"/>
      <c r="NGY130" s="81"/>
      <c r="NGZ130" s="81"/>
      <c r="NHA130" s="81"/>
      <c r="NHB130" s="81"/>
      <c r="NHC130" s="81"/>
      <c r="NHD130" s="81"/>
      <c r="NHE130" s="81"/>
      <c r="NHF130" s="81"/>
      <c r="NHG130" s="81"/>
      <c r="NHH130" s="81"/>
      <c r="NHI130" s="81"/>
      <c r="NHJ130" s="81"/>
      <c r="NHK130" s="81"/>
      <c r="NHL130" s="81"/>
      <c r="NHM130" s="81"/>
      <c r="NHN130" s="81"/>
      <c r="NHO130" s="81"/>
      <c r="NHP130" s="81"/>
      <c r="NHQ130" s="81"/>
      <c r="NHR130" s="81"/>
      <c r="NHS130" s="81"/>
      <c r="NHT130" s="81"/>
      <c r="NHU130" s="81"/>
      <c r="NHV130" s="81"/>
      <c r="NHW130" s="81"/>
      <c r="NHX130" s="81"/>
      <c r="NHY130" s="81"/>
      <c r="NHZ130" s="81"/>
      <c r="NIA130" s="81"/>
      <c r="NIB130" s="81"/>
      <c r="NIC130" s="81"/>
      <c r="NID130" s="81"/>
      <c r="NIE130" s="81"/>
      <c r="NIF130" s="81"/>
      <c r="NIG130" s="81"/>
      <c r="NIH130" s="81"/>
      <c r="NII130" s="81"/>
      <c r="NIJ130" s="81"/>
      <c r="NIK130" s="81"/>
      <c r="NIL130" s="81"/>
      <c r="NIM130" s="81"/>
      <c r="NIN130" s="81"/>
      <c r="NIO130" s="81"/>
      <c r="NIP130" s="81"/>
      <c r="NIQ130" s="81"/>
      <c r="NIR130" s="81"/>
      <c r="NIS130" s="81"/>
      <c r="NIT130" s="81"/>
      <c r="NIU130" s="81"/>
      <c r="NIV130" s="81"/>
      <c r="NIW130" s="81"/>
      <c r="NIX130" s="81"/>
      <c r="NIY130" s="81"/>
      <c r="NIZ130" s="81"/>
      <c r="NJA130" s="81"/>
      <c r="NJB130" s="81"/>
      <c r="NJC130" s="81"/>
      <c r="NJD130" s="81"/>
      <c r="NJE130" s="81"/>
      <c r="NJF130" s="81"/>
      <c r="NJG130" s="81"/>
      <c r="NJH130" s="81"/>
      <c r="NJI130" s="81"/>
      <c r="NJJ130" s="81"/>
      <c r="NJK130" s="81"/>
      <c r="NJL130" s="81"/>
      <c r="NJM130" s="81"/>
      <c r="NJN130" s="81"/>
      <c r="NJO130" s="81"/>
      <c r="NJP130" s="81"/>
      <c r="NJQ130" s="81"/>
      <c r="NJR130" s="81"/>
      <c r="NJS130" s="81"/>
      <c r="NJT130" s="81"/>
      <c r="NJU130" s="81"/>
      <c r="NJV130" s="81"/>
      <c r="NJW130" s="81"/>
      <c r="NJX130" s="81"/>
      <c r="NJY130" s="81"/>
      <c r="NJZ130" s="81"/>
      <c r="NKA130" s="81"/>
      <c r="NKB130" s="81"/>
      <c r="NKC130" s="81"/>
      <c r="NKD130" s="81"/>
      <c r="NKE130" s="81"/>
      <c r="NKF130" s="81"/>
      <c r="NKG130" s="81"/>
      <c r="NKH130" s="81"/>
      <c r="NKI130" s="81"/>
      <c r="NKJ130" s="81"/>
      <c r="NKK130" s="81"/>
      <c r="NKL130" s="81"/>
      <c r="NKM130" s="81"/>
      <c r="NKN130" s="81"/>
      <c r="NKO130" s="81"/>
      <c r="NKP130" s="81"/>
      <c r="NKQ130" s="81"/>
      <c r="NKR130" s="81"/>
      <c r="NKS130" s="81"/>
      <c r="NKT130" s="81"/>
      <c r="NKU130" s="81"/>
      <c r="NKV130" s="81"/>
      <c r="NKW130" s="81"/>
      <c r="NKX130" s="81"/>
      <c r="NKY130" s="81"/>
      <c r="NKZ130" s="81"/>
      <c r="NLA130" s="81"/>
      <c r="NLB130" s="81"/>
      <c r="NLC130" s="81"/>
      <c r="NLD130" s="81"/>
      <c r="NLE130" s="81"/>
      <c r="NLF130" s="81"/>
      <c r="NLG130" s="81"/>
      <c r="NLH130" s="81"/>
      <c r="NLI130" s="81"/>
      <c r="NLJ130" s="81"/>
      <c r="NLK130" s="81"/>
      <c r="NLL130" s="81"/>
      <c r="NLM130" s="81"/>
      <c r="NLN130" s="81"/>
      <c r="NLO130" s="81"/>
      <c r="NLP130" s="81"/>
      <c r="NLQ130" s="81"/>
      <c r="NLR130" s="81"/>
      <c r="NLS130" s="81"/>
      <c r="NLT130" s="81"/>
      <c r="NLU130" s="81"/>
      <c r="NLV130" s="81"/>
      <c r="NLW130" s="81"/>
      <c r="NLX130" s="81"/>
      <c r="NLY130" s="81"/>
      <c r="NLZ130" s="81"/>
      <c r="NMA130" s="81"/>
      <c r="NMB130" s="81"/>
      <c r="NMC130" s="81"/>
      <c r="NMD130" s="81"/>
      <c r="NME130" s="81"/>
      <c r="NMF130" s="81"/>
      <c r="NMG130" s="81"/>
      <c r="NMH130" s="81"/>
      <c r="NMI130" s="81"/>
      <c r="NMJ130" s="81"/>
      <c r="NMK130" s="81"/>
      <c r="NML130" s="81"/>
      <c r="NMM130" s="81"/>
      <c r="NMN130" s="81"/>
      <c r="NMO130" s="81"/>
      <c r="NMP130" s="81"/>
      <c r="NMQ130" s="81"/>
      <c r="NMR130" s="81"/>
      <c r="NMS130" s="81"/>
      <c r="NMT130" s="81"/>
      <c r="NMU130" s="81"/>
      <c r="NMV130" s="81"/>
      <c r="NMW130" s="81"/>
      <c r="NMX130" s="81"/>
      <c r="NMY130" s="81"/>
      <c r="NMZ130" s="81"/>
      <c r="NNA130" s="81"/>
      <c r="NNB130" s="81"/>
      <c r="NNC130" s="81"/>
      <c r="NND130" s="81"/>
      <c r="NNE130" s="81"/>
      <c r="NNF130" s="81"/>
      <c r="NNG130" s="81"/>
      <c r="NNH130" s="81"/>
      <c r="NNI130" s="81"/>
      <c r="NNJ130" s="81"/>
      <c r="NNK130" s="81"/>
      <c r="NNL130" s="81"/>
      <c r="NNM130" s="81"/>
      <c r="NNN130" s="81"/>
      <c r="NNO130" s="81"/>
      <c r="NNP130" s="81"/>
      <c r="NNQ130" s="81"/>
      <c r="NNR130" s="81"/>
      <c r="NNS130" s="81"/>
      <c r="NNT130" s="81"/>
      <c r="NNU130" s="81"/>
      <c r="NNV130" s="81"/>
      <c r="NNW130" s="81"/>
      <c r="NNX130" s="81"/>
      <c r="NNY130" s="81"/>
      <c r="NNZ130" s="81"/>
      <c r="NOA130" s="81"/>
      <c r="NOB130" s="81"/>
      <c r="NOC130" s="81"/>
      <c r="NOD130" s="81"/>
      <c r="NOE130" s="81"/>
      <c r="NOF130" s="81"/>
      <c r="NOG130" s="81"/>
      <c r="NOH130" s="81"/>
      <c r="NOI130" s="81"/>
      <c r="NOJ130" s="81"/>
      <c r="NOK130" s="81"/>
      <c r="NOL130" s="81"/>
      <c r="NOM130" s="81"/>
      <c r="NON130" s="81"/>
      <c r="NOO130" s="81"/>
      <c r="NOP130" s="81"/>
      <c r="NOQ130" s="81"/>
      <c r="NOR130" s="81"/>
      <c r="NOS130" s="81"/>
      <c r="NOT130" s="81"/>
      <c r="NOU130" s="81"/>
      <c r="NOV130" s="81"/>
      <c r="NOW130" s="81"/>
      <c r="NOX130" s="81"/>
      <c r="NOY130" s="81"/>
      <c r="NOZ130" s="81"/>
      <c r="NPA130" s="81"/>
      <c r="NPB130" s="81"/>
      <c r="NPC130" s="81"/>
      <c r="NPD130" s="81"/>
      <c r="NPE130" s="81"/>
      <c r="NPF130" s="81"/>
      <c r="NPG130" s="81"/>
      <c r="NPH130" s="81"/>
      <c r="NPI130" s="81"/>
      <c r="NPJ130" s="81"/>
      <c r="NPK130" s="81"/>
      <c r="NPL130" s="81"/>
      <c r="NPM130" s="81"/>
      <c r="NPN130" s="81"/>
      <c r="NPO130" s="81"/>
      <c r="NPP130" s="81"/>
      <c r="NPQ130" s="81"/>
      <c r="NPR130" s="81"/>
      <c r="NPS130" s="81"/>
      <c r="NPT130" s="81"/>
      <c r="NPU130" s="81"/>
      <c r="NPV130" s="81"/>
      <c r="NPW130" s="81"/>
      <c r="NPX130" s="81"/>
      <c r="NPY130" s="81"/>
      <c r="NPZ130" s="81"/>
      <c r="NQA130" s="81"/>
      <c r="NQB130" s="81"/>
      <c r="NQC130" s="81"/>
      <c r="NQD130" s="81"/>
      <c r="NQE130" s="81"/>
      <c r="NQF130" s="81"/>
      <c r="NQG130" s="81"/>
      <c r="NQH130" s="81"/>
      <c r="NQI130" s="81"/>
      <c r="NQJ130" s="81"/>
      <c r="NQK130" s="81"/>
      <c r="NQL130" s="81"/>
      <c r="NQM130" s="81"/>
      <c r="NQN130" s="81"/>
      <c r="NQO130" s="81"/>
      <c r="NQP130" s="81"/>
      <c r="NQQ130" s="81"/>
      <c r="NQR130" s="81"/>
      <c r="NQS130" s="81"/>
      <c r="NQT130" s="81"/>
      <c r="NQU130" s="81"/>
      <c r="NQV130" s="81"/>
      <c r="NQW130" s="81"/>
      <c r="NQX130" s="81"/>
      <c r="NQY130" s="81"/>
      <c r="NQZ130" s="81"/>
      <c r="NRA130" s="81"/>
      <c r="NRB130" s="81"/>
      <c r="NRC130" s="81"/>
      <c r="NRD130" s="81"/>
      <c r="NRE130" s="81"/>
      <c r="NRF130" s="81"/>
      <c r="NRG130" s="81"/>
      <c r="NRH130" s="81"/>
      <c r="NRI130" s="81"/>
      <c r="NRJ130" s="81"/>
      <c r="NRK130" s="81"/>
      <c r="NRL130" s="81"/>
      <c r="NRM130" s="81"/>
      <c r="NRN130" s="81"/>
      <c r="NRO130" s="81"/>
      <c r="NRP130" s="81"/>
      <c r="NRQ130" s="81"/>
      <c r="NRR130" s="81"/>
      <c r="NRS130" s="81"/>
      <c r="NRT130" s="81"/>
      <c r="NRU130" s="81"/>
      <c r="NRV130" s="81"/>
      <c r="NRW130" s="81"/>
      <c r="NRX130" s="81"/>
      <c r="NRY130" s="81"/>
      <c r="NRZ130" s="81"/>
      <c r="NSA130" s="81"/>
      <c r="NSB130" s="81"/>
      <c r="NSC130" s="81"/>
      <c r="NSD130" s="81"/>
      <c r="NSE130" s="81"/>
      <c r="NSF130" s="81"/>
      <c r="NSG130" s="81"/>
      <c r="NSH130" s="81"/>
      <c r="NSI130" s="81"/>
      <c r="NSJ130" s="81"/>
      <c r="NSK130" s="81"/>
      <c r="NSL130" s="81"/>
      <c r="NSM130" s="81"/>
      <c r="NSN130" s="81"/>
      <c r="NSO130" s="81"/>
      <c r="NSP130" s="81"/>
      <c r="NSQ130" s="81"/>
      <c r="NSR130" s="81"/>
      <c r="NSS130" s="81"/>
      <c r="NST130" s="81"/>
      <c r="NSU130" s="81"/>
      <c r="NSV130" s="81"/>
      <c r="NSW130" s="81"/>
      <c r="NSX130" s="81"/>
      <c r="NSY130" s="81"/>
      <c r="NSZ130" s="81"/>
      <c r="NTA130" s="81"/>
      <c r="NTB130" s="81"/>
      <c r="NTC130" s="81"/>
      <c r="NTD130" s="81"/>
      <c r="NTE130" s="81"/>
      <c r="NTF130" s="81"/>
      <c r="NTG130" s="81"/>
      <c r="NTH130" s="81"/>
      <c r="NTI130" s="81"/>
      <c r="NTJ130" s="81"/>
      <c r="NTK130" s="81"/>
      <c r="NTL130" s="81"/>
      <c r="NTM130" s="81"/>
      <c r="NTN130" s="81"/>
      <c r="NTO130" s="81"/>
      <c r="NTP130" s="81"/>
      <c r="NTQ130" s="81"/>
      <c r="NTR130" s="81"/>
      <c r="NTS130" s="81"/>
      <c r="NTT130" s="81"/>
      <c r="NTU130" s="81"/>
      <c r="NTV130" s="81"/>
      <c r="NTW130" s="81"/>
      <c r="NTX130" s="81"/>
      <c r="NTY130" s="81"/>
      <c r="NTZ130" s="81"/>
      <c r="NUA130" s="81"/>
      <c r="NUB130" s="81"/>
      <c r="NUC130" s="81"/>
      <c r="NUD130" s="81"/>
      <c r="NUE130" s="81"/>
      <c r="NUF130" s="81"/>
      <c r="NUG130" s="81"/>
      <c r="NUH130" s="81"/>
      <c r="NUI130" s="81"/>
      <c r="NUJ130" s="81"/>
      <c r="NUK130" s="81"/>
      <c r="NUL130" s="81"/>
      <c r="NUM130" s="81"/>
      <c r="NUN130" s="81"/>
      <c r="NUO130" s="81"/>
      <c r="NUP130" s="81"/>
      <c r="NUQ130" s="81"/>
      <c r="NUR130" s="81"/>
      <c r="NUS130" s="81"/>
      <c r="NUT130" s="81"/>
      <c r="NUU130" s="81"/>
      <c r="NUV130" s="81"/>
      <c r="NUW130" s="81"/>
      <c r="NUX130" s="81"/>
      <c r="NUY130" s="81"/>
      <c r="NUZ130" s="81"/>
      <c r="NVA130" s="81"/>
      <c r="NVB130" s="81"/>
      <c r="NVC130" s="81"/>
      <c r="NVD130" s="81"/>
      <c r="NVE130" s="81"/>
      <c r="NVF130" s="81"/>
      <c r="NVG130" s="81"/>
      <c r="NVH130" s="81"/>
      <c r="NVI130" s="81"/>
      <c r="NVJ130" s="81"/>
      <c r="NVK130" s="81"/>
      <c r="NVL130" s="81"/>
      <c r="NVM130" s="81"/>
      <c r="NVN130" s="81"/>
      <c r="NVO130" s="81"/>
      <c r="NVP130" s="81"/>
      <c r="NVQ130" s="81"/>
      <c r="NVR130" s="81"/>
      <c r="NVS130" s="81"/>
      <c r="NVT130" s="81"/>
      <c r="NVU130" s="81"/>
      <c r="NVV130" s="81"/>
      <c r="NVW130" s="81"/>
      <c r="NVX130" s="81"/>
      <c r="NVY130" s="81"/>
      <c r="NVZ130" s="81"/>
      <c r="NWA130" s="81"/>
      <c r="NWB130" s="81"/>
      <c r="NWC130" s="81"/>
      <c r="NWD130" s="81"/>
      <c r="NWE130" s="81"/>
      <c r="NWF130" s="81"/>
      <c r="NWG130" s="81"/>
      <c r="NWH130" s="81"/>
      <c r="NWI130" s="81"/>
      <c r="NWJ130" s="81"/>
      <c r="NWK130" s="81"/>
      <c r="NWL130" s="81"/>
      <c r="NWM130" s="81"/>
      <c r="NWN130" s="81"/>
      <c r="NWO130" s="81"/>
      <c r="NWP130" s="81"/>
      <c r="NWQ130" s="81"/>
      <c r="NWR130" s="81"/>
      <c r="NWS130" s="81"/>
      <c r="NWT130" s="81"/>
      <c r="NWU130" s="81"/>
      <c r="NWV130" s="81"/>
      <c r="NWW130" s="81"/>
      <c r="NWX130" s="81"/>
      <c r="NWY130" s="81"/>
      <c r="NWZ130" s="81"/>
      <c r="NXA130" s="81"/>
      <c r="NXB130" s="81"/>
      <c r="NXC130" s="81"/>
      <c r="NXD130" s="81"/>
      <c r="NXE130" s="81"/>
      <c r="NXF130" s="81"/>
      <c r="NXG130" s="81"/>
      <c r="NXH130" s="81"/>
      <c r="NXI130" s="81"/>
      <c r="NXJ130" s="81"/>
      <c r="NXK130" s="81"/>
      <c r="NXL130" s="81"/>
      <c r="NXM130" s="81"/>
      <c r="NXN130" s="81"/>
      <c r="NXO130" s="81"/>
      <c r="NXP130" s="81"/>
      <c r="NXQ130" s="81"/>
      <c r="NXR130" s="81"/>
      <c r="NXS130" s="81"/>
      <c r="NXT130" s="81"/>
      <c r="NXU130" s="81"/>
      <c r="NXV130" s="81"/>
      <c r="NXW130" s="81"/>
      <c r="NXX130" s="81"/>
      <c r="NXY130" s="81"/>
      <c r="NXZ130" s="81"/>
      <c r="NYA130" s="81"/>
      <c r="NYB130" s="81"/>
      <c r="NYC130" s="81"/>
      <c r="NYD130" s="81"/>
      <c r="NYE130" s="81"/>
      <c r="NYF130" s="81"/>
      <c r="NYG130" s="81"/>
      <c r="NYH130" s="81"/>
      <c r="NYI130" s="81"/>
      <c r="NYJ130" s="81"/>
      <c r="NYK130" s="81"/>
      <c r="NYL130" s="81"/>
      <c r="NYM130" s="81"/>
      <c r="NYN130" s="81"/>
      <c r="NYO130" s="81"/>
      <c r="NYP130" s="81"/>
      <c r="NYQ130" s="81"/>
      <c r="NYR130" s="81"/>
      <c r="NYS130" s="81"/>
      <c r="NYT130" s="81"/>
      <c r="NYU130" s="81"/>
      <c r="NYV130" s="81"/>
      <c r="NYW130" s="81"/>
      <c r="NYX130" s="81"/>
      <c r="NYY130" s="81"/>
      <c r="NYZ130" s="81"/>
      <c r="NZA130" s="81"/>
      <c r="NZB130" s="81"/>
      <c r="NZC130" s="81"/>
      <c r="NZD130" s="81"/>
      <c r="NZE130" s="81"/>
      <c r="NZF130" s="81"/>
      <c r="NZG130" s="81"/>
      <c r="NZH130" s="81"/>
      <c r="NZI130" s="81"/>
      <c r="NZJ130" s="81"/>
      <c r="NZK130" s="81"/>
      <c r="NZL130" s="81"/>
      <c r="NZM130" s="81"/>
      <c r="NZN130" s="81"/>
      <c r="NZO130" s="81"/>
      <c r="NZP130" s="81"/>
      <c r="NZQ130" s="81"/>
      <c r="NZR130" s="81"/>
      <c r="NZS130" s="81"/>
      <c r="NZT130" s="81"/>
      <c r="NZU130" s="81"/>
      <c r="NZV130" s="81"/>
      <c r="NZW130" s="81"/>
      <c r="NZX130" s="81"/>
      <c r="NZY130" s="81"/>
      <c r="NZZ130" s="81"/>
      <c r="OAA130" s="81"/>
      <c r="OAB130" s="81"/>
      <c r="OAC130" s="81"/>
      <c r="OAD130" s="81"/>
      <c r="OAE130" s="81"/>
      <c r="OAF130" s="81"/>
      <c r="OAG130" s="81"/>
      <c r="OAH130" s="81"/>
      <c r="OAI130" s="81"/>
      <c r="OAJ130" s="81"/>
      <c r="OAK130" s="81"/>
      <c r="OAL130" s="81"/>
      <c r="OAM130" s="81"/>
      <c r="OAN130" s="81"/>
      <c r="OAO130" s="81"/>
      <c r="OAP130" s="81"/>
      <c r="OAQ130" s="81"/>
      <c r="OAR130" s="81"/>
      <c r="OAS130" s="81"/>
      <c r="OAT130" s="81"/>
      <c r="OAU130" s="81"/>
      <c r="OAV130" s="81"/>
      <c r="OAW130" s="81"/>
      <c r="OAX130" s="81"/>
      <c r="OAY130" s="81"/>
      <c r="OAZ130" s="81"/>
      <c r="OBA130" s="81"/>
      <c r="OBB130" s="81"/>
      <c r="OBC130" s="81"/>
      <c r="OBD130" s="81"/>
      <c r="OBE130" s="81"/>
      <c r="OBF130" s="81"/>
      <c r="OBG130" s="81"/>
      <c r="OBH130" s="81"/>
      <c r="OBI130" s="81"/>
      <c r="OBJ130" s="81"/>
      <c r="OBK130" s="81"/>
      <c r="OBL130" s="81"/>
      <c r="OBM130" s="81"/>
      <c r="OBN130" s="81"/>
      <c r="OBO130" s="81"/>
      <c r="OBP130" s="81"/>
      <c r="OBQ130" s="81"/>
      <c r="OBR130" s="81"/>
      <c r="OBS130" s="81"/>
      <c r="OBT130" s="81"/>
      <c r="OBU130" s="81"/>
      <c r="OBV130" s="81"/>
      <c r="OBW130" s="81"/>
      <c r="OBX130" s="81"/>
      <c r="OBY130" s="81"/>
      <c r="OBZ130" s="81"/>
      <c r="OCA130" s="81"/>
      <c r="OCB130" s="81"/>
      <c r="OCC130" s="81"/>
      <c r="OCD130" s="81"/>
      <c r="OCE130" s="81"/>
      <c r="OCF130" s="81"/>
      <c r="OCG130" s="81"/>
      <c r="OCH130" s="81"/>
      <c r="OCI130" s="81"/>
      <c r="OCJ130" s="81"/>
      <c r="OCK130" s="81"/>
      <c r="OCL130" s="81"/>
      <c r="OCM130" s="81"/>
      <c r="OCN130" s="81"/>
      <c r="OCO130" s="81"/>
      <c r="OCP130" s="81"/>
      <c r="OCQ130" s="81"/>
      <c r="OCR130" s="81"/>
      <c r="OCS130" s="81"/>
      <c r="OCT130" s="81"/>
      <c r="OCU130" s="81"/>
      <c r="OCV130" s="81"/>
      <c r="OCW130" s="81"/>
      <c r="OCX130" s="81"/>
      <c r="OCY130" s="81"/>
      <c r="OCZ130" s="81"/>
      <c r="ODA130" s="81"/>
      <c r="ODB130" s="81"/>
      <c r="ODC130" s="81"/>
      <c r="ODD130" s="81"/>
      <c r="ODE130" s="81"/>
      <c r="ODF130" s="81"/>
      <c r="ODG130" s="81"/>
      <c r="ODH130" s="81"/>
      <c r="ODI130" s="81"/>
      <c r="ODJ130" s="81"/>
      <c r="ODK130" s="81"/>
      <c r="ODL130" s="81"/>
      <c r="ODM130" s="81"/>
      <c r="ODN130" s="81"/>
      <c r="ODO130" s="81"/>
      <c r="ODP130" s="81"/>
      <c r="ODQ130" s="81"/>
      <c r="ODR130" s="81"/>
      <c r="ODS130" s="81"/>
      <c r="ODT130" s="81"/>
      <c r="ODU130" s="81"/>
      <c r="ODV130" s="81"/>
      <c r="ODW130" s="81"/>
      <c r="ODX130" s="81"/>
      <c r="ODY130" s="81"/>
      <c r="ODZ130" s="81"/>
      <c r="OEA130" s="81"/>
      <c r="OEB130" s="81"/>
      <c r="OEC130" s="81"/>
      <c r="OED130" s="81"/>
      <c r="OEE130" s="81"/>
      <c r="OEF130" s="81"/>
      <c r="OEG130" s="81"/>
      <c r="OEH130" s="81"/>
      <c r="OEI130" s="81"/>
      <c r="OEJ130" s="81"/>
      <c r="OEK130" s="81"/>
      <c r="OEL130" s="81"/>
      <c r="OEM130" s="81"/>
      <c r="OEN130" s="81"/>
      <c r="OEO130" s="81"/>
      <c r="OEP130" s="81"/>
      <c r="OEQ130" s="81"/>
      <c r="OER130" s="81"/>
      <c r="OES130" s="81"/>
      <c r="OET130" s="81"/>
      <c r="OEU130" s="81"/>
      <c r="OEV130" s="81"/>
      <c r="OEW130" s="81"/>
      <c r="OEX130" s="81"/>
      <c r="OEY130" s="81"/>
      <c r="OEZ130" s="81"/>
      <c r="OFA130" s="81"/>
      <c r="OFB130" s="81"/>
      <c r="OFC130" s="81"/>
      <c r="OFD130" s="81"/>
      <c r="OFE130" s="81"/>
      <c r="OFF130" s="81"/>
      <c r="OFG130" s="81"/>
      <c r="OFH130" s="81"/>
      <c r="OFI130" s="81"/>
      <c r="OFJ130" s="81"/>
      <c r="OFK130" s="81"/>
      <c r="OFL130" s="81"/>
      <c r="OFM130" s="81"/>
      <c r="OFN130" s="81"/>
      <c r="OFO130" s="81"/>
      <c r="OFP130" s="81"/>
      <c r="OFQ130" s="81"/>
      <c r="OFR130" s="81"/>
      <c r="OFS130" s="81"/>
      <c r="OFT130" s="81"/>
      <c r="OFU130" s="81"/>
      <c r="OFV130" s="81"/>
      <c r="OFW130" s="81"/>
      <c r="OFX130" s="81"/>
      <c r="OFY130" s="81"/>
      <c r="OFZ130" s="81"/>
      <c r="OGA130" s="81"/>
      <c r="OGB130" s="81"/>
      <c r="OGC130" s="81"/>
      <c r="OGD130" s="81"/>
      <c r="OGE130" s="81"/>
      <c r="OGF130" s="81"/>
      <c r="OGG130" s="81"/>
      <c r="OGH130" s="81"/>
      <c r="OGI130" s="81"/>
      <c r="OGJ130" s="81"/>
      <c r="OGK130" s="81"/>
      <c r="OGL130" s="81"/>
      <c r="OGM130" s="81"/>
      <c r="OGN130" s="81"/>
      <c r="OGO130" s="81"/>
      <c r="OGP130" s="81"/>
      <c r="OGQ130" s="81"/>
      <c r="OGR130" s="81"/>
      <c r="OGS130" s="81"/>
      <c r="OGT130" s="81"/>
      <c r="OGU130" s="81"/>
      <c r="OGV130" s="81"/>
      <c r="OGW130" s="81"/>
      <c r="OGX130" s="81"/>
      <c r="OGY130" s="81"/>
      <c r="OGZ130" s="81"/>
      <c r="OHA130" s="81"/>
      <c r="OHB130" s="81"/>
      <c r="OHC130" s="81"/>
      <c r="OHD130" s="81"/>
      <c r="OHE130" s="81"/>
      <c r="OHF130" s="81"/>
      <c r="OHG130" s="81"/>
      <c r="OHH130" s="81"/>
      <c r="OHI130" s="81"/>
      <c r="OHJ130" s="81"/>
      <c r="OHK130" s="81"/>
      <c r="OHL130" s="81"/>
      <c r="OHM130" s="81"/>
      <c r="OHN130" s="81"/>
      <c r="OHO130" s="81"/>
      <c r="OHP130" s="81"/>
      <c r="OHQ130" s="81"/>
      <c r="OHR130" s="81"/>
      <c r="OHS130" s="81"/>
      <c r="OHT130" s="81"/>
      <c r="OHU130" s="81"/>
      <c r="OHV130" s="81"/>
      <c r="OHW130" s="81"/>
      <c r="OHX130" s="81"/>
      <c r="OHY130" s="81"/>
      <c r="OHZ130" s="81"/>
      <c r="OIA130" s="81"/>
      <c r="OIB130" s="81"/>
      <c r="OIC130" s="81"/>
      <c r="OID130" s="81"/>
      <c r="OIE130" s="81"/>
      <c r="OIF130" s="81"/>
      <c r="OIG130" s="81"/>
      <c r="OIH130" s="81"/>
      <c r="OII130" s="81"/>
      <c r="OIJ130" s="81"/>
      <c r="OIK130" s="81"/>
      <c r="OIL130" s="81"/>
      <c r="OIM130" s="81"/>
      <c r="OIN130" s="81"/>
      <c r="OIO130" s="81"/>
      <c r="OIP130" s="81"/>
      <c r="OIQ130" s="81"/>
      <c r="OIR130" s="81"/>
      <c r="OIS130" s="81"/>
      <c r="OIT130" s="81"/>
      <c r="OIU130" s="81"/>
      <c r="OIV130" s="81"/>
      <c r="OIW130" s="81"/>
      <c r="OIX130" s="81"/>
      <c r="OIY130" s="81"/>
      <c r="OIZ130" s="81"/>
      <c r="OJA130" s="81"/>
      <c r="OJB130" s="81"/>
      <c r="OJC130" s="81"/>
      <c r="OJD130" s="81"/>
      <c r="OJE130" s="81"/>
      <c r="OJF130" s="81"/>
      <c r="OJG130" s="81"/>
      <c r="OJH130" s="81"/>
      <c r="OJI130" s="81"/>
      <c r="OJJ130" s="81"/>
      <c r="OJK130" s="81"/>
      <c r="OJL130" s="81"/>
      <c r="OJM130" s="81"/>
      <c r="OJN130" s="81"/>
      <c r="OJO130" s="81"/>
      <c r="OJP130" s="81"/>
      <c r="OJQ130" s="81"/>
      <c r="OJR130" s="81"/>
      <c r="OJS130" s="81"/>
      <c r="OJT130" s="81"/>
      <c r="OJU130" s="81"/>
      <c r="OJV130" s="81"/>
      <c r="OJW130" s="81"/>
      <c r="OJX130" s="81"/>
      <c r="OJY130" s="81"/>
      <c r="OJZ130" s="81"/>
      <c r="OKA130" s="81"/>
      <c r="OKB130" s="81"/>
      <c r="OKC130" s="81"/>
      <c r="OKD130" s="81"/>
      <c r="OKE130" s="81"/>
      <c r="OKF130" s="81"/>
      <c r="OKG130" s="81"/>
      <c r="OKH130" s="81"/>
      <c r="OKI130" s="81"/>
      <c r="OKJ130" s="81"/>
      <c r="OKK130" s="81"/>
      <c r="OKL130" s="81"/>
      <c r="OKM130" s="81"/>
      <c r="OKN130" s="81"/>
      <c r="OKO130" s="81"/>
      <c r="OKP130" s="81"/>
      <c r="OKQ130" s="81"/>
      <c r="OKR130" s="81"/>
      <c r="OKS130" s="81"/>
      <c r="OKT130" s="81"/>
      <c r="OKU130" s="81"/>
      <c r="OKV130" s="81"/>
      <c r="OKW130" s="81"/>
      <c r="OKX130" s="81"/>
      <c r="OKY130" s="81"/>
      <c r="OKZ130" s="81"/>
      <c r="OLA130" s="81"/>
      <c r="OLB130" s="81"/>
      <c r="OLC130" s="81"/>
      <c r="OLD130" s="81"/>
      <c r="OLE130" s="81"/>
      <c r="OLF130" s="81"/>
      <c r="OLG130" s="81"/>
      <c r="OLH130" s="81"/>
      <c r="OLI130" s="81"/>
      <c r="OLJ130" s="81"/>
      <c r="OLK130" s="81"/>
      <c r="OLL130" s="81"/>
      <c r="OLM130" s="81"/>
      <c r="OLN130" s="81"/>
      <c r="OLO130" s="81"/>
      <c r="OLP130" s="81"/>
      <c r="OLQ130" s="81"/>
      <c r="OLR130" s="81"/>
      <c r="OLS130" s="81"/>
      <c r="OLT130" s="81"/>
      <c r="OLU130" s="81"/>
      <c r="OLV130" s="81"/>
      <c r="OLW130" s="81"/>
      <c r="OLX130" s="81"/>
      <c r="OLY130" s="81"/>
      <c r="OLZ130" s="81"/>
      <c r="OMA130" s="81"/>
      <c r="OMB130" s="81"/>
      <c r="OMC130" s="81"/>
      <c r="OMD130" s="81"/>
      <c r="OME130" s="81"/>
      <c r="OMF130" s="81"/>
      <c r="OMG130" s="81"/>
      <c r="OMH130" s="81"/>
      <c r="OMI130" s="81"/>
      <c r="OMJ130" s="81"/>
      <c r="OMK130" s="81"/>
      <c r="OML130" s="81"/>
      <c r="OMM130" s="81"/>
      <c r="OMN130" s="81"/>
      <c r="OMO130" s="81"/>
      <c r="OMP130" s="81"/>
      <c r="OMQ130" s="81"/>
      <c r="OMR130" s="81"/>
      <c r="OMS130" s="81"/>
      <c r="OMT130" s="81"/>
      <c r="OMU130" s="81"/>
      <c r="OMV130" s="81"/>
      <c r="OMW130" s="81"/>
      <c r="OMX130" s="81"/>
      <c r="OMY130" s="81"/>
      <c r="OMZ130" s="81"/>
      <c r="ONA130" s="81"/>
      <c r="ONB130" s="81"/>
      <c r="ONC130" s="81"/>
      <c r="OND130" s="81"/>
      <c r="ONE130" s="81"/>
      <c r="ONF130" s="81"/>
      <c r="ONG130" s="81"/>
      <c r="ONH130" s="81"/>
      <c r="ONI130" s="81"/>
      <c r="ONJ130" s="81"/>
      <c r="ONK130" s="81"/>
      <c r="ONL130" s="81"/>
      <c r="ONM130" s="81"/>
      <c r="ONN130" s="81"/>
      <c r="ONO130" s="81"/>
      <c r="ONP130" s="81"/>
      <c r="ONQ130" s="81"/>
      <c r="ONR130" s="81"/>
      <c r="ONS130" s="81"/>
      <c r="ONT130" s="81"/>
      <c r="ONU130" s="81"/>
      <c r="ONV130" s="81"/>
      <c r="ONW130" s="81"/>
      <c r="ONX130" s="81"/>
      <c r="ONY130" s="81"/>
      <c r="ONZ130" s="81"/>
      <c r="OOA130" s="81"/>
      <c r="OOB130" s="81"/>
      <c r="OOC130" s="81"/>
      <c r="OOD130" s="81"/>
      <c r="OOE130" s="81"/>
      <c r="OOF130" s="81"/>
      <c r="OOG130" s="81"/>
      <c r="OOH130" s="81"/>
      <c r="OOI130" s="81"/>
      <c r="OOJ130" s="81"/>
      <c r="OOK130" s="81"/>
      <c r="OOL130" s="81"/>
      <c r="OOM130" s="81"/>
      <c r="OON130" s="81"/>
      <c r="OOO130" s="81"/>
      <c r="OOP130" s="81"/>
      <c r="OOQ130" s="81"/>
      <c r="OOR130" s="81"/>
      <c r="OOS130" s="81"/>
      <c r="OOT130" s="81"/>
      <c r="OOU130" s="81"/>
      <c r="OOV130" s="81"/>
      <c r="OOW130" s="81"/>
      <c r="OOX130" s="81"/>
      <c r="OOY130" s="81"/>
      <c r="OOZ130" s="81"/>
      <c r="OPA130" s="81"/>
      <c r="OPB130" s="81"/>
      <c r="OPC130" s="81"/>
      <c r="OPD130" s="81"/>
      <c r="OPE130" s="81"/>
      <c r="OPF130" s="81"/>
      <c r="OPG130" s="81"/>
      <c r="OPH130" s="81"/>
      <c r="OPI130" s="81"/>
      <c r="OPJ130" s="81"/>
      <c r="OPK130" s="81"/>
      <c r="OPL130" s="81"/>
      <c r="OPM130" s="81"/>
      <c r="OPN130" s="81"/>
      <c r="OPO130" s="81"/>
      <c r="OPP130" s="81"/>
      <c r="OPQ130" s="81"/>
      <c r="OPR130" s="81"/>
      <c r="OPS130" s="81"/>
      <c r="OPT130" s="81"/>
      <c r="OPU130" s="81"/>
      <c r="OPV130" s="81"/>
      <c r="OPW130" s="81"/>
      <c r="OPX130" s="81"/>
      <c r="OPY130" s="81"/>
      <c r="OPZ130" s="81"/>
      <c r="OQA130" s="81"/>
      <c r="OQB130" s="81"/>
      <c r="OQC130" s="81"/>
      <c r="OQD130" s="81"/>
      <c r="OQE130" s="81"/>
      <c r="OQF130" s="81"/>
      <c r="OQG130" s="81"/>
      <c r="OQH130" s="81"/>
      <c r="OQI130" s="81"/>
      <c r="OQJ130" s="81"/>
      <c r="OQK130" s="81"/>
      <c r="OQL130" s="81"/>
      <c r="OQM130" s="81"/>
      <c r="OQN130" s="81"/>
      <c r="OQO130" s="81"/>
      <c r="OQP130" s="81"/>
      <c r="OQQ130" s="81"/>
      <c r="OQR130" s="81"/>
      <c r="OQS130" s="81"/>
      <c r="OQT130" s="81"/>
      <c r="OQU130" s="81"/>
      <c r="OQV130" s="81"/>
      <c r="OQW130" s="81"/>
      <c r="OQX130" s="81"/>
      <c r="OQY130" s="81"/>
      <c r="OQZ130" s="81"/>
      <c r="ORA130" s="81"/>
      <c r="ORB130" s="81"/>
      <c r="ORC130" s="81"/>
      <c r="ORD130" s="81"/>
      <c r="ORE130" s="81"/>
      <c r="ORF130" s="81"/>
      <c r="ORG130" s="81"/>
      <c r="ORH130" s="81"/>
      <c r="ORI130" s="81"/>
      <c r="ORJ130" s="81"/>
      <c r="ORK130" s="81"/>
      <c r="ORL130" s="81"/>
      <c r="ORM130" s="81"/>
      <c r="ORN130" s="81"/>
      <c r="ORO130" s="81"/>
      <c r="ORP130" s="81"/>
      <c r="ORQ130" s="81"/>
      <c r="ORR130" s="81"/>
      <c r="ORS130" s="81"/>
      <c r="ORT130" s="81"/>
      <c r="ORU130" s="81"/>
      <c r="ORV130" s="81"/>
      <c r="ORW130" s="81"/>
      <c r="ORX130" s="81"/>
      <c r="ORY130" s="81"/>
      <c r="ORZ130" s="81"/>
      <c r="OSA130" s="81"/>
      <c r="OSB130" s="81"/>
      <c r="OSC130" s="81"/>
      <c r="OSD130" s="81"/>
      <c r="OSE130" s="81"/>
      <c r="OSF130" s="81"/>
      <c r="OSG130" s="81"/>
      <c r="OSH130" s="81"/>
      <c r="OSI130" s="81"/>
      <c r="OSJ130" s="81"/>
      <c r="OSK130" s="81"/>
      <c r="OSL130" s="81"/>
      <c r="OSM130" s="81"/>
      <c r="OSN130" s="81"/>
      <c r="OSO130" s="81"/>
      <c r="OSP130" s="81"/>
      <c r="OSQ130" s="81"/>
      <c r="OSR130" s="81"/>
      <c r="OSS130" s="81"/>
      <c r="OST130" s="81"/>
      <c r="OSU130" s="81"/>
      <c r="OSV130" s="81"/>
      <c r="OSW130" s="81"/>
      <c r="OSX130" s="81"/>
      <c r="OSY130" s="81"/>
      <c r="OSZ130" s="81"/>
      <c r="OTA130" s="81"/>
      <c r="OTB130" s="81"/>
      <c r="OTC130" s="81"/>
      <c r="OTD130" s="81"/>
      <c r="OTE130" s="81"/>
      <c r="OTF130" s="81"/>
      <c r="OTG130" s="81"/>
      <c r="OTH130" s="81"/>
      <c r="OTI130" s="81"/>
      <c r="OTJ130" s="81"/>
      <c r="OTK130" s="81"/>
      <c r="OTL130" s="81"/>
      <c r="OTM130" s="81"/>
      <c r="OTN130" s="81"/>
      <c r="OTO130" s="81"/>
      <c r="OTP130" s="81"/>
      <c r="OTQ130" s="81"/>
      <c r="OTR130" s="81"/>
      <c r="OTS130" s="81"/>
      <c r="OTT130" s="81"/>
      <c r="OTU130" s="81"/>
      <c r="OTV130" s="81"/>
      <c r="OTW130" s="81"/>
      <c r="OTX130" s="81"/>
      <c r="OTY130" s="81"/>
      <c r="OTZ130" s="81"/>
      <c r="OUA130" s="81"/>
      <c r="OUB130" s="81"/>
      <c r="OUC130" s="81"/>
      <c r="OUD130" s="81"/>
      <c r="OUE130" s="81"/>
      <c r="OUF130" s="81"/>
      <c r="OUG130" s="81"/>
      <c r="OUH130" s="81"/>
      <c r="OUI130" s="81"/>
      <c r="OUJ130" s="81"/>
      <c r="OUK130" s="81"/>
      <c r="OUL130" s="81"/>
      <c r="OUM130" s="81"/>
      <c r="OUN130" s="81"/>
      <c r="OUO130" s="81"/>
      <c r="OUP130" s="81"/>
      <c r="OUQ130" s="81"/>
      <c r="OUR130" s="81"/>
      <c r="OUS130" s="81"/>
      <c r="OUT130" s="81"/>
      <c r="OUU130" s="81"/>
      <c r="OUV130" s="81"/>
      <c r="OUW130" s="81"/>
      <c r="OUX130" s="81"/>
      <c r="OUY130" s="81"/>
      <c r="OUZ130" s="81"/>
      <c r="OVA130" s="81"/>
      <c r="OVB130" s="81"/>
      <c r="OVC130" s="81"/>
      <c r="OVD130" s="81"/>
      <c r="OVE130" s="81"/>
      <c r="OVF130" s="81"/>
      <c r="OVG130" s="81"/>
      <c r="OVH130" s="81"/>
      <c r="OVI130" s="81"/>
      <c r="OVJ130" s="81"/>
      <c r="OVK130" s="81"/>
      <c r="OVL130" s="81"/>
      <c r="OVM130" s="81"/>
      <c r="OVN130" s="81"/>
      <c r="OVO130" s="81"/>
      <c r="OVP130" s="81"/>
      <c r="OVQ130" s="81"/>
      <c r="OVR130" s="81"/>
      <c r="OVS130" s="81"/>
      <c r="OVT130" s="81"/>
      <c r="OVU130" s="81"/>
      <c r="OVV130" s="81"/>
      <c r="OVW130" s="81"/>
      <c r="OVX130" s="81"/>
      <c r="OVY130" s="81"/>
      <c r="OVZ130" s="81"/>
      <c r="OWA130" s="81"/>
      <c r="OWB130" s="81"/>
      <c r="OWC130" s="81"/>
      <c r="OWD130" s="81"/>
      <c r="OWE130" s="81"/>
      <c r="OWF130" s="81"/>
      <c r="OWG130" s="81"/>
      <c r="OWH130" s="81"/>
      <c r="OWI130" s="81"/>
      <c r="OWJ130" s="81"/>
      <c r="OWK130" s="81"/>
      <c r="OWL130" s="81"/>
      <c r="OWM130" s="81"/>
      <c r="OWN130" s="81"/>
      <c r="OWO130" s="81"/>
      <c r="OWP130" s="81"/>
      <c r="OWQ130" s="81"/>
      <c r="OWR130" s="81"/>
      <c r="OWS130" s="81"/>
      <c r="OWT130" s="81"/>
      <c r="OWU130" s="81"/>
      <c r="OWV130" s="81"/>
      <c r="OWW130" s="81"/>
      <c r="OWX130" s="81"/>
      <c r="OWY130" s="81"/>
      <c r="OWZ130" s="81"/>
      <c r="OXA130" s="81"/>
      <c r="OXB130" s="81"/>
      <c r="OXC130" s="81"/>
      <c r="OXD130" s="81"/>
      <c r="OXE130" s="81"/>
      <c r="OXF130" s="81"/>
      <c r="OXG130" s="81"/>
      <c r="OXH130" s="81"/>
      <c r="OXI130" s="81"/>
      <c r="OXJ130" s="81"/>
      <c r="OXK130" s="81"/>
      <c r="OXL130" s="81"/>
      <c r="OXM130" s="81"/>
      <c r="OXN130" s="81"/>
      <c r="OXO130" s="81"/>
      <c r="OXP130" s="81"/>
      <c r="OXQ130" s="81"/>
      <c r="OXR130" s="81"/>
      <c r="OXS130" s="81"/>
      <c r="OXT130" s="81"/>
      <c r="OXU130" s="81"/>
      <c r="OXV130" s="81"/>
      <c r="OXW130" s="81"/>
      <c r="OXX130" s="81"/>
      <c r="OXY130" s="81"/>
      <c r="OXZ130" s="81"/>
      <c r="OYA130" s="81"/>
      <c r="OYB130" s="81"/>
      <c r="OYC130" s="81"/>
      <c r="OYD130" s="81"/>
      <c r="OYE130" s="81"/>
      <c r="OYF130" s="81"/>
      <c r="OYG130" s="81"/>
      <c r="OYH130" s="81"/>
      <c r="OYI130" s="81"/>
      <c r="OYJ130" s="81"/>
      <c r="OYK130" s="81"/>
      <c r="OYL130" s="81"/>
      <c r="OYM130" s="81"/>
      <c r="OYN130" s="81"/>
      <c r="OYO130" s="81"/>
      <c r="OYP130" s="81"/>
      <c r="OYQ130" s="81"/>
      <c r="OYR130" s="81"/>
      <c r="OYS130" s="81"/>
      <c r="OYT130" s="81"/>
      <c r="OYU130" s="81"/>
      <c r="OYV130" s="81"/>
      <c r="OYW130" s="81"/>
      <c r="OYX130" s="81"/>
      <c r="OYY130" s="81"/>
      <c r="OYZ130" s="81"/>
      <c r="OZA130" s="81"/>
      <c r="OZB130" s="81"/>
      <c r="OZC130" s="81"/>
      <c r="OZD130" s="81"/>
      <c r="OZE130" s="81"/>
      <c r="OZF130" s="81"/>
      <c r="OZG130" s="81"/>
      <c r="OZH130" s="81"/>
      <c r="OZI130" s="81"/>
      <c r="OZJ130" s="81"/>
      <c r="OZK130" s="81"/>
      <c r="OZL130" s="81"/>
      <c r="OZM130" s="81"/>
      <c r="OZN130" s="81"/>
      <c r="OZO130" s="81"/>
      <c r="OZP130" s="81"/>
      <c r="OZQ130" s="81"/>
      <c r="OZR130" s="81"/>
      <c r="OZS130" s="81"/>
      <c r="OZT130" s="81"/>
      <c r="OZU130" s="81"/>
      <c r="OZV130" s="81"/>
      <c r="OZW130" s="81"/>
      <c r="OZX130" s="81"/>
      <c r="OZY130" s="81"/>
      <c r="OZZ130" s="81"/>
      <c r="PAA130" s="81"/>
      <c r="PAB130" s="81"/>
      <c r="PAC130" s="81"/>
      <c r="PAD130" s="81"/>
      <c r="PAE130" s="81"/>
      <c r="PAF130" s="81"/>
      <c r="PAG130" s="81"/>
      <c r="PAH130" s="81"/>
      <c r="PAI130" s="81"/>
      <c r="PAJ130" s="81"/>
      <c r="PAK130" s="81"/>
      <c r="PAL130" s="81"/>
      <c r="PAM130" s="81"/>
      <c r="PAN130" s="81"/>
      <c r="PAO130" s="81"/>
      <c r="PAP130" s="81"/>
      <c r="PAQ130" s="81"/>
      <c r="PAR130" s="81"/>
      <c r="PAS130" s="81"/>
      <c r="PAT130" s="81"/>
      <c r="PAU130" s="81"/>
      <c r="PAV130" s="81"/>
      <c r="PAW130" s="81"/>
      <c r="PAX130" s="81"/>
      <c r="PAY130" s="81"/>
      <c r="PAZ130" s="81"/>
      <c r="PBA130" s="81"/>
      <c r="PBB130" s="81"/>
      <c r="PBC130" s="81"/>
      <c r="PBD130" s="81"/>
      <c r="PBE130" s="81"/>
      <c r="PBF130" s="81"/>
      <c r="PBG130" s="81"/>
      <c r="PBH130" s="81"/>
      <c r="PBI130" s="81"/>
      <c r="PBJ130" s="81"/>
      <c r="PBK130" s="81"/>
      <c r="PBL130" s="81"/>
      <c r="PBM130" s="81"/>
      <c r="PBN130" s="81"/>
      <c r="PBO130" s="81"/>
      <c r="PBP130" s="81"/>
      <c r="PBQ130" s="81"/>
      <c r="PBR130" s="81"/>
      <c r="PBS130" s="81"/>
      <c r="PBT130" s="81"/>
      <c r="PBU130" s="81"/>
      <c r="PBV130" s="81"/>
      <c r="PBW130" s="81"/>
      <c r="PBX130" s="81"/>
      <c r="PBY130" s="81"/>
      <c r="PBZ130" s="81"/>
      <c r="PCA130" s="81"/>
      <c r="PCB130" s="81"/>
      <c r="PCC130" s="81"/>
      <c r="PCD130" s="81"/>
      <c r="PCE130" s="81"/>
      <c r="PCF130" s="81"/>
      <c r="PCG130" s="81"/>
      <c r="PCH130" s="81"/>
      <c r="PCI130" s="81"/>
      <c r="PCJ130" s="81"/>
      <c r="PCK130" s="81"/>
      <c r="PCL130" s="81"/>
      <c r="PCM130" s="81"/>
      <c r="PCN130" s="81"/>
      <c r="PCO130" s="81"/>
      <c r="PCP130" s="81"/>
      <c r="PCQ130" s="81"/>
      <c r="PCR130" s="81"/>
      <c r="PCS130" s="81"/>
      <c r="PCT130" s="81"/>
      <c r="PCU130" s="81"/>
      <c r="PCV130" s="81"/>
      <c r="PCW130" s="81"/>
      <c r="PCX130" s="81"/>
      <c r="PCY130" s="81"/>
      <c r="PCZ130" s="81"/>
      <c r="PDA130" s="81"/>
      <c r="PDB130" s="81"/>
      <c r="PDC130" s="81"/>
      <c r="PDD130" s="81"/>
      <c r="PDE130" s="81"/>
      <c r="PDF130" s="81"/>
      <c r="PDG130" s="81"/>
      <c r="PDH130" s="81"/>
      <c r="PDI130" s="81"/>
      <c r="PDJ130" s="81"/>
      <c r="PDK130" s="81"/>
      <c r="PDL130" s="81"/>
      <c r="PDM130" s="81"/>
      <c r="PDN130" s="81"/>
      <c r="PDO130" s="81"/>
      <c r="PDP130" s="81"/>
      <c r="PDQ130" s="81"/>
      <c r="PDR130" s="81"/>
      <c r="PDS130" s="81"/>
      <c r="PDT130" s="81"/>
      <c r="PDU130" s="81"/>
      <c r="PDV130" s="81"/>
      <c r="PDW130" s="81"/>
      <c r="PDX130" s="81"/>
      <c r="PDY130" s="81"/>
      <c r="PDZ130" s="81"/>
      <c r="PEA130" s="81"/>
      <c r="PEB130" s="81"/>
      <c r="PEC130" s="81"/>
      <c r="PED130" s="81"/>
      <c r="PEE130" s="81"/>
      <c r="PEF130" s="81"/>
      <c r="PEG130" s="81"/>
      <c r="PEH130" s="81"/>
      <c r="PEI130" s="81"/>
      <c r="PEJ130" s="81"/>
      <c r="PEK130" s="81"/>
      <c r="PEL130" s="81"/>
      <c r="PEM130" s="81"/>
      <c r="PEN130" s="81"/>
      <c r="PEO130" s="81"/>
      <c r="PEP130" s="81"/>
      <c r="PEQ130" s="81"/>
      <c r="PER130" s="81"/>
      <c r="PES130" s="81"/>
      <c r="PET130" s="81"/>
      <c r="PEU130" s="81"/>
      <c r="PEV130" s="81"/>
      <c r="PEW130" s="81"/>
      <c r="PEX130" s="81"/>
      <c r="PEY130" s="81"/>
      <c r="PEZ130" s="81"/>
      <c r="PFA130" s="81"/>
      <c r="PFB130" s="81"/>
      <c r="PFC130" s="81"/>
      <c r="PFD130" s="81"/>
      <c r="PFE130" s="81"/>
      <c r="PFF130" s="81"/>
      <c r="PFG130" s="81"/>
      <c r="PFH130" s="81"/>
      <c r="PFI130" s="81"/>
      <c r="PFJ130" s="81"/>
      <c r="PFK130" s="81"/>
      <c r="PFL130" s="81"/>
      <c r="PFM130" s="81"/>
      <c r="PFN130" s="81"/>
      <c r="PFO130" s="81"/>
      <c r="PFP130" s="81"/>
      <c r="PFQ130" s="81"/>
      <c r="PFR130" s="81"/>
      <c r="PFS130" s="81"/>
      <c r="PFT130" s="81"/>
      <c r="PFU130" s="81"/>
      <c r="PFV130" s="81"/>
      <c r="PFW130" s="81"/>
      <c r="PFX130" s="81"/>
      <c r="PFY130" s="81"/>
      <c r="PFZ130" s="81"/>
      <c r="PGA130" s="81"/>
      <c r="PGB130" s="81"/>
      <c r="PGC130" s="81"/>
      <c r="PGD130" s="81"/>
      <c r="PGE130" s="81"/>
      <c r="PGF130" s="81"/>
      <c r="PGG130" s="81"/>
      <c r="PGH130" s="81"/>
      <c r="PGI130" s="81"/>
      <c r="PGJ130" s="81"/>
      <c r="PGK130" s="81"/>
      <c r="PGL130" s="81"/>
      <c r="PGM130" s="81"/>
      <c r="PGN130" s="81"/>
      <c r="PGO130" s="81"/>
      <c r="PGP130" s="81"/>
      <c r="PGQ130" s="81"/>
      <c r="PGR130" s="81"/>
      <c r="PGS130" s="81"/>
      <c r="PGT130" s="81"/>
      <c r="PGU130" s="81"/>
      <c r="PGV130" s="81"/>
      <c r="PGW130" s="81"/>
      <c r="PGX130" s="81"/>
      <c r="PGY130" s="81"/>
      <c r="PGZ130" s="81"/>
      <c r="PHA130" s="81"/>
      <c r="PHB130" s="81"/>
      <c r="PHC130" s="81"/>
      <c r="PHD130" s="81"/>
      <c r="PHE130" s="81"/>
      <c r="PHF130" s="81"/>
      <c r="PHG130" s="81"/>
      <c r="PHH130" s="81"/>
      <c r="PHI130" s="81"/>
      <c r="PHJ130" s="81"/>
      <c r="PHK130" s="81"/>
      <c r="PHL130" s="81"/>
      <c r="PHM130" s="81"/>
      <c r="PHN130" s="81"/>
      <c r="PHO130" s="81"/>
      <c r="PHP130" s="81"/>
      <c r="PHQ130" s="81"/>
      <c r="PHR130" s="81"/>
      <c r="PHS130" s="81"/>
      <c r="PHT130" s="81"/>
      <c r="PHU130" s="81"/>
      <c r="PHV130" s="81"/>
      <c r="PHW130" s="81"/>
      <c r="PHX130" s="81"/>
      <c r="PHY130" s="81"/>
      <c r="PHZ130" s="81"/>
      <c r="PIA130" s="81"/>
      <c r="PIB130" s="81"/>
      <c r="PIC130" s="81"/>
      <c r="PID130" s="81"/>
      <c r="PIE130" s="81"/>
      <c r="PIF130" s="81"/>
      <c r="PIG130" s="81"/>
      <c r="PIH130" s="81"/>
      <c r="PII130" s="81"/>
      <c r="PIJ130" s="81"/>
      <c r="PIK130" s="81"/>
      <c r="PIL130" s="81"/>
      <c r="PIM130" s="81"/>
      <c r="PIN130" s="81"/>
      <c r="PIO130" s="81"/>
      <c r="PIP130" s="81"/>
      <c r="PIQ130" s="81"/>
      <c r="PIR130" s="81"/>
      <c r="PIS130" s="81"/>
      <c r="PIT130" s="81"/>
      <c r="PIU130" s="81"/>
      <c r="PIV130" s="81"/>
      <c r="PIW130" s="81"/>
      <c r="PIX130" s="81"/>
      <c r="PIY130" s="81"/>
      <c r="PIZ130" s="81"/>
      <c r="PJA130" s="81"/>
      <c r="PJB130" s="81"/>
      <c r="PJC130" s="81"/>
      <c r="PJD130" s="81"/>
      <c r="PJE130" s="81"/>
      <c r="PJF130" s="81"/>
      <c r="PJG130" s="81"/>
      <c r="PJH130" s="81"/>
      <c r="PJI130" s="81"/>
      <c r="PJJ130" s="81"/>
      <c r="PJK130" s="81"/>
      <c r="PJL130" s="81"/>
      <c r="PJM130" s="81"/>
      <c r="PJN130" s="81"/>
      <c r="PJO130" s="81"/>
      <c r="PJP130" s="81"/>
      <c r="PJQ130" s="81"/>
      <c r="PJR130" s="81"/>
      <c r="PJS130" s="81"/>
      <c r="PJT130" s="81"/>
      <c r="PJU130" s="81"/>
      <c r="PJV130" s="81"/>
      <c r="PJW130" s="81"/>
      <c r="PJX130" s="81"/>
      <c r="PJY130" s="81"/>
      <c r="PJZ130" s="81"/>
      <c r="PKA130" s="81"/>
      <c r="PKB130" s="81"/>
      <c r="PKC130" s="81"/>
      <c r="PKD130" s="81"/>
      <c r="PKE130" s="81"/>
      <c r="PKF130" s="81"/>
      <c r="PKG130" s="81"/>
      <c r="PKH130" s="81"/>
      <c r="PKI130" s="81"/>
      <c r="PKJ130" s="81"/>
      <c r="PKK130" s="81"/>
      <c r="PKL130" s="81"/>
      <c r="PKM130" s="81"/>
      <c r="PKN130" s="81"/>
      <c r="PKO130" s="81"/>
      <c r="PKP130" s="81"/>
      <c r="PKQ130" s="81"/>
      <c r="PKR130" s="81"/>
      <c r="PKS130" s="81"/>
      <c r="PKT130" s="81"/>
      <c r="PKU130" s="81"/>
      <c r="PKV130" s="81"/>
      <c r="PKW130" s="81"/>
      <c r="PKX130" s="81"/>
      <c r="PKY130" s="81"/>
      <c r="PKZ130" s="81"/>
      <c r="PLA130" s="81"/>
      <c r="PLB130" s="81"/>
      <c r="PLC130" s="81"/>
      <c r="PLD130" s="81"/>
      <c r="PLE130" s="81"/>
      <c r="PLF130" s="81"/>
      <c r="PLG130" s="81"/>
      <c r="PLH130" s="81"/>
      <c r="PLI130" s="81"/>
      <c r="PLJ130" s="81"/>
      <c r="PLK130" s="81"/>
      <c r="PLL130" s="81"/>
      <c r="PLM130" s="81"/>
      <c r="PLN130" s="81"/>
      <c r="PLO130" s="81"/>
      <c r="PLP130" s="81"/>
      <c r="PLQ130" s="81"/>
      <c r="PLR130" s="81"/>
      <c r="PLS130" s="81"/>
      <c r="PLT130" s="81"/>
      <c r="PLU130" s="81"/>
      <c r="PLV130" s="81"/>
      <c r="PLW130" s="81"/>
      <c r="PLX130" s="81"/>
      <c r="PLY130" s="81"/>
      <c r="PLZ130" s="81"/>
      <c r="PMA130" s="81"/>
      <c r="PMB130" s="81"/>
      <c r="PMC130" s="81"/>
      <c r="PMD130" s="81"/>
      <c r="PME130" s="81"/>
      <c r="PMF130" s="81"/>
      <c r="PMG130" s="81"/>
      <c r="PMH130" s="81"/>
      <c r="PMI130" s="81"/>
      <c r="PMJ130" s="81"/>
      <c r="PMK130" s="81"/>
      <c r="PML130" s="81"/>
      <c r="PMM130" s="81"/>
      <c r="PMN130" s="81"/>
      <c r="PMO130" s="81"/>
      <c r="PMP130" s="81"/>
      <c r="PMQ130" s="81"/>
      <c r="PMR130" s="81"/>
      <c r="PMS130" s="81"/>
      <c r="PMT130" s="81"/>
      <c r="PMU130" s="81"/>
      <c r="PMV130" s="81"/>
      <c r="PMW130" s="81"/>
      <c r="PMX130" s="81"/>
      <c r="PMY130" s="81"/>
      <c r="PMZ130" s="81"/>
      <c r="PNA130" s="81"/>
      <c r="PNB130" s="81"/>
      <c r="PNC130" s="81"/>
      <c r="PND130" s="81"/>
      <c r="PNE130" s="81"/>
      <c r="PNF130" s="81"/>
      <c r="PNG130" s="81"/>
      <c r="PNH130" s="81"/>
      <c r="PNI130" s="81"/>
      <c r="PNJ130" s="81"/>
      <c r="PNK130" s="81"/>
      <c r="PNL130" s="81"/>
      <c r="PNM130" s="81"/>
      <c r="PNN130" s="81"/>
      <c r="PNO130" s="81"/>
      <c r="PNP130" s="81"/>
      <c r="PNQ130" s="81"/>
      <c r="PNR130" s="81"/>
      <c r="PNS130" s="81"/>
      <c r="PNT130" s="81"/>
      <c r="PNU130" s="81"/>
      <c r="PNV130" s="81"/>
      <c r="PNW130" s="81"/>
      <c r="PNX130" s="81"/>
      <c r="PNY130" s="81"/>
      <c r="PNZ130" s="81"/>
      <c r="POA130" s="81"/>
      <c r="POB130" s="81"/>
      <c r="POC130" s="81"/>
      <c r="POD130" s="81"/>
      <c r="POE130" s="81"/>
      <c r="POF130" s="81"/>
      <c r="POG130" s="81"/>
      <c r="POH130" s="81"/>
      <c r="POI130" s="81"/>
      <c r="POJ130" s="81"/>
      <c r="POK130" s="81"/>
      <c r="POL130" s="81"/>
      <c r="POM130" s="81"/>
      <c r="PON130" s="81"/>
      <c r="POO130" s="81"/>
      <c r="POP130" s="81"/>
      <c r="POQ130" s="81"/>
      <c r="POR130" s="81"/>
      <c r="POS130" s="81"/>
      <c r="POT130" s="81"/>
      <c r="POU130" s="81"/>
      <c r="POV130" s="81"/>
      <c r="POW130" s="81"/>
      <c r="POX130" s="81"/>
      <c r="POY130" s="81"/>
      <c r="POZ130" s="81"/>
      <c r="PPA130" s="81"/>
      <c r="PPB130" s="81"/>
      <c r="PPC130" s="81"/>
      <c r="PPD130" s="81"/>
      <c r="PPE130" s="81"/>
      <c r="PPF130" s="81"/>
      <c r="PPG130" s="81"/>
      <c r="PPH130" s="81"/>
      <c r="PPI130" s="81"/>
      <c r="PPJ130" s="81"/>
      <c r="PPK130" s="81"/>
      <c r="PPL130" s="81"/>
      <c r="PPM130" s="81"/>
      <c r="PPN130" s="81"/>
      <c r="PPO130" s="81"/>
      <c r="PPP130" s="81"/>
      <c r="PPQ130" s="81"/>
      <c r="PPR130" s="81"/>
      <c r="PPS130" s="81"/>
      <c r="PPT130" s="81"/>
      <c r="PPU130" s="81"/>
      <c r="PPV130" s="81"/>
      <c r="PPW130" s="81"/>
      <c r="PPX130" s="81"/>
      <c r="PPY130" s="81"/>
      <c r="PPZ130" s="81"/>
      <c r="PQA130" s="81"/>
      <c r="PQB130" s="81"/>
      <c r="PQC130" s="81"/>
      <c r="PQD130" s="81"/>
      <c r="PQE130" s="81"/>
      <c r="PQF130" s="81"/>
      <c r="PQG130" s="81"/>
      <c r="PQH130" s="81"/>
      <c r="PQI130" s="81"/>
      <c r="PQJ130" s="81"/>
      <c r="PQK130" s="81"/>
      <c r="PQL130" s="81"/>
      <c r="PQM130" s="81"/>
      <c r="PQN130" s="81"/>
      <c r="PQO130" s="81"/>
      <c r="PQP130" s="81"/>
      <c r="PQQ130" s="81"/>
      <c r="PQR130" s="81"/>
      <c r="PQS130" s="81"/>
      <c r="PQT130" s="81"/>
      <c r="PQU130" s="81"/>
      <c r="PQV130" s="81"/>
      <c r="PQW130" s="81"/>
      <c r="PQX130" s="81"/>
      <c r="PQY130" s="81"/>
      <c r="PQZ130" s="81"/>
      <c r="PRA130" s="81"/>
      <c r="PRB130" s="81"/>
      <c r="PRC130" s="81"/>
      <c r="PRD130" s="81"/>
      <c r="PRE130" s="81"/>
      <c r="PRF130" s="81"/>
      <c r="PRG130" s="81"/>
      <c r="PRH130" s="81"/>
      <c r="PRI130" s="81"/>
      <c r="PRJ130" s="81"/>
      <c r="PRK130" s="81"/>
      <c r="PRL130" s="81"/>
      <c r="PRM130" s="81"/>
      <c r="PRN130" s="81"/>
      <c r="PRO130" s="81"/>
      <c r="PRP130" s="81"/>
      <c r="PRQ130" s="81"/>
      <c r="PRR130" s="81"/>
      <c r="PRS130" s="81"/>
      <c r="PRT130" s="81"/>
      <c r="PRU130" s="81"/>
      <c r="PRV130" s="81"/>
      <c r="PRW130" s="81"/>
      <c r="PRX130" s="81"/>
      <c r="PRY130" s="81"/>
      <c r="PRZ130" s="81"/>
      <c r="PSA130" s="81"/>
      <c r="PSB130" s="81"/>
      <c r="PSC130" s="81"/>
      <c r="PSD130" s="81"/>
      <c r="PSE130" s="81"/>
      <c r="PSF130" s="81"/>
      <c r="PSG130" s="81"/>
      <c r="PSH130" s="81"/>
      <c r="PSI130" s="81"/>
      <c r="PSJ130" s="81"/>
      <c r="PSK130" s="81"/>
      <c r="PSL130" s="81"/>
      <c r="PSM130" s="81"/>
      <c r="PSN130" s="81"/>
      <c r="PSO130" s="81"/>
      <c r="PSP130" s="81"/>
      <c r="PSQ130" s="81"/>
      <c r="PSR130" s="81"/>
      <c r="PSS130" s="81"/>
      <c r="PST130" s="81"/>
      <c r="PSU130" s="81"/>
      <c r="PSV130" s="81"/>
      <c r="PSW130" s="81"/>
      <c r="PSX130" s="81"/>
      <c r="PSY130" s="81"/>
      <c r="PSZ130" s="81"/>
      <c r="PTA130" s="81"/>
      <c r="PTB130" s="81"/>
      <c r="PTC130" s="81"/>
      <c r="PTD130" s="81"/>
      <c r="PTE130" s="81"/>
      <c r="PTF130" s="81"/>
      <c r="PTG130" s="81"/>
      <c r="PTH130" s="81"/>
      <c r="PTI130" s="81"/>
      <c r="PTJ130" s="81"/>
      <c r="PTK130" s="81"/>
      <c r="PTL130" s="81"/>
      <c r="PTM130" s="81"/>
      <c r="PTN130" s="81"/>
      <c r="PTO130" s="81"/>
      <c r="PTP130" s="81"/>
      <c r="PTQ130" s="81"/>
      <c r="PTR130" s="81"/>
      <c r="PTS130" s="81"/>
      <c r="PTT130" s="81"/>
      <c r="PTU130" s="81"/>
      <c r="PTV130" s="81"/>
      <c r="PTW130" s="81"/>
      <c r="PTX130" s="81"/>
      <c r="PTY130" s="81"/>
      <c r="PTZ130" s="81"/>
      <c r="PUA130" s="81"/>
      <c r="PUB130" s="81"/>
      <c r="PUC130" s="81"/>
      <c r="PUD130" s="81"/>
      <c r="PUE130" s="81"/>
      <c r="PUF130" s="81"/>
      <c r="PUG130" s="81"/>
      <c r="PUH130" s="81"/>
      <c r="PUI130" s="81"/>
      <c r="PUJ130" s="81"/>
      <c r="PUK130" s="81"/>
      <c r="PUL130" s="81"/>
      <c r="PUM130" s="81"/>
      <c r="PUN130" s="81"/>
      <c r="PUO130" s="81"/>
      <c r="PUP130" s="81"/>
      <c r="PUQ130" s="81"/>
      <c r="PUR130" s="81"/>
      <c r="PUS130" s="81"/>
      <c r="PUT130" s="81"/>
      <c r="PUU130" s="81"/>
      <c r="PUV130" s="81"/>
      <c r="PUW130" s="81"/>
      <c r="PUX130" s="81"/>
      <c r="PUY130" s="81"/>
      <c r="PUZ130" s="81"/>
      <c r="PVA130" s="81"/>
      <c r="PVB130" s="81"/>
      <c r="PVC130" s="81"/>
      <c r="PVD130" s="81"/>
      <c r="PVE130" s="81"/>
      <c r="PVF130" s="81"/>
      <c r="PVG130" s="81"/>
      <c r="PVH130" s="81"/>
      <c r="PVI130" s="81"/>
      <c r="PVJ130" s="81"/>
      <c r="PVK130" s="81"/>
      <c r="PVL130" s="81"/>
      <c r="PVM130" s="81"/>
      <c r="PVN130" s="81"/>
      <c r="PVO130" s="81"/>
      <c r="PVP130" s="81"/>
      <c r="PVQ130" s="81"/>
      <c r="PVR130" s="81"/>
      <c r="PVS130" s="81"/>
      <c r="PVT130" s="81"/>
      <c r="PVU130" s="81"/>
      <c r="PVV130" s="81"/>
      <c r="PVW130" s="81"/>
      <c r="PVX130" s="81"/>
      <c r="PVY130" s="81"/>
      <c r="PVZ130" s="81"/>
      <c r="PWA130" s="81"/>
      <c r="PWB130" s="81"/>
      <c r="PWC130" s="81"/>
      <c r="PWD130" s="81"/>
      <c r="PWE130" s="81"/>
      <c r="PWF130" s="81"/>
      <c r="PWG130" s="81"/>
      <c r="PWH130" s="81"/>
      <c r="PWI130" s="81"/>
      <c r="PWJ130" s="81"/>
      <c r="PWK130" s="81"/>
      <c r="PWL130" s="81"/>
      <c r="PWM130" s="81"/>
      <c r="PWN130" s="81"/>
      <c r="PWO130" s="81"/>
      <c r="PWP130" s="81"/>
      <c r="PWQ130" s="81"/>
      <c r="PWR130" s="81"/>
      <c r="PWS130" s="81"/>
      <c r="PWT130" s="81"/>
      <c r="PWU130" s="81"/>
      <c r="PWV130" s="81"/>
      <c r="PWW130" s="81"/>
      <c r="PWX130" s="81"/>
      <c r="PWY130" s="81"/>
      <c r="PWZ130" s="81"/>
      <c r="PXA130" s="81"/>
      <c r="PXB130" s="81"/>
      <c r="PXC130" s="81"/>
      <c r="PXD130" s="81"/>
      <c r="PXE130" s="81"/>
      <c r="PXF130" s="81"/>
      <c r="PXG130" s="81"/>
      <c r="PXH130" s="81"/>
      <c r="PXI130" s="81"/>
      <c r="PXJ130" s="81"/>
      <c r="PXK130" s="81"/>
      <c r="PXL130" s="81"/>
      <c r="PXM130" s="81"/>
      <c r="PXN130" s="81"/>
      <c r="PXO130" s="81"/>
      <c r="PXP130" s="81"/>
      <c r="PXQ130" s="81"/>
      <c r="PXR130" s="81"/>
      <c r="PXS130" s="81"/>
      <c r="PXT130" s="81"/>
      <c r="PXU130" s="81"/>
      <c r="PXV130" s="81"/>
      <c r="PXW130" s="81"/>
      <c r="PXX130" s="81"/>
      <c r="PXY130" s="81"/>
      <c r="PXZ130" s="81"/>
      <c r="PYA130" s="81"/>
      <c r="PYB130" s="81"/>
      <c r="PYC130" s="81"/>
      <c r="PYD130" s="81"/>
      <c r="PYE130" s="81"/>
      <c r="PYF130" s="81"/>
      <c r="PYG130" s="81"/>
      <c r="PYH130" s="81"/>
      <c r="PYI130" s="81"/>
      <c r="PYJ130" s="81"/>
      <c r="PYK130" s="81"/>
      <c r="PYL130" s="81"/>
      <c r="PYM130" s="81"/>
      <c r="PYN130" s="81"/>
      <c r="PYO130" s="81"/>
      <c r="PYP130" s="81"/>
      <c r="PYQ130" s="81"/>
      <c r="PYR130" s="81"/>
      <c r="PYS130" s="81"/>
      <c r="PYT130" s="81"/>
      <c r="PYU130" s="81"/>
      <c r="PYV130" s="81"/>
      <c r="PYW130" s="81"/>
      <c r="PYX130" s="81"/>
      <c r="PYY130" s="81"/>
      <c r="PYZ130" s="81"/>
      <c r="PZA130" s="81"/>
      <c r="PZB130" s="81"/>
      <c r="PZC130" s="81"/>
      <c r="PZD130" s="81"/>
      <c r="PZE130" s="81"/>
      <c r="PZF130" s="81"/>
      <c r="PZG130" s="81"/>
      <c r="PZH130" s="81"/>
      <c r="PZI130" s="81"/>
      <c r="PZJ130" s="81"/>
      <c r="PZK130" s="81"/>
      <c r="PZL130" s="81"/>
      <c r="PZM130" s="81"/>
      <c r="PZN130" s="81"/>
      <c r="PZO130" s="81"/>
      <c r="PZP130" s="81"/>
      <c r="PZQ130" s="81"/>
      <c r="PZR130" s="81"/>
      <c r="PZS130" s="81"/>
      <c r="PZT130" s="81"/>
      <c r="PZU130" s="81"/>
      <c r="PZV130" s="81"/>
      <c r="PZW130" s="81"/>
      <c r="PZX130" s="81"/>
      <c r="PZY130" s="81"/>
      <c r="PZZ130" s="81"/>
      <c r="QAA130" s="81"/>
      <c r="QAB130" s="81"/>
      <c r="QAC130" s="81"/>
      <c r="QAD130" s="81"/>
      <c r="QAE130" s="81"/>
      <c r="QAF130" s="81"/>
      <c r="QAG130" s="81"/>
      <c r="QAH130" s="81"/>
      <c r="QAI130" s="81"/>
      <c r="QAJ130" s="81"/>
      <c r="QAK130" s="81"/>
      <c r="QAL130" s="81"/>
      <c r="QAM130" s="81"/>
      <c r="QAN130" s="81"/>
      <c r="QAO130" s="81"/>
      <c r="QAP130" s="81"/>
      <c r="QAQ130" s="81"/>
      <c r="QAR130" s="81"/>
      <c r="QAS130" s="81"/>
      <c r="QAT130" s="81"/>
      <c r="QAU130" s="81"/>
      <c r="QAV130" s="81"/>
      <c r="QAW130" s="81"/>
      <c r="QAX130" s="81"/>
      <c r="QAY130" s="81"/>
      <c r="QAZ130" s="81"/>
      <c r="QBA130" s="81"/>
      <c r="QBB130" s="81"/>
      <c r="QBC130" s="81"/>
      <c r="QBD130" s="81"/>
      <c r="QBE130" s="81"/>
      <c r="QBF130" s="81"/>
      <c r="QBG130" s="81"/>
      <c r="QBH130" s="81"/>
      <c r="QBI130" s="81"/>
      <c r="QBJ130" s="81"/>
      <c r="QBK130" s="81"/>
      <c r="QBL130" s="81"/>
      <c r="QBM130" s="81"/>
      <c r="QBN130" s="81"/>
      <c r="QBO130" s="81"/>
      <c r="QBP130" s="81"/>
      <c r="QBQ130" s="81"/>
      <c r="QBR130" s="81"/>
      <c r="QBS130" s="81"/>
      <c r="QBT130" s="81"/>
      <c r="QBU130" s="81"/>
      <c r="QBV130" s="81"/>
      <c r="QBW130" s="81"/>
      <c r="QBX130" s="81"/>
      <c r="QBY130" s="81"/>
      <c r="QBZ130" s="81"/>
      <c r="QCA130" s="81"/>
      <c r="QCB130" s="81"/>
      <c r="QCC130" s="81"/>
      <c r="QCD130" s="81"/>
      <c r="QCE130" s="81"/>
      <c r="QCF130" s="81"/>
      <c r="QCG130" s="81"/>
      <c r="QCH130" s="81"/>
      <c r="QCI130" s="81"/>
      <c r="QCJ130" s="81"/>
      <c r="QCK130" s="81"/>
      <c r="QCL130" s="81"/>
      <c r="QCM130" s="81"/>
      <c r="QCN130" s="81"/>
      <c r="QCO130" s="81"/>
      <c r="QCP130" s="81"/>
      <c r="QCQ130" s="81"/>
      <c r="QCR130" s="81"/>
      <c r="QCS130" s="81"/>
      <c r="QCT130" s="81"/>
      <c r="QCU130" s="81"/>
      <c r="QCV130" s="81"/>
      <c r="QCW130" s="81"/>
      <c r="QCX130" s="81"/>
      <c r="QCY130" s="81"/>
      <c r="QCZ130" s="81"/>
      <c r="QDA130" s="81"/>
      <c r="QDB130" s="81"/>
      <c r="QDC130" s="81"/>
      <c r="QDD130" s="81"/>
      <c r="QDE130" s="81"/>
      <c r="QDF130" s="81"/>
      <c r="QDG130" s="81"/>
      <c r="QDH130" s="81"/>
      <c r="QDI130" s="81"/>
      <c r="QDJ130" s="81"/>
      <c r="QDK130" s="81"/>
      <c r="QDL130" s="81"/>
      <c r="QDM130" s="81"/>
      <c r="QDN130" s="81"/>
      <c r="QDO130" s="81"/>
      <c r="QDP130" s="81"/>
      <c r="QDQ130" s="81"/>
      <c r="QDR130" s="81"/>
      <c r="QDS130" s="81"/>
      <c r="QDT130" s="81"/>
      <c r="QDU130" s="81"/>
      <c r="QDV130" s="81"/>
      <c r="QDW130" s="81"/>
      <c r="QDX130" s="81"/>
      <c r="QDY130" s="81"/>
      <c r="QDZ130" s="81"/>
      <c r="QEA130" s="81"/>
      <c r="QEB130" s="81"/>
      <c r="QEC130" s="81"/>
      <c r="QED130" s="81"/>
      <c r="QEE130" s="81"/>
      <c r="QEF130" s="81"/>
      <c r="QEG130" s="81"/>
      <c r="QEH130" s="81"/>
      <c r="QEI130" s="81"/>
      <c r="QEJ130" s="81"/>
      <c r="QEK130" s="81"/>
      <c r="QEL130" s="81"/>
      <c r="QEM130" s="81"/>
      <c r="QEN130" s="81"/>
      <c r="QEO130" s="81"/>
      <c r="QEP130" s="81"/>
      <c r="QEQ130" s="81"/>
      <c r="QER130" s="81"/>
      <c r="QES130" s="81"/>
      <c r="QET130" s="81"/>
      <c r="QEU130" s="81"/>
      <c r="QEV130" s="81"/>
      <c r="QEW130" s="81"/>
      <c r="QEX130" s="81"/>
      <c r="QEY130" s="81"/>
      <c r="QEZ130" s="81"/>
      <c r="QFA130" s="81"/>
      <c r="QFB130" s="81"/>
      <c r="QFC130" s="81"/>
      <c r="QFD130" s="81"/>
      <c r="QFE130" s="81"/>
      <c r="QFF130" s="81"/>
      <c r="QFG130" s="81"/>
      <c r="QFH130" s="81"/>
      <c r="QFI130" s="81"/>
      <c r="QFJ130" s="81"/>
      <c r="QFK130" s="81"/>
      <c r="QFL130" s="81"/>
      <c r="QFM130" s="81"/>
      <c r="QFN130" s="81"/>
      <c r="QFO130" s="81"/>
      <c r="QFP130" s="81"/>
      <c r="QFQ130" s="81"/>
      <c r="QFR130" s="81"/>
      <c r="QFS130" s="81"/>
      <c r="QFT130" s="81"/>
      <c r="QFU130" s="81"/>
      <c r="QFV130" s="81"/>
      <c r="QFW130" s="81"/>
      <c r="QFX130" s="81"/>
      <c r="QFY130" s="81"/>
      <c r="QFZ130" s="81"/>
      <c r="QGA130" s="81"/>
      <c r="QGB130" s="81"/>
      <c r="QGC130" s="81"/>
      <c r="QGD130" s="81"/>
      <c r="QGE130" s="81"/>
      <c r="QGF130" s="81"/>
      <c r="QGG130" s="81"/>
      <c r="QGH130" s="81"/>
      <c r="QGI130" s="81"/>
      <c r="QGJ130" s="81"/>
      <c r="QGK130" s="81"/>
      <c r="QGL130" s="81"/>
      <c r="QGM130" s="81"/>
      <c r="QGN130" s="81"/>
      <c r="QGO130" s="81"/>
      <c r="QGP130" s="81"/>
      <c r="QGQ130" s="81"/>
      <c r="QGR130" s="81"/>
      <c r="QGS130" s="81"/>
      <c r="QGT130" s="81"/>
      <c r="QGU130" s="81"/>
      <c r="QGV130" s="81"/>
      <c r="QGW130" s="81"/>
      <c r="QGX130" s="81"/>
      <c r="QGY130" s="81"/>
      <c r="QGZ130" s="81"/>
      <c r="QHA130" s="81"/>
      <c r="QHB130" s="81"/>
      <c r="QHC130" s="81"/>
      <c r="QHD130" s="81"/>
      <c r="QHE130" s="81"/>
      <c r="QHF130" s="81"/>
      <c r="QHG130" s="81"/>
      <c r="QHH130" s="81"/>
      <c r="QHI130" s="81"/>
      <c r="QHJ130" s="81"/>
      <c r="QHK130" s="81"/>
      <c r="QHL130" s="81"/>
      <c r="QHM130" s="81"/>
      <c r="QHN130" s="81"/>
      <c r="QHO130" s="81"/>
      <c r="QHP130" s="81"/>
      <c r="QHQ130" s="81"/>
      <c r="QHR130" s="81"/>
      <c r="QHS130" s="81"/>
      <c r="QHT130" s="81"/>
      <c r="QHU130" s="81"/>
      <c r="QHV130" s="81"/>
      <c r="QHW130" s="81"/>
      <c r="QHX130" s="81"/>
      <c r="QHY130" s="81"/>
      <c r="QHZ130" s="81"/>
      <c r="QIA130" s="81"/>
      <c r="QIB130" s="81"/>
      <c r="QIC130" s="81"/>
      <c r="QID130" s="81"/>
      <c r="QIE130" s="81"/>
      <c r="QIF130" s="81"/>
      <c r="QIG130" s="81"/>
      <c r="QIH130" s="81"/>
      <c r="QII130" s="81"/>
      <c r="QIJ130" s="81"/>
      <c r="QIK130" s="81"/>
      <c r="QIL130" s="81"/>
      <c r="QIM130" s="81"/>
      <c r="QIN130" s="81"/>
      <c r="QIO130" s="81"/>
      <c r="QIP130" s="81"/>
      <c r="QIQ130" s="81"/>
      <c r="QIR130" s="81"/>
      <c r="QIS130" s="81"/>
      <c r="QIT130" s="81"/>
      <c r="QIU130" s="81"/>
      <c r="QIV130" s="81"/>
      <c r="QIW130" s="81"/>
      <c r="QIX130" s="81"/>
      <c r="QIY130" s="81"/>
      <c r="QIZ130" s="81"/>
      <c r="QJA130" s="81"/>
      <c r="QJB130" s="81"/>
      <c r="QJC130" s="81"/>
      <c r="QJD130" s="81"/>
      <c r="QJE130" s="81"/>
      <c r="QJF130" s="81"/>
      <c r="QJG130" s="81"/>
      <c r="QJH130" s="81"/>
      <c r="QJI130" s="81"/>
      <c r="QJJ130" s="81"/>
      <c r="QJK130" s="81"/>
      <c r="QJL130" s="81"/>
      <c r="QJM130" s="81"/>
      <c r="QJN130" s="81"/>
      <c r="QJO130" s="81"/>
      <c r="QJP130" s="81"/>
      <c r="QJQ130" s="81"/>
      <c r="QJR130" s="81"/>
      <c r="QJS130" s="81"/>
      <c r="QJT130" s="81"/>
      <c r="QJU130" s="81"/>
      <c r="QJV130" s="81"/>
      <c r="QJW130" s="81"/>
      <c r="QJX130" s="81"/>
      <c r="QJY130" s="81"/>
      <c r="QJZ130" s="81"/>
      <c r="QKA130" s="81"/>
      <c r="QKB130" s="81"/>
      <c r="QKC130" s="81"/>
      <c r="QKD130" s="81"/>
      <c r="QKE130" s="81"/>
      <c r="QKF130" s="81"/>
      <c r="QKG130" s="81"/>
      <c r="QKH130" s="81"/>
      <c r="QKI130" s="81"/>
      <c r="QKJ130" s="81"/>
      <c r="QKK130" s="81"/>
      <c r="QKL130" s="81"/>
      <c r="QKM130" s="81"/>
      <c r="QKN130" s="81"/>
      <c r="QKO130" s="81"/>
      <c r="QKP130" s="81"/>
      <c r="QKQ130" s="81"/>
      <c r="QKR130" s="81"/>
      <c r="QKS130" s="81"/>
      <c r="QKT130" s="81"/>
      <c r="QKU130" s="81"/>
      <c r="QKV130" s="81"/>
      <c r="QKW130" s="81"/>
      <c r="QKX130" s="81"/>
      <c r="QKY130" s="81"/>
      <c r="QKZ130" s="81"/>
      <c r="QLA130" s="81"/>
      <c r="QLB130" s="81"/>
      <c r="QLC130" s="81"/>
      <c r="QLD130" s="81"/>
      <c r="QLE130" s="81"/>
      <c r="QLF130" s="81"/>
      <c r="QLG130" s="81"/>
      <c r="QLH130" s="81"/>
      <c r="QLI130" s="81"/>
      <c r="QLJ130" s="81"/>
      <c r="QLK130" s="81"/>
      <c r="QLL130" s="81"/>
      <c r="QLM130" s="81"/>
      <c r="QLN130" s="81"/>
      <c r="QLO130" s="81"/>
      <c r="QLP130" s="81"/>
      <c r="QLQ130" s="81"/>
      <c r="QLR130" s="81"/>
      <c r="QLS130" s="81"/>
      <c r="QLT130" s="81"/>
      <c r="QLU130" s="81"/>
      <c r="QLV130" s="81"/>
      <c r="QLW130" s="81"/>
      <c r="QLX130" s="81"/>
      <c r="QLY130" s="81"/>
      <c r="QLZ130" s="81"/>
      <c r="QMA130" s="81"/>
      <c r="QMB130" s="81"/>
      <c r="QMC130" s="81"/>
      <c r="QMD130" s="81"/>
      <c r="QME130" s="81"/>
      <c r="QMF130" s="81"/>
      <c r="QMG130" s="81"/>
      <c r="QMH130" s="81"/>
      <c r="QMI130" s="81"/>
      <c r="QMJ130" s="81"/>
      <c r="QMK130" s="81"/>
      <c r="QML130" s="81"/>
      <c r="QMM130" s="81"/>
      <c r="QMN130" s="81"/>
      <c r="QMO130" s="81"/>
      <c r="QMP130" s="81"/>
      <c r="QMQ130" s="81"/>
      <c r="QMR130" s="81"/>
      <c r="QMS130" s="81"/>
      <c r="QMT130" s="81"/>
      <c r="QMU130" s="81"/>
      <c r="QMV130" s="81"/>
      <c r="QMW130" s="81"/>
      <c r="QMX130" s="81"/>
      <c r="QMY130" s="81"/>
      <c r="QMZ130" s="81"/>
      <c r="QNA130" s="81"/>
      <c r="QNB130" s="81"/>
      <c r="QNC130" s="81"/>
      <c r="QND130" s="81"/>
      <c r="QNE130" s="81"/>
      <c r="QNF130" s="81"/>
      <c r="QNG130" s="81"/>
      <c r="QNH130" s="81"/>
      <c r="QNI130" s="81"/>
      <c r="QNJ130" s="81"/>
      <c r="QNK130" s="81"/>
      <c r="QNL130" s="81"/>
      <c r="QNM130" s="81"/>
      <c r="QNN130" s="81"/>
      <c r="QNO130" s="81"/>
      <c r="QNP130" s="81"/>
      <c r="QNQ130" s="81"/>
      <c r="QNR130" s="81"/>
      <c r="QNS130" s="81"/>
      <c r="QNT130" s="81"/>
      <c r="QNU130" s="81"/>
      <c r="QNV130" s="81"/>
      <c r="QNW130" s="81"/>
      <c r="QNX130" s="81"/>
      <c r="QNY130" s="81"/>
      <c r="QNZ130" s="81"/>
      <c r="QOA130" s="81"/>
      <c r="QOB130" s="81"/>
      <c r="QOC130" s="81"/>
      <c r="QOD130" s="81"/>
      <c r="QOE130" s="81"/>
      <c r="QOF130" s="81"/>
      <c r="QOG130" s="81"/>
      <c r="QOH130" s="81"/>
      <c r="QOI130" s="81"/>
      <c r="QOJ130" s="81"/>
      <c r="QOK130" s="81"/>
      <c r="QOL130" s="81"/>
      <c r="QOM130" s="81"/>
      <c r="QON130" s="81"/>
      <c r="QOO130" s="81"/>
      <c r="QOP130" s="81"/>
      <c r="QOQ130" s="81"/>
      <c r="QOR130" s="81"/>
      <c r="QOS130" s="81"/>
      <c r="QOT130" s="81"/>
      <c r="QOU130" s="81"/>
      <c r="QOV130" s="81"/>
      <c r="QOW130" s="81"/>
      <c r="QOX130" s="81"/>
      <c r="QOY130" s="81"/>
      <c r="QOZ130" s="81"/>
      <c r="QPA130" s="81"/>
      <c r="QPB130" s="81"/>
      <c r="QPC130" s="81"/>
      <c r="QPD130" s="81"/>
      <c r="QPE130" s="81"/>
      <c r="QPF130" s="81"/>
      <c r="QPG130" s="81"/>
      <c r="QPH130" s="81"/>
      <c r="QPI130" s="81"/>
      <c r="QPJ130" s="81"/>
      <c r="QPK130" s="81"/>
      <c r="QPL130" s="81"/>
      <c r="QPM130" s="81"/>
      <c r="QPN130" s="81"/>
      <c r="QPO130" s="81"/>
      <c r="QPP130" s="81"/>
      <c r="QPQ130" s="81"/>
      <c r="QPR130" s="81"/>
      <c r="QPS130" s="81"/>
      <c r="QPT130" s="81"/>
      <c r="QPU130" s="81"/>
      <c r="QPV130" s="81"/>
      <c r="QPW130" s="81"/>
      <c r="QPX130" s="81"/>
      <c r="QPY130" s="81"/>
      <c r="QPZ130" s="81"/>
      <c r="QQA130" s="81"/>
      <c r="QQB130" s="81"/>
      <c r="QQC130" s="81"/>
      <c r="QQD130" s="81"/>
      <c r="QQE130" s="81"/>
      <c r="QQF130" s="81"/>
      <c r="QQG130" s="81"/>
      <c r="QQH130" s="81"/>
      <c r="QQI130" s="81"/>
      <c r="QQJ130" s="81"/>
      <c r="QQK130" s="81"/>
      <c r="QQL130" s="81"/>
      <c r="QQM130" s="81"/>
      <c r="QQN130" s="81"/>
      <c r="QQO130" s="81"/>
      <c r="QQP130" s="81"/>
      <c r="QQQ130" s="81"/>
      <c r="QQR130" s="81"/>
      <c r="QQS130" s="81"/>
      <c r="QQT130" s="81"/>
      <c r="QQU130" s="81"/>
      <c r="QQV130" s="81"/>
      <c r="QQW130" s="81"/>
      <c r="QQX130" s="81"/>
      <c r="QQY130" s="81"/>
      <c r="QQZ130" s="81"/>
      <c r="QRA130" s="81"/>
      <c r="QRB130" s="81"/>
      <c r="QRC130" s="81"/>
      <c r="QRD130" s="81"/>
      <c r="QRE130" s="81"/>
      <c r="QRF130" s="81"/>
      <c r="QRG130" s="81"/>
      <c r="QRH130" s="81"/>
      <c r="QRI130" s="81"/>
      <c r="QRJ130" s="81"/>
      <c r="QRK130" s="81"/>
      <c r="QRL130" s="81"/>
      <c r="QRM130" s="81"/>
      <c r="QRN130" s="81"/>
      <c r="QRO130" s="81"/>
      <c r="QRP130" s="81"/>
      <c r="QRQ130" s="81"/>
      <c r="QRR130" s="81"/>
      <c r="QRS130" s="81"/>
      <c r="QRT130" s="81"/>
      <c r="QRU130" s="81"/>
      <c r="QRV130" s="81"/>
      <c r="QRW130" s="81"/>
      <c r="QRX130" s="81"/>
      <c r="QRY130" s="81"/>
      <c r="QRZ130" s="81"/>
      <c r="QSA130" s="81"/>
      <c r="QSB130" s="81"/>
      <c r="QSC130" s="81"/>
      <c r="QSD130" s="81"/>
      <c r="QSE130" s="81"/>
      <c r="QSF130" s="81"/>
      <c r="QSG130" s="81"/>
      <c r="QSH130" s="81"/>
      <c r="QSI130" s="81"/>
      <c r="QSJ130" s="81"/>
      <c r="QSK130" s="81"/>
      <c r="QSL130" s="81"/>
      <c r="QSM130" s="81"/>
      <c r="QSN130" s="81"/>
      <c r="QSO130" s="81"/>
      <c r="QSP130" s="81"/>
      <c r="QSQ130" s="81"/>
      <c r="QSR130" s="81"/>
      <c r="QSS130" s="81"/>
      <c r="QST130" s="81"/>
      <c r="QSU130" s="81"/>
      <c r="QSV130" s="81"/>
      <c r="QSW130" s="81"/>
      <c r="QSX130" s="81"/>
      <c r="QSY130" s="81"/>
      <c r="QSZ130" s="81"/>
      <c r="QTA130" s="81"/>
      <c r="QTB130" s="81"/>
      <c r="QTC130" s="81"/>
      <c r="QTD130" s="81"/>
      <c r="QTE130" s="81"/>
      <c r="QTF130" s="81"/>
      <c r="QTG130" s="81"/>
      <c r="QTH130" s="81"/>
      <c r="QTI130" s="81"/>
      <c r="QTJ130" s="81"/>
      <c r="QTK130" s="81"/>
      <c r="QTL130" s="81"/>
      <c r="QTM130" s="81"/>
      <c r="QTN130" s="81"/>
      <c r="QTO130" s="81"/>
      <c r="QTP130" s="81"/>
      <c r="QTQ130" s="81"/>
      <c r="QTR130" s="81"/>
      <c r="QTS130" s="81"/>
      <c r="QTT130" s="81"/>
      <c r="QTU130" s="81"/>
      <c r="QTV130" s="81"/>
      <c r="QTW130" s="81"/>
      <c r="QTX130" s="81"/>
      <c r="QTY130" s="81"/>
      <c r="QTZ130" s="81"/>
      <c r="QUA130" s="81"/>
      <c r="QUB130" s="81"/>
      <c r="QUC130" s="81"/>
      <c r="QUD130" s="81"/>
      <c r="QUE130" s="81"/>
      <c r="QUF130" s="81"/>
      <c r="QUG130" s="81"/>
      <c r="QUH130" s="81"/>
      <c r="QUI130" s="81"/>
      <c r="QUJ130" s="81"/>
      <c r="QUK130" s="81"/>
      <c r="QUL130" s="81"/>
      <c r="QUM130" s="81"/>
      <c r="QUN130" s="81"/>
      <c r="QUO130" s="81"/>
      <c r="QUP130" s="81"/>
      <c r="QUQ130" s="81"/>
      <c r="QUR130" s="81"/>
      <c r="QUS130" s="81"/>
      <c r="QUT130" s="81"/>
      <c r="QUU130" s="81"/>
      <c r="QUV130" s="81"/>
      <c r="QUW130" s="81"/>
      <c r="QUX130" s="81"/>
      <c r="QUY130" s="81"/>
      <c r="QUZ130" s="81"/>
      <c r="QVA130" s="81"/>
      <c r="QVB130" s="81"/>
      <c r="QVC130" s="81"/>
      <c r="QVD130" s="81"/>
      <c r="QVE130" s="81"/>
      <c r="QVF130" s="81"/>
      <c r="QVG130" s="81"/>
      <c r="QVH130" s="81"/>
      <c r="QVI130" s="81"/>
      <c r="QVJ130" s="81"/>
      <c r="QVK130" s="81"/>
      <c r="QVL130" s="81"/>
      <c r="QVM130" s="81"/>
      <c r="QVN130" s="81"/>
      <c r="QVO130" s="81"/>
      <c r="QVP130" s="81"/>
      <c r="QVQ130" s="81"/>
      <c r="QVR130" s="81"/>
      <c r="QVS130" s="81"/>
      <c r="QVT130" s="81"/>
      <c r="QVU130" s="81"/>
      <c r="QVV130" s="81"/>
      <c r="QVW130" s="81"/>
      <c r="QVX130" s="81"/>
      <c r="QVY130" s="81"/>
      <c r="QVZ130" s="81"/>
      <c r="QWA130" s="81"/>
      <c r="QWB130" s="81"/>
      <c r="QWC130" s="81"/>
      <c r="QWD130" s="81"/>
      <c r="QWE130" s="81"/>
      <c r="QWF130" s="81"/>
      <c r="QWG130" s="81"/>
      <c r="QWH130" s="81"/>
      <c r="QWI130" s="81"/>
      <c r="QWJ130" s="81"/>
      <c r="QWK130" s="81"/>
      <c r="QWL130" s="81"/>
      <c r="QWM130" s="81"/>
      <c r="QWN130" s="81"/>
      <c r="QWO130" s="81"/>
      <c r="QWP130" s="81"/>
      <c r="QWQ130" s="81"/>
      <c r="QWR130" s="81"/>
      <c r="QWS130" s="81"/>
      <c r="QWT130" s="81"/>
      <c r="QWU130" s="81"/>
      <c r="QWV130" s="81"/>
      <c r="QWW130" s="81"/>
      <c r="QWX130" s="81"/>
      <c r="QWY130" s="81"/>
      <c r="QWZ130" s="81"/>
      <c r="QXA130" s="81"/>
      <c r="QXB130" s="81"/>
      <c r="QXC130" s="81"/>
      <c r="QXD130" s="81"/>
      <c r="QXE130" s="81"/>
      <c r="QXF130" s="81"/>
      <c r="QXG130" s="81"/>
      <c r="QXH130" s="81"/>
      <c r="QXI130" s="81"/>
      <c r="QXJ130" s="81"/>
      <c r="QXK130" s="81"/>
      <c r="QXL130" s="81"/>
      <c r="QXM130" s="81"/>
      <c r="QXN130" s="81"/>
      <c r="QXO130" s="81"/>
      <c r="QXP130" s="81"/>
      <c r="QXQ130" s="81"/>
      <c r="QXR130" s="81"/>
      <c r="QXS130" s="81"/>
      <c r="QXT130" s="81"/>
      <c r="QXU130" s="81"/>
      <c r="QXV130" s="81"/>
      <c r="QXW130" s="81"/>
      <c r="QXX130" s="81"/>
      <c r="QXY130" s="81"/>
      <c r="QXZ130" s="81"/>
      <c r="QYA130" s="81"/>
      <c r="QYB130" s="81"/>
      <c r="QYC130" s="81"/>
      <c r="QYD130" s="81"/>
      <c r="QYE130" s="81"/>
      <c r="QYF130" s="81"/>
      <c r="QYG130" s="81"/>
      <c r="QYH130" s="81"/>
      <c r="QYI130" s="81"/>
      <c r="QYJ130" s="81"/>
      <c r="QYK130" s="81"/>
      <c r="QYL130" s="81"/>
      <c r="QYM130" s="81"/>
      <c r="QYN130" s="81"/>
      <c r="QYO130" s="81"/>
      <c r="QYP130" s="81"/>
      <c r="QYQ130" s="81"/>
      <c r="QYR130" s="81"/>
      <c r="QYS130" s="81"/>
      <c r="QYT130" s="81"/>
      <c r="QYU130" s="81"/>
      <c r="QYV130" s="81"/>
      <c r="QYW130" s="81"/>
      <c r="QYX130" s="81"/>
      <c r="QYY130" s="81"/>
      <c r="QYZ130" s="81"/>
      <c r="QZA130" s="81"/>
      <c r="QZB130" s="81"/>
      <c r="QZC130" s="81"/>
      <c r="QZD130" s="81"/>
      <c r="QZE130" s="81"/>
      <c r="QZF130" s="81"/>
      <c r="QZG130" s="81"/>
      <c r="QZH130" s="81"/>
      <c r="QZI130" s="81"/>
      <c r="QZJ130" s="81"/>
      <c r="QZK130" s="81"/>
      <c r="QZL130" s="81"/>
      <c r="QZM130" s="81"/>
      <c r="QZN130" s="81"/>
      <c r="QZO130" s="81"/>
      <c r="QZP130" s="81"/>
      <c r="QZQ130" s="81"/>
      <c r="QZR130" s="81"/>
      <c r="QZS130" s="81"/>
      <c r="QZT130" s="81"/>
      <c r="QZU130" s="81"/>
      <c r="QZV130" s="81"/>
      <c r="QZW130" s="81"/>
      <c r="QZX130" s="81"/>
      <c r="QZY130" s="81"/>
      <c r="QZZ130" s="81"/>
      <c r="RAA130" s="81"/>
      <c r="RAB130" s="81"/>
      <c r="RAC130" s="81"/>
      <c r="RAD130" s="81"/>
      <c r="RAE130" s="81"/>
      <c r="RAF130" s="81"/>
      <c r="RAG130" s="81"/>
      <c r="RAH130" s="81"/>
      <c r="RAI130" s="81"/>
      <c r="RAJ130" s="81"/>
      <c r="RAK130" s="81"/>
      <c r="RAL130" s="81"/>
      <c r="RAM130" s="81"/>
      <c r="RAN130" s="81"/>
      <c r="RAO130" s="81"/>
      <c r="RAP130" s="81"/>
      <c r="RAQ130" s="81"/>
      <c r="RAR130" s="81"/>
      <c r="RAS130" s="81"/>
      <c r="RAT130" s="81"/>
      <c r="RAU130" s="81"/>
      <c r="RAV130" s="81"/>
      <c r="RAW130" s="81"/>
      <c r="RAX130" s="81"/>
      <c r="RAY130" s="81"/>
      <c r="RAZ130" s="81"/>
      <c r="RBA130" s="81"/>
      <c r="RBB130" s="81"/>
      <c r="RBC130" s="81"/>
      <c r="RBD130" s="81"/>
      <c r="RBE130" s="81"/>
      <c r="RBF130" s="81"/>
      <c r="RBG130" s="81"/>
      <c r="RBH130" s="81"/>
      <c r="RBI130" s="81"/>
      <c r="RBJ130" s="81"/>
      <c r="RBK130" s="81"/>
      <c r="RBL130" s="81"/>
      <c r="RBM130" s="81"/>
      <c r="RBN130" s="81"/>
      <c r="RBO130" s="81"/>
      <c r="RBP130" s="81"/>
      <c r="RBQ130" s="81"/>
      <c r="RBR130" s="81"/>
      <c r="RBS130" s="81"/>
      <c r="RBT130" s="81"/>
      <c r="RBU130" s="81"/>
      <c r="RBV130" s="81"/>
      <c r="RBW130" s="81"/>
      <c r="RBX130" s="81"/>
      <c r="RBY130" s="81"/>
      <c r="RBZ130" s="81"/>
      <c r="RCA130" s="81"/>
      <c r="RCB130" s="81"/>
      <c r="RCC130" s="81"/>
      <c r="RCD130" s="81"/>
      <c r="RCE130" s="81"/>
      <c r="RCF130" s="81"/>
      <c r="RCG130" s="81"/>
      <c r="RCH130" s="81"/>
      <c r="RCI130" s="81"/>
      <c r="RCJ130" s="81"/>
      <c r="RCK130" s="81"/>
      <c r="RCL130" s="81"/>
      <c r="RCM130" s="81"/>
      <c r="RCN130" s="81"/>
      <c r="RCO130" s="81"/>
      <c r="RCP130" s="81"/>
      <c r="RCQ130" s="81"/>
      <c r="RCR130" s="81"/>
      <c r="RCS130" s="81"/>
      <c r="RCT130" s="81"/>
      <c r="RCU130" s="81"/>
      <c r="RCV130" s="81"/>
      <c r="RCW130" s="81"/>
      <c r="RCX130" s="81"/>
      <c r="RCY130" s="81"/>
      <c r="RCZ130" s="81"/>
      <c r="RDA130" s="81"/>
      <c r="RDB130" s="81"/>
      <c r="RDC130" s="81"/>
      <c r="RDD130" s="81"/>
      <c r="RDE130" s="81"/>
      <c r="RDF130" s="81"/>
      <c r="RDG130" s="81"/>
      <c r="RDH130" s="81"/>
      <c r="RDI130" s="81"/>
      <c r="RDJ130" s="81"/>
      <c r="RDK130" s="81"/>
      <c r="RDL130" s="81"/>
      <c r="RDM130" s="81"/>
      <c r="RDN130" s="81"/>
      <c r="RDO130" s="81"/>
      <c r="RDP130" s="81"/>
      <c r="RDQ130" s="81"/>
      <c r="RDR130" s="81"/>
      <c r="RDS130" s="81"/>
      <c r="RDT130" s="81"/>
      <c r="RDU130" s="81"/>
      <c r="RDV130" s="81"/>
      <c r="RDW130" s="81"/>
      <c r="RDX130" s="81"/>
      <c r="RDY130" s="81"/>
      <c r="RDZ130" s="81"/>
      <c r="REA130" s="81"/>
      <c r="REB130" s="81"/>
      <c r="REC130" s="81"/>
      <c r="RED130" s="81"/>
      <c r="REE130" s="81"/>
      <c r="REF130" s="81"/>
      <c r="REG130" s="81"/>
      <c r="REH130" s="81"/>
      <c r="REI130" s="81"/>
      <c r="REJ130" s="81"/>
      <c r="REK130" s="81"/>
      <c r="REL130" s="81"/>
      <c r="REM130" s="81"/>
      <c r="REN130" s="81"/>
      <c r="REO130" s="81"/>
      <c r="REP130" s="81"/>
      <c r="REQ130" s="81"/>
      <c r="RER130" s="81"/>
      <c r="RES130" s="81"/>
      <c r="RET130" s="81"/>
      <c r="REU130" s="81"/>
      <c r="REV130" s="81"/>
      <c r="REW130" s="81"/>
      <c r="REX130" s="81"/>
      <c r="REY130" s="81"/>
      <c r="REZ130" s="81"/>
      <c r="RFA130" s="81"/>
      <c r="RFB130" s="81"/>
      <c r="RFC130" s="81"/>
      <c r="RFD130" s="81"/>
      <c r="RFE130" s="81"/>
      <c r="RFF130" s="81"/>
      <c r="RFG130" s="81"/>
      <c r="RFH130" s="81"/>
      <c r="RFI130" s="81"/>
      <c r="RFJ130" s="81"/>
      <c r="RFK130" s="81"/>
      <c r="RFL130" s="81"/>
      <c r="RFM130" s="81"/>
      <c r="RFN130" s="81"/>
      <c r="RFO130" s="81"/>
      <c r="RFP130" s="81"/>
      <c r="RFQ130" s="81"/>
      <c r="RFR130" s="81"/>
      <c r="RFS130" s="81"/>
      <c r="RFT130" s="81"/>
      <c r="RFU130" s="81"/>
      <c r="RFV130" s="81"/>
      <c r="RFW130" s="81"/>
      <c r="RFX130" s="81"/>
      <c r="RFY130" s="81"/>
      <c r="RFZ130" s="81"/>
      <c r="RGA130" s="81"/>
      <c r="RGB130" s="81"/>
      <c r="RGC130" s="81"/>
      <c r="RGD130" s="81"/>
      <c r="RGE130" s="81"/>
      <c r="RGF130" s="81"/>
      <c r="RGG130" s="81"/>
      <c r="RGH130" s="81"/>
      <c r="RGI130" s="81"/>
      <c r="RGJ130" s="81"/>
      <c r="RGK130" s="81"/>
      <c r="RGL130" s="81"/>
      <c r="RGM130" s="81"/>
      <c r="RGN130" s="81"/>
      <c r="RGO130" s="81"/>
      <c r="RGP130" s="81"/>
      <c r="RGQ130" s="81"/>
      <c r="RGR130" s="81"/>
      <c r="RGS130" s="81"/>
      <c r="RGT130" s="81"/>
      <c r="RGU130" s="81"/>
      <c r="RGV130" s="81"/>
      <c r="RGW130" s="81"/>
      <c r="RGX130" s="81"/>
      <c r="RGY130" s="81"/>
      <c r="RGZ130" s="81"/>
      <c r="RHA130" s="81"/>
      <c r="RHB130" s="81"/>
      <c r="RHC130" s="81"/>
      <c r="RHD130" s="81"/>
      <c r="RHE130" s="81"/>
      <c r="RHF130" s="81"/>
      <c r="RHG130" s="81"/>
      <c r="RHH130" s="81"/>
      <c r="RHI130" s="81"/>
      <c r="RHJ130" s="81"/>
      <c r="RHK130" s="81"/>
      <c r="RHL130" s="81"/>
      <c r="RHM130" s="81"/>
      <c r="RHN130" s="81"/>
      <c r="RHO130" s="81"/>
      <c r="RHP130" s="81"/>
      <c r="RHQ130" s="81"/>
      <c r="RHR130" s="81"/>
      <c r="RHS130" s="81"/>
      <c r="RHT130" s="81"/>
      <c r="RHU130" s="81"/>
      <c r="RHV130" s="81"/>
      <c r="RHW130" s="81"/>
      <c r="RHX130" s="81"/>
      <c r="RHY130" s="81"/>
      <c r="RHZ130" s="81"/>
      <c r="RIA130" s="81"/>
      <c r="RIB130" s="81"/>
      <c r="RIC130" s="81"/>
      <c r="RID130" s="81"/>
      <c r="RIE130" s="81"/>
      <c r="RIF130" s="81"/>
      <c r="RIG130" s="81"/>
      <c r="RIH130" s="81"/>
      <c r="RII130" s="81"/>
      <c r="RIJ130" s="81"/>
      <c r="RIK130" s="81"/>
      <c r="RIL130" s="81"/>
      <c r="RIM130" s="81"/>
      <c r="RIN130" s="81"/>
      <c r="RIO130" s="81"/>
      <c r="RIP130" s="81"/>
      <c r="RIQ130" s="81"/>
      <c r="RIR130" s="81"/>
      <c r="RIS130" s="81"/>
      <c r="RIT130" s="81"/>
      <c r="RIU130" s="81"/>
      <c r="RIV130" s="81"/>
      <c r="RIW130" s="81"/>
      <c r="RIX130" s="81"/>
      <c r="RIY130" s="81"/>
      <c r="RIZ130" s="81"/>
      <c r="RJA130" s="81"/>
      <c r="RJB130" s="81"/>
      <c r="RJC130" s="81"/>
      <c r="RJD130" s="81"/>
      <c r="RJE130" s="81"/>
      <c r="RJF130" s="81"/>
      <c r="RJG130" s="81"/>
      <c r="RJH130" s="81"/>
      <c r="RJI130" s="81"/>
      <c r="RJJ130" s="81"/>
      <c r="RJK130" s="81"/>
      <c r="RJL130" s="81"/>
      <c r="RJM130" s="81"/>
      <c r="RJN130" s="81"/>
      <c r="RJO130" s="81"/>
      <c r="RJP130" s="81"/>
      <c r="RJQ130" s="81"/>
      <c r="RJR130" s="81"/>
      <c r="RJS130" s="81"/>
      <c r="RJT130" s="81"/>
      <c r="RJU130" s="81"/>
      <c r="RJV130" s="81"/>
      <c r="RJW130" s="81"/>
      <c r="RJX130" s="81"/>
      <c r="RJY130" s="81"/>
      <c r="RJZ130" s="81"/>
      <c r="RKA130" s="81"/>
      <c r="RKB130" s="81"/>
      <c r="RKC130" s="81"/>
      <c r="RKD130" s="81"/>
      <c r="RKE130" s="81"/>
      <c r="RKF130" s="81"/>
      <c r="RKG130" s="81"/>
      <c r="RKH130" s="81"/>
      <c r="RKI130" s="81"/>
      <c r="RKJ130" s="81"/>
      <c r="RKK130" s="81"/>
      <c r="RKL130" s="81"/>
      <c r="RKM130" s="81"/>
      <c r="RKN130" s="81"/>
      <c r="RKO130" s="81"/>
      <c r="RKP130" s="81"/>
      <c r="RKQ130" s="81"/>
      <c r="RKR130" s="81"/>
      <c r="RKS130" s="81"/>
      <c r="RKT130" s="81"/>
      <c r="RKU130" s="81"/>
      <c r="RKV130" s="81"/>
      <c r="RKW130" s="81"/>
      <c r="RKX130" s="81"/>
      <c r="RKY130" s="81"/>
      <c r="RKZ130" s="81"/>
      <c r="RLA130" s="81"/>
      <c r="RLB130" s="81"/>
      <c r="RLC130" s="81"/>
      <c r="RLD130" s="81"/>
      <c r="RLE130" s="81"/>
      <c r="RLF130" s="81"/>
      <c r="RLG130" s="81"/>
      <c r="RLH130" s="81"/>
      <c r="RLI130" s="81"/>
      <c r="RLJ130" s="81"/>
      <c r="RLK130" s="81"/>
      <c r="RLL130" s="81"/>
      <c r="RLM130" s="81"/>
      <c r="RLN130" s="81"/>
      <c r="RLO130" s="81"/>
      <c r="RLP130" s="81"/>
      <c r="RLQ130" s="81"/>
      <c r="RLR130" s="81"/>
      <c r="RLS130" s="81"/>
      <c r="RLT130" s="81"/>
      <c r="RLU130" s="81"/>
      <c r="RLV130" s="81"/>
      <c r="RLW130" s="81"/>
      <c r="RLX130" s="81"/>
      <c r="RLY130" s="81"/>
      <c r="RLZ130" s="81"/>
      <c r="RMA130" s="81"/>
      <c r="RMB130" s="81"/>
      <c r="RMC130" s="81"/>
      <c r="RMD130" s="81"/>
      <c r="RME130" s="81"/>
      <c r="RMF130" s="81"/>
      <c r="RMG130" s="81"/>
      <c r="RMH130" s="81"/>
      <c r="RMI130" s="81"/>
      <c r="RMJ130" s="81"/>
      <c r="RMK130" s="81"/>
      <c r="RML130" s="81"/>
      <c r="RMM130" s="81"/>
      <c r="RMN130" s="81"/>
      <c r="RMO130" s="81"/>
      <c r="RMP130" s="81"/>
      <c r="RMQ130" s="81"/>
      <c r="RMR130" s="81"/>
      <c r="RMS130" s="81"/>
      <c r="RMT130" s="81"/>
      <c r="RMU130" s="81"/>
      <c r="RMV130" s="81"/>
      <c r="RMW130" s="81"/>
      <c r="RMX130" s="81"/>
      <c r="RMY130" s="81"/>
      <c r="RMZ130" s="81"/>
      <c r="RNA130" s="81"/>
      <c r="RNB130" s="81"/>
      <c r="RNC130" s="81"/>
      <c r="RND130" s="81"/>
      <c r="RNE130" s="81"/>
      <c r="RNF130" s="81"/>
      <c r="RNG130" s="81"/>
      <c r="RNH130" s="81"/>
      <c r="RNI130" s="81"/>
      <c r="RNJ130" s="81"/>
      <c r="RNK130" s="81"/>
      <c r="RNL130" s="81"/>
      <c r="RNM130" s="81"/>
      <c r="RNN130" s="81"/>
      <c r="RNO130" s="81"/>
      <c r="RNP130" s="81"/>
      <c r="RNQ130" s="81"/>
      <c r="RNR130" s="81"/>
      <c r="RNS130" s="81"/>
      <c r="RNT130" s="81"/>
      <c r="RNU130" s="81"/>
      <c r="RNV130" s="81"/>
      <c r="RNW130" s="81"/>
      <c r="RNX130" s="81"/>
      <c r="RNY130" s="81"/>
      <c r="RNZ130" s="81"/>
      <c r="ROA130" s="81"/>
      <c r="ROB130" s="81"/>
      <c r="ROC130" s="81"/>
      <c r="ROD130" s="81"/>
      <c r="ROE130" s="81"/>
      <c r="ROF130" s="81"/>
      <c r="ROG130" s="81"/>
      <c r="ROH130" s="81"/>
      <c r="ROI130" s="81"/>
      <c r="ROJ130" s="81"/>
      <c r="ROK130" s="81"/>
      <c r="ROL130" s="81"/>
      <c r="ROM130" s="81"/>
      <c r="RON130" s="81"/>
      <c r="ROO130" s="81"/>
      <c r="ROP130" s="81"/>
      <c r="ROQ130" s="81"/>
      <c r="ROR130" s="81"/>
      <c r="ROS130" s="81"/>
      <c r="ROT130" s="81"/>
      <c r="ROU130" s="81"/>
      <c r="ROV130" s="81"/>
      <c r="ROW130" s="81"/>
      <c r="ROX130" s="81"/>
      <c r="ROY130" s="81"/>
      <c r="ROZ130" s="81"/>
      <c r="RPA130" s="81"/>
      <c r="RPB130" s="81"/>
      <c r="RPC130" s="81"/>
      <c r="RPD130" s="81"/>
      <c r="RPE130" s="81"/>
      <c r="RPF130" s="81"/>
      <c r="RPG130" s="81"/>
      <c r="RPH130" s="81"/>
      <c r="RPI130" s="81"/>
      <c r="RPJ130" s="81"/>
      <c r="RPK130" s="81"/>
      <c r="RPL130" s="81"/>
      <c r="RPM130" s="81"/>
      <c r="RPN130" s="81"/>
      <c r="RPO130" s="81"/>
      <c r="RPP130" s="81"/>
      <c r="RPQ130" s="81"/>
      <c r="RPR130" s="81"/>
      <c r="RPS130" s="81"/>
      <c r="RPT130" s="81"/>
      <c r="RPU130" s="81"/>
      <c r="RPV130" s="81"/>
      <c r="RPW130" s="81"/>
      <c r="RPX130" s="81"/>
      <c r="RPY130" s="81"/>
      <c r="RPZ130" s="81"/>
      <c r="RQA130" s="81"/>
      <c r="RQB130" s="81"/>
      <c r="RQC130" s="81"/>
      <c r="RQD130" s="81"/>
      <c r="RQE130" s="81"/>
      <c r="RQF130" s="81"/>
      <c r="RQG130" s="81"/>
      <c r="RQH130" s="81"/>
      <c r="RQI130" s="81"/>
      <c r="RQJ130" s="81"/>
      <c r="RQK130" s="81"/>
      <c r="RQL130" s="81"/>
      <c r="RQM130" s="81"/>
      <c r="RQN130" s="81"/>
      <c r="RQO130" s="81"/>
      <c r="RQP130" s="81"/>
      <c r="RQQ130" s="81"/>
      <c r="RQR130" s="81"/>
      <c r="RQS130" s="81"/>
      <c r="RQT130" s="81"/>
      <c r="RQU130" s="81"/>
      <c r="RQV130" s="81"/>
      <c r="RQW130" s="81"/>
      <c r="RQX130" s="81"/>
      <c r="RQY130" s="81"/>
      <c r="RQZ130" s="81"/>
      <c r="RRA130" s="81"/>
      <c r="RRB130" s="81"/>
      <c r="RRC130" s="81"/>
      <c r="RRD130" s="81"/>
      <c r="RRE130" s="81"/>
      <c r="RRF130" s="81"/>
      <c r="RRG130" s="81"/>
      <c r="RRH130" s="81"/>
      <c r="RRI130" s="81"/>
      <c r="RRJ130" s="81"/>
      <c r="RRK130" s="81"/>
      <c r="RRL130" s="81"/>
      <c r="RRM130" s="81"/>
      <c r="RRN130" s="81"/>
      <c r="RRO130" s="81"/>
      <c r="RRP130" s="81"/>
      <c r="RRQ130" s="81"/>
      <c r="RRR130" s="81"/>
      <c r="RRS130" s="81"/>
      <c r="RRT130" s="81"/>
      <c r="RRU130" s="81"/>
      <c r="RRV130" s="81"/>
      <c r="RRW130" s="81"/>
      <c r="RRX130" s="81"/>
      <c r="RRY130" s="81"/>
      <c r="RRZ130" s="81"/>
      <c r="RSA130" s="81"/>
      <c r="RSB130" s="81"/>
      <c r="RSC130" s="81"/>
      <c r="RSD130" s="81"/>
      <c r="RSE130" s="81"/>
      <c r="RSF130" s="81"/>
      <c r="RSG130" s="81"/>
      <c r="RSH130" s="81"/>
      <c r="RSI130" s="81"/>
      <c r="RSJ130" s="81"/>
      <c r="RSK130" s="81"/>
      <c r="RSL130" s="81"/>
      <c r="RSM130" s="81"/>
      <c r="RSN130" s="81"/>
      <c r="RSO130" s="81"/>
      <c r="RSP130" s="81"/>
      <c r="RSQ130" s="81"/>
      <c r="RSR130" s="81"/>
      <c r="RSS130" s="81"/>
      <c r="RST130" s="81"/>
      <c r="RSU130" s="81"/>
      <c r="RSV130" s="81"/>
      <c r="RSW130" s="81"/>
      <c r="RSX130" s="81"/>
      <c r="RSY130" s="81"/>
      <c r="RSZ130" s="81"/>
      <c r="RTA130" s="81"/>
      <c r="RTB130" s="81"/>
      <c r="RTC130" s="81"/>
      <c r="RTD130" s="81"/>
      <c r="RTE130" s="81"/>
      <c r="RTF130" s="81"/>
      <c r="RTG130" s="81"/>
      <c r="RTH130" s="81"/>
      <c r="RTI130" s="81"/>
      <c r="RTJ130" s="81"/>
      <c r="RTK130" s="81"/>
      <c r="RTL130" s="81"/>
      <c r="RTM130" s="81"/>
      <c r="RTN130" s="81"/>
      <c r="RTO130" s="81"/>
      <c r="RTP130" s="81"/>
      <c r="RTQ130" s="81"/>
      <c r="RTR130" s="81"/>
      <c r="RTS130" s="81"/>
      <c r="RTT130" s="81"/>
      <c r="RTU130" s="81"/>
      <c r="RTV130" s="81"/>
      <c r="RTW130" s="81"/>
      <c r="RTX130" s="81"/>
      <c r="RTY130" s="81"/>
      <c r="RTZ130" s="81"/>
      <c r="RUA130" s="81"/>
      <c r="RUB130" s="81"/>
      <c r="RUC130" s="81"/>
      <c r="RUD130" s="81"/>
      <c r="RUE130" s="81"/>
      <c r="RUF130" s="81"/>
      <c r="RUG130" s="81"/>
      <c r="RUH130" s="81"/>
      <c r="RUI130" s="81"/>
      <c r="RUJ130" s="81"/>
      <c r="RUK130" s="81"/>
      <c r="RUL130" s="81"/>
      <c r="RUM130" s="81"/>
      <c r="RUN130" s="81"/>
      <c r="RUO130" s="81"/>
      <c r="RUP130" s="81"/>
      <c r="RUQ130" s="81"/>
      <c r="RUR130" s="81"/>
      <c r="RUS130" s="81"/>
      <c r="RUT130" s="81"/>
      <c r="RUU130" s="81"/>
      <c r="RUV130" s="81"/>
      <c r="RUW130" s="81"/>
      <c r="RUX130" s="81"/>
      <c r="RUY130" s="81"/>
      <c r="RUZ130" s="81"/>
      <c r="RVA130" s="81"/>
      <c r="RVB130" s="81"/>
      <c r="RVC130" s="81"/>
      <c r="RVD130" s="81"/>
      <c r="RVE130" s="81"/>
      <c r="RVF130" s="81"/>
      <c r="RVG130" s="81"/>
      <c r="RVH130" s="81"/>
      <c r="RVI130" s="81"/>
      <c r="RVJ130" s="81"/>
      <c r="RVK130" s="81"/>
      <c r="RVL130" s="81"/>
      <c r="RVM130" s="81"/>
      <c r="RVN130" s="81"/>
      <c r="RVO130" s="81"/>
      <c r="RVP130" s="81"/>
      <c r="RVQ130" s="81"/>
      <c r="RVR130" s="81"/>
      <c r="RVS130" s="81"/>
      <c r="RVT130" s="81"/>
      <c r="RVU130" s="81"/>
      <c r="RVV130" s="81"/>
      <c r="RVW130" s="81"/>
      <c r="RVX130" s="81"/>
      <c r="RVY130" s="81"/>
      <c r="RVZ130" s="81"/>
      <c r="RWA130" s="81"/>
      <c r="RWB130" s="81"/>
      <c r="RWC130" s="81"/>
      <c r="RWD130" s="81"/>
      <c r="RWE130" s="81"/>
      <c r="RWF130" s="81"/>
      <c r="RWG130" s="81"/>
      <c r="RWH130" s="81"/>
      <c r="RWI130" s="81"/>
      <c r="RWJ130" s="81"/>
      <c r="RWK130" s="81"/>
      <c r="RWL130" s="81"/>
      <c r="RWM130" s="81"/>
      <c r="RWN130" s="81"/>
      <c r="RWO130" s="81"/>
      <c r="RWP130" s="81"/>
      <c r="RWQ130" s="81"/>
      <c r="RWR130" s="81"/>
      <c r="RWS130" s="81"/>
      <c r="RWT130" s="81"/>
      <c r="RWU130" s="81"/>
      <c r="RWV130" s="81"/>
      <c r="RWW130" s="81"/>
      <c r="RWX130" s="81"/>
      <c r="RWY130" s="81"/>
      <c r="RWZ130" s="81"/>
      <c r="RXA130" s="81"/>
      <c r="RXB130" s="81"/>
      <c r="RXC130" s="81"/>
      <c r="RXD130" s="81"/>
      <c r="RXE130" s="81"/>
      <c r="RXF130" s="81"/>
      <c r="RXG130" s="81"/>
      <c r="RXH130" s="81"/>
      <c r="RXI130" s="81"/>
      <c r="RXJ130" s="81"/>
      <c r="RXK130" s="81"/>
      <c r="RXL130" s="81"/>
      <c r="RXM130" s="81"/>
      <c r="RXN130" s="81"/>
      <c r="RXO130" s="81"/>
      <c r="RXP130" s="81"/>
      <c r="RXQ130" s="81"/>
      <c r="RXR130" s="81"/>
      <c r="RXS130" s="81"/>
      <c r="RXT130" s="81"/>
      <c r="RXU130" s="81"/>
      <c r="RXV130" s="81"/>
      <c r="RXW130" s="81"/>
      <c r="RXX130" s="81"/>
      <c r="RXY130" s="81"/>
      <c r="RXZ130" s="81"/>
      <c r="RYA130" s="81"/>
      <c r="RYB130" s="81"/>
      <c r="RYC130" s="81"/>
      <c r="RYD130" s="81"/>
      <c r="RYE130" s="81"/>
      <c r="RYF130" s="81"/>
      <c r="RYG130" s="81"/>
      <c r="RYH130" s="81"/>
      <c r="RYI130" s="81"/>
      <c r="RYJ130" s="81"/>
      <c r="RYK130" s="81"/>
      <c r="RYL130" s="81"/>
      <c r="RYM130" s="81"/>
      <c r="RYN130" s="81"/>
      <c r="RYO130" s="81"/>
      <c r="RYP130" s="81"/>
      <c r="RYQ130" s="81"/>
      <c r="RYR130" s="81"/>
      <c r="RYS130" s="81"/>
      <c r="RYT130" s="81"/>
      <c r="RYU130" s="81"/>
      <c r="RYV130" s="81"/>
      <c r="RYW130" s="81"/>
      <c r="RYX130" s="81"/>
      <c r="RYY130" s="81"/>
      <c r="RYZ130" s="81"/>
      <c r="RZA130" s="81"/>
      <c r="RZB130" s="81"/>
      <c r="RZC130" s="81"/>
      <c r="RZD130" s="81"/>
      <c r="RZE130" s="81"/>
      <c r="RZF130" s="81"/>
      <c r="RZG130" s="81"/>
      <c r="RZH130" s="81"/>
      <c r="RZI130" s="81"/>
      <c r="RZJ130" s="81"/>
      <c r="RZK130" s="81"/>
      <c r="RZL130" s="81"/>
      <c r="RZM130" s="81"/>
      <c r="RZN130" s="81"/>
      <c r="RZO130" s="81"/>
      <c r="RZP130" s="81"/>
      <c r="RZQ130" s="81"/>
      <c r="RZR130" s="81"/>
      <c r="RZS130" s="81"/>
      <c r="RZT130" s="81"/>
      <c r="RZU130" s="81"/>
      <c r="RZV130" s="81"/>
      <c r="RZW130" s="81"/>
      <c r="RZX130" s="81"/>
      <c r="RZY130" s="81"/>
      <c r="RZZ130" s="81"/>
      <c r="SAA130" s="81"/>
      <c r="SAB130" s="81"/>
      <c r="SAC130" s="81"/>
      <c r="SAD130" s="81"/>
      <c r="SAE130" s="81"/>
      <c r="SAF130" s="81"/>
      <c r="SAG130" s="81"/>
      <c r="SAH130" s="81"/>
      <c r="SAI130" s="81"/>
      <c r="SAJ130" s="81"/>
      <c r="SAK130" s="81"/>
      <c r="SAL130" s="81"/>
      <c r="SAM130" s="81"/>
      <c r="SAN130" s="81"/>
      <c r="SAO130" s="81"/>
      <c r="SAP130" s="81"/>
      <c r="SAQ130" s="81"/>
      <c r="SAR130" s="81"/>
      <c r="SAS130" s="81"/>
      <c r="SAT130" s="81"/>
      <c r="SAU130" s="81"/>
      <c r="SAV130" s="81"/>
      <c r="SAW130" s="81"/>
      <c r="SAX130" s="81"/>
      <c r="SAY130" s="81"/>
      <c r="SAZ130" s="81"/>
      <c r="SBA130" s="81"/>
      <c r="SBB130" s="81"/>
      <c r="SBC130" s="81"/>
      <c r="SBD130" s="81"/>
      <c r="SBE130" s="81"/>
      <c r="SBF130" s="81"/>
      <c r="SBG130" s="81"/>
      <c r="SBH130" s="81"/>
      <c r="SBI130" s="81"/>
      <c r="SBJ130" s="81"/>
      <c r="SBK130" s="81"/>
      <c r="SBL130" s="81"/>
      <c r="SBM130" s="81"/>
      <c r="SBN130" s="81"/>
      <c r="SBO130" s="81"/>
      <c r="SBP130" s="81"/>
      <c r="SBQ130" s="81"/>
      <c r="SBR130" s="81"/>
      <c r="SBS130" s="81"/>
      <c r="SBT130" s="81"/>
      <c r="SBU130" s="81"/>
      <c r="SBV130" s="81"/>
      <c r="SBW130" s="81"/>
      <c r="SBX130" s="81"/>
      <c r="SBY130" s="81"/>
      <c r="SBZ130" s="81"/>
      <c r="SCA130" s="81"/>
      <c r="SCB130" s="81"/>
      <c r="SCC130" s="81"/>
      <c r="SCD130" s="81"/>
      <c r="SCE130" s="81"/>
      <c r="SCF130" s="81"/>
      <c r="SCG130" s="81"/>
      <c r="SCH130" s="81"/>
      <c r="SCI130" s="81"/>
      <c r="SCJ130" s="81"/>
      <c r="SCK130" s="81"/>
      <c r="SCL130" s="81"/>
      <c r="SCM130" s="81"/>
      <c r="SCN130" s="81"/>
      <c r="SCO130" s="81"/>
      <c r="SCP130" s="81"/>
      <c r="SCQ130" s="81"/>
      <c r="SCR130" s="81"/>
      <c r="SCS130" s="81"/>
      <c r="SCT130" s="81"/>
      <c r="SCU130" s="81"/>
      <c r="SCV130" s="81"/>
      <c r="SCW130" s="81"/>
      <c r="SCX130" s="81"/>
      <c r="SCY130" s="81"/>
      <c r="SCZ130" s="81"/>
      <c r="SDA130" s="81"/>
      <c r="SDB130" s="81"/>
      <c r="SDC130" s="81"/>
      <c r="SDD130" s="81"/>
      <c r="SDE130" s="81"/>
      <c r="SDF130" s="81"/>
      <c r="SDG130" s="81"/>
      <c r="SDH130" s="81"/>
      <c r="SDI130" s="81"/>
      <c r="SDJ130" s="81"/>
      <c r="SDK130" s="81"/>
      <c r="SDL130" s="81"/>
      <c r="SDM130" s="81"/>
      <c r="SDN130" s="81"/>
      <c r="SDO130" s="81"/>
      <c r="SDP130" s="81"/>
      <c r="SDQ130" s="81"/>
      <c r="SDR130" s="81"/>
      <c r="SDS130" s="81"/>
      <c r="SDT130" s="81"/>
      <c r="SDU130" s="81"/>
      <c r="SDV130" s="81"/>
      <c r="SDW130" s="81"/>
      <c r="SDX130" s="81"/>
      <c r="SDY130" s="81"/>
      <c r="SDZ130" s="81"/>
      <c r="SEA130" s="81"/>
      <c r="SEB130" s="81"/>
      <c r="SEC130" s="81"/>
      <c r="SED130" s="81"/>
      <c r="SEE130" s="81"/>
      <c r="SEF130" s="81"/>
      <c r="SEG130" s="81"/>
      <c r="SEH130" s="81"/>
      <c r="SEI130" s="81"/>
      <c r="SEJ130" s="81"/>
      <c r="SEK130" s="81"/>
      <c r="SEL130" s="81"/>
      <c r="SEM130" s="81"/>
      <c r="SEN130" s="81"/>
      <c r="SEO130" s="81"/>
      <c r="SEP130" s="81"/>
      <c r="SEQ130" s="81"/>
      <c r="SER130" s="81"/>
      <c r="SES130" s="81"/>
      <c r="SET130" s="81"/>
      <c r="SEU130" s="81"/>
      <c r="SEV130" s="81"/>
      <c r="SEW130" s="81"/>
      <c r="SEX130" s="81"/>
      <c r="SEY130" s="81"/>
      <c r="SEZ130" s="81"/>
      <c r="SFA130" s="81"/>
      <c r="SFB130" s="81"/>
      <c r="SFC130" s="81"/>
      <c r="SFD130" s="81"/>
      <c r="SFE130" s="81"/>
      <c r="SFF130" s="81"/>
      <c r="SFG130" s="81"/>
      <c r="SFH130" s="81"/>
      <c r="SFI130" s="81"/>
      <c r="SFJ130" s="81"/>
      <c r="SFK130" s="81"/>
      <c r="SFL130" s="81"/>
      <c r="SFM130" s="81"/>
      <c r="SFN130" s="81"/>
      <c r="SFO130" s="81"/>
      <c r="SFP130" s="81"/>
      <c r="SFQ130" s="81"/>
      <c r="SFR130" s="81"/>
      <c r="SFS130" s="81"/>
      <c r="SFT130" s="81"/>
      <c r="SFU130" s="81"/>
      <c r="SFV130" s="81"/>
      <c r="SFW130" s="81"/>
      <c r="SFX130" s="81"/>
      <c r="SFY130" s="81"/>
      <c r="SFZ130" s="81"/>
      <c r="SGA130" s="81"/>
      <c r="SGB130" s="81"/>
      <c r="SGC130" s="81"/>
      <c r="SGD130" s="81"/>
      <c r="SGE130" s="81"/>
      <c r="SGF130" s="81"/>
      <c r="SGG130" s="81"/>
      <c r="SGH130" s="81"/>
      <c r="SGI130" s="81"/>
      <c r="SGJ130" s="81"/>
      <c r="SGK130" s="81"/>
      <c r="SGL130" s="81"/>
      <c r="SGM130" s="81"/>
      <c r="SGN130" s="81"/>
      <c r="SGO130" s="81"/>
      <c r="SGP130" s="81"/>
      <c r="SGQ130" s="81"/>
      <c r="SGR130" s="81"/>
      <c r="SGS130" s="81"/>
      <c r="SGT130" s="81"/>
      <c r="SGU130" s="81"/>
      <c r="SGV130" s="81"/>
      <c r="SGW130" s="81"/>
      <c r="SGX130" s="81"/>
      <c r="SGY130" s="81"/>
      <c r="SGZ130" s="81"/>
      <c r="SHA130" s="81"/>
      <c r="SHB130" s="81"/>
      <c r="SHC130" s="81"/>
      <c r="SHD130" s="81"/>
      <c r="SHE130" s="81"/>
      <c r="SHF130" s="81"/>
      <c r="SHG130" s="81"/>
      <c r="SHH130" s="81"/>
      <c r="SHI130" s="81"/>
      <c r="SHJ130" s="81"/>
      <c r="SHK130" s="81"/>
      <c r="SHL130" s="81"/>
      <c r="SHM130" s="81"/>
      <c r="SHN130" s="81"/>
      <c r="SHO130" s="81"/>
      <c r="SHP130" s="81"/>
      <c r="SHQ130" s="81"/>
      <c r="SHR130" s="81"/>
      <c r="SHS130" s="81"/>
      <c r="SHT130" s="81"/>
      <c r="SHU130" s="81"/>
      <c r="SHV130" s="81"/>
      <c r="SHW130" s="81"/>
      <c r="SHX130" s="81"/>
      <c r="SHY130" s="81"/>
      <c r="SHZ130" s="81"/>
      <c r="SIA130" s="81"/>
      <c r="SIB130" s="81"/>
      <c r="SIC130" s="81"/>
      <c r="SID130" s="81"/>
      <c r="SIE130" s="81"/>
      <c r="SIF130" s="81"/>
      <c r="SIG130" s="81"/>
      <c r="SIH130" s="81"/>
      <c r="SII130" s="81"/>
      <c r="SIJ130" s="81"/>
      <c r="SIK130" s="81"/>
      <c r="SIL130" s="81"/>
      <c r="SIM130" s="81"/>
      <c r="SIN130" s="81"/>
      <c r="SIO130" s="81"/>
      <c r="SIP130" s="81"/>
      <c r="SIQ130" s="81"/>
      <c r="SIR130" s="81"/>
      <c r="SIS130" s="81"/>
      <c r="SIT130" s="81"/>
      <c r="SIU130" s="81"/>
      <c r="SIV130" s="81"/>
      <c r="SIW130" s="81"/>
      <c r="SIX130" s="81"/>
      <c r="SIY130" s="81"/>
      <c r="SIZ130" s="81"/>
      <c r="SJA130" s="81"/>
      <c r="SJB130" s="81"/>
      <c r="SJC130" s="81"/>
      <c r="SJD130" s="81"/>
      <c r="SJE130" s="81"/>
      <c r="SJF130" s="81"/>
      <c r="SJG130" s="81"/>
      <c r="SJH130" s="81"/>
      <c r="SJI130" s="81"/>
      <c r="SJJ130" s="81"/>
      <c r="SJK130" s="81"/>
      <c r="SJL130" s="81"/>
      <c r="SJM130" s="81"/>
      <c r="SJN130" s="81"/>
      <c r="SJO130" s="81"/>
      <c r="SJP130" s="81"/>
      <c r="SJQ130" s="81"/>
      <c r="SJR130" s="81"/>
      <c r="SJS130" s="81"/>
      <c r="SJT130" s="81"/>
      <c r="SJU130" s="81"/>
      <c r="SJV130" s="81"/>
      <c r="SJW130" s="81"/>
      <c r="SJX130" s="81"/>
      <c r="SJY130" s="81"/>
      <c r="SJZ130" s="81"/>
      <c r="SKA130" s="81"/>
      <c r="SKB130" s="81"/>
      <c r="SKC130" s="81"/>
      <c r="SKD130" s="81"/>
      <c r="SKE130" s="81"/>
      <c r="SKF130" s="81"/>
      <c r="SKG130" s="81"/>
      <c r="SKH130" s="81"/>
      <c r="SKI130" s="81"/>
      <c r="SKJ130" s="81"/>
      <c r="SKK130" s="81"/>
      <c r="SKL130" s="81"/>
      <c r="SKM130" s="81"/>
      <c r="SKN130" s="81"/>
      <c r="SKO130" s="81"/>
      <c r="SKP130" s="81"/>
      <c r="SKQ130" s="81"/>
      <c r="SKR130" s="81"/>
      <c r="SKS130" s="81"/>
      <c r="SKT130" s="81"/>
      <c r="SKU130" s="81"/>
      <c r="SKV130" s="81"/>
      <c r="SKW130" s="81"/>
      <c r="SKX130" s="81"/>
      <c r="SKY130" s="81"/>
      <c r="SKZ130" s="81"/>
      <c r="SLA130" s="81"/>
      <c r="SLB130" s="81"/>
      <c r="SLC130" s="81"/>
      <c r="SLD130" s="81"/>
      <c r="SLE130" s="81"/>
      <c r="SLF130" s="81"/>
      <c r="SLG130" s="81"/>
      <c r="SLH130" s="81"/>
      <c r="SLI130" s="81"/>
      <c r="SLJ130" s="81"/>
      <c r="SLK130" s="81"/>
      <c r="SLL130" s="81"/>
      <c r="SLM130" s="81"/>
      <c r="SLN130" s="81"/>
      <c r="SLO130" s="81"/>
      <c r="SLP130" s="81"/>
      <c r="SLQ130" s="81"/>
      <c r="SLR130" s="81"/>
      <c r="SLS130" s="81"/>
      <c r="SLT130" s="81"/>
      <c r="SLU130" s="81"/>
      <c r="SLV130" s="81"/>
      <c r="SLW130" s="81"/>
      <c r="SLX130" s="81"/>
      <c r="SLY130" s="81"/>
      <c r="SLZ130" s="81"/>
      <c r="SMA130" s="81"/>
      <c r="SMB130" s="81"/>
      <c r="SMC130" s="81"/>
      <c r="SMD130" s="81"/>
      <c r="SME130" s="81"/>
      <c r="SMF130" s="81"/>
      <c r="SMG130" s="81"/>
      <c r="SMH130" s="81"/>
      <c r="SMI130" s="81"/>
      <c r="SMJ130" s="81"/>
      <c r="SMK130" s="81"/>
      <c r="SML130" s="81"/>
      <c r="SMM130" s="81"/>
      <c r="SMN130" s="81"/>
      <c r="SMO130" s="81"/>
      <c r="SMP130" s="81"/>
      <c r="SMQ130" s="81"/>
      <c r="SMR130" s="81"/>
      <c r="SMS130" s="81"/>
      <c r="SMT130" s="81"/>
      <c r="SMU130" s="81"/>
      <c r="SMV130" s="81"/>
      <c r="SMW130" s="81"/>
      <c r="SMX130" s="81"/>
      <c r="SMY130" s="81"/>
      <c r="SMZ130" s="81"/>
      <c r="SNA130" s="81"/>
      <c r="SNB130" s="81"/>
      <c r="SNC130" s="81"/>
      <c r="SND130" s="81"/>
      <c r="SNE130" s="81"/>
      <c r="SNF130" s="81"/>
      <c r="SNG130" s="81"/>
      <c r="SNH130" s="81"/>
      <c r="SNI130" s="81"/>
      <c r="SNJ130" s="81"/>
      <c r="SNK130" s="81"/>
      <c r="SNL130" s="81"/>
      <c r="SNM130" s="81"/>
      <c r="SNN130" s="81"/>
      <c r="SNO130" s="81"/>
      <c r="SNP130" s="81"/>
      <c r="SNQ130" s="81"/>
      <c r="SNR130" s="81"/>
      <c r="SNS130" s="81"/>
      <c r="SNT130" s="81"/>
      <c r="SNU130" s="81"/>
      <c r="SNV130" s="81"/>
      <c r="SNW130" s="81"/>
      <c r="SNX130" s="81"/>
      <c r="SNY130" s="81"/>
      <c r="SNZ130" s="81"/>
      <c r="SOA130" s="81"/>
      <c r="SOB130" s="81"/>
      <c r="SOC130" s="81"/>
      <c r="SOD130" s="81"/>
      <c r="SOE130" s="81"/>
      <c r="SOF130" s="81"/>
      <c r="SOG130" s="81"/>
      <c r="SOH130" s="81"/>
      <c r="SOI130" s="81"/>
      <c r="SOJ130" s="81"/>
      <c r="SOK130" s="81"/>
      <c r="SOL130" s="81"/>
      <c r="SOM130" s="81"/>
      <c r="SON130" s="81"/>
      <c r="SOO130" s="81"/>
      <c r="SOP130" s="81"/>
      <c r="SOQ130" s="81"/>
      <c r="SOR130" s="81"/>
      <c r="SOS130" s="81"/>
      <c r="SOT130" s="81"/>
      <c r="SOU130" s="81"/>
      <c r="SOV130" s="81"/>
      <c r="SOW130" s="81"/>
      <c r="SOX130" s="81"/>
      <c r="SOY130" s="81"/>
      <c r="SOZ130" s="81"/>
      <c r="SPA130" s="81"/>
      <c r="SPB130" s="81"/>
      <c r="SPC130" s="81"/>
      <c r="SPD130" s="81"/>
      <c r="SPE130" s="81"/>
      <c r="SPF130" s="81"/>
      <c r="SPG130" s="81"/>
      <c r="SPH130" s="81"/>
      <c r="SPI130" s="81"/>
      <c r="SPJ130" s="81"/>
      <c r="SPK130" s="81"/>
      <c r="SPL130" s="81"/>
      <c r="SPM130" s="81"/>
      <c r="SPN130" s="81"/>
      <c r="SPO130" s="81"/>
      <c r="SPP130" s="81"/>
      <c r="SPQ130" s="81"/>
      <c r="SPR130" s="81"/>
      <c r="SPS130" s="81"/>
      <c r="SPT130" s="81"/>
      <c r="SPU130" s="81"/>
      <c r="SPV130" s="81"/>
      <c r="SPW130" s="81"/>
      <c r="SPX130" s="81"/>
      <c r="SPY130" s="81"/>
      <c r="SPZ130" s="81"/>
      <c r="SQA130" s="81"/>
      <c r="SQB130" s="81"/>
      <c r="SQC130" s="81"/>
      <c r="SQD130" s="81"/>
      <c r="SQE130" s="81"/>
      <c r="SQF130" s="81"/>
      <c r="SQG130" s="81"/>
      <c r="SQH130" s="81"/>
      <c r="SQI130" s="81"/>
      <c r="SQJ130" s="81"/>
      <c r="SQK130" s="81"/>
      <c r="SQL130" s="81"/>
      <c r="SQM130" s="81"/>
      <c r="SQN130" s="81"/>
      <c r="SQO130" s="81"/>
      <c r="SQP130" s="81"/>
      <c r="SQQ130" s="81"/>
      <c r="SQR130" s="81"/>
      <c r="SQS130" s="81"/>
      <c r="SQT130" s="81"/>
      <c r="SQU130" s="81"/>
      <c r="SQV130" s="81"/>
      <c r="SQW130" s="81"/>
      <c r="SQX130" s="81"/>
      <c r="SQY130" s="81"/>
      <c r="SQZ130" s="81"/>
      <c r="SRA130" s="81"/>
      <c r="SRB130" s="81"/>
      <c r="SRC130" s="81"/>
      <c r="SRD130" s="81"/>
      <c r="SRE130" s="81"/>
      <c r="SRF130" s="81"/>
      <c r="SRG130" s="81"/>
      <c r="SRH130" s="81"/>
      <c r="SRI130" s="81"/>
      <c r="SRJ130" s="81"/>
      <c r="SRK130" s="81"/>
      <c r="SRL130" s="81"/>
      <c r="SRM130" s="81"/>
      <c r="SRN130" s="81"/>
      <c r="SRO130" s="81"/>
      <c r="SRP130" s="81"/>
      <c r="SRQ130" s="81"/>
      <c r="SRR130" s="81"/>
      <c r="SRS130" s="81"/>
      <c r="SRT130" s="81"/>
      <c r="SRU130" s="81"/>
      <c r="SRV130" s="81"/>
      <c r="SRW130" s="81"/>
      <c r="SRX130" s="81"/>
      <c r="SRY130" s="81"/>
      <c r="SRZ130" s="81"/>
      <c r="SSA130" s="81"/>
      <c r="SSB130" s="81"/>
      <c r="SSC130" s="81"/>
      <c r="SSD130" s="81"/>
      <c r="SSE130" s="81"/>
      <c r="SSF130" s="81"/>
      <c r="SSG130" s="81"/>
      <c r="SSH130" s="81"/>
      <c r="SSI130" s="81"/>
      <c r="SSJ130" s="81"/>
      <c r="SSK130" s="81"/>
      <c r="SSL130" s="81"/>
      <c r="SSM130" s="81"/>
      <c r="SSN130" s="81"/>
      <c r="SSO130" s="81"/>
      <c r="SSP130" s="81"/>
      <c r="SSQ130" s="81"/>
      <c r="SSR130" s="81"/>
      <c r="SSS130" s="81"/>
      <c r="SST130" s="81"/>
      <c r="SSU130" s="81"/>
      <c r="SSV130" s="81"/>
      <c r="SSW130" s="81"/>
      <c r="SSX130" s="81"/>
      <c r="SSY130" s="81"/>
      <c r="SSZ130" s="81"/>
      <c r="STA130" s="81"/>
      <c r="STB130" s="81"/>
      <c r="STC130" s="81"/>
      <c r="STD130" s="81"/>
      <c r="STE130" s="81"/>
      <c r="STF130" s="81"/>
      <c r="STG130" s="81"/>
      <c r="STH130" s="81"/>
      <c r="STI130" s="81"/>
      <c r="STJ130" s="81"/>
      <c r="STK130" s="81"/>
      <c r="STL130" s="81"/>
      <c r="STM130" s="81"/>
      <c r="STN130" s="81"/>
      <c r="STO130" s="81"/>
      <c r="STP130" s="81"/>
      <c r="STQ130" s="81"/>
      <c r="STR130" s="81"/>
      <c r="STS130" s="81"/>
      <c r="STT130" s="81"/>
      <c r="STU130" s="81"/>
      <c r="STV130" s="81"/>
      <c r="STW130" s="81"/>
      <c r="STX130" s="81"/>
      <c r="STY130" s="81"/>
      <c r="STZ130" s="81"/>
      <c r="SUA130" s="81"/>
      <c r="SUB130" s="81"/>
      <c r="SUC130" s="81"/>
      <c r="SUD130" s="81"/>
      <c r="SUE130" s="81"/>
      <c r="SUF130" s="81"/>
      <c r="SUG130" s="81"/>
      <c r="SUH130" s="81"/>
      <c r="SUI130" s="81"/>
      <c r="SUJ130" s="81"/>
      <c r="SUK130" s="81"/>
      <c r="SUL130" s="81"/>
      <c r="SUM130" s="81"/>
      <c r="SUN130" s="81"/>
      <c r="SUO130" s="81"/>
      <c r="SUP130" s="81"/>
      <c r="SUQ130" s="81"/>
      <c r="SUR130" s="81"/>
      <c r="SUS130" s="81"/>
      <c r="SUT130" s="81"/>
      <c r="SUU130" s="81"/>
      <c r="SUV130" s="81"/>
      <c r="SUW130" s="81"/>
      <c r="SUX130" s="81"/>
      <c r="SUY130" s="81"/>
      <c r="SUZ130" s="81"/>
      <c r="SVA130" s="81"/>
      <c r="SVB130" s="81"/>
      <c r="SVC130" s="81"/>
      <c r="SVD130" s="81"/>
      <c r="SVE130" s="81"/>
      <c r="SVF130" s="81"/>
      <c r="SVG130" s="81"/>
      <c r="SVH130" s="81"/>
      <c r="SVI130" s="81"/>
      <c r="SVJ130" s="81"/>
      <c r="SVK130" s="81"/>
      <c r="SVL130" s="81"/>
      <c r="SVM130" s="81"/>
      <c r="SVN130" s="81"/>
      <c r="SVO130" s="81"/>
      <c r="SVP130" s="81"/>
      <c r="SVQ130" s="81"/>
      <c r="SVR130" s="81"/>
      <c r="SVS130" s="81"/>
      <c r="SVT130" s="81"/>
      <c r="SVU130" s="81"/>
      <c r="SVV130" s="81"/>
      <c r="SVW130" s="81"/>
      <c r="SVX130" s="81"/>
      <c r="SVY130" s="81"/>
      <c r="SVZ130" s="81"/>
      <c r="SWA130" s="81"/>
      <c r="SWB130" s="81"/>
      <c r="SWC130" s="81"/>
      <c r="SWD130" s="81"/>
      <c r="SWE130" s="81"/>
      <c r="SWF130" s="81"/>
      <c r="SWG130" s="81"/>
      <c r="SWH130" s="81"/>
      <c r="SWI130" s="81"/>
      <c r="SWJ130" s="81"/>
      <c r="SWK130" s="81"/>
      <c r="SWL130" s="81"/>
      <c r="SWM130" s="81"/>
      <c r="SWN130" s="81"/>
      <c r="SWO130" s="81"/>
      <c r="SWP130" s="81"/>
      <c r="SWQ130" s="81"/>
      <c r="SWR130" s="81"/>
      <c r="SWS130" s="81"/>
      <c r="SWT130" s="81"/>
      <c r="SWU130" s="81"/>
      <c r="SWV130" s="81"/>
      <c r="SWW130" s="81"/>
      <c r="SWX130" s="81"/>
      <c r="SWY130" s="81"/>
      <c r="SWZ130" s="81"/>
      <c r="SXA130" s="81"/>
      <c r="SXB130" s="81"/>
      <c r="SXC130" s="81"/>
      <c r="SXD130" s="81"/>
      <c r="SXE130" s="81"/>
      <c r="SXF130" s="81"/>
      <c r="SXG130" s="81"/>
      <c r="SXH130" s="81"/>
      <c r="SXI130" s="81"/>
      <c r="SXJ130" s="81"/>
      <c r="SXK130" s="81"/>
      <c r="SXL130" s="81"/>
      <c r="SXM130" s="81"/>
      <c r="SXN130" s="81"/>
      <c r="SXO130" s="81"/>
      <c r="SXP130" s="81"/>
      <c r="SXQ130" s="81"/>
      <c r="SXR130" s="81"/>
      <c r="SXS130" s="81"/>
      <c r="SXT130" s="81"/>
      <c r="SXU130" s="81"/>
      <c r="SXV130" s="81"/>
      <c r="SXW130" s="81"/>
      <c r="SXX130" s="81"/>
      <c r="SXY130" s="81"/>
      <c r="SXZ130" s="81"/>
      <c r="SYA130" s="81"/>
      <c r="SYB130" s="81"/>
      <c r="SYC130" s="81"/>
      <c r="SYD130" s="81"/>
      <c r="SYE130" s="81"/>
      <c r="SYF130" s="81"/>
      <c r="SYG130" s="81"/>
      <c r="SYH130" s="81"/>
      <c r="SYI130" s="81"/>
      <c r="SYJ130" s="81"/>
      <c r="SYK130" s="81"/>
      <c r="SYL130" s="81"/>
      <c r="SYM130" s="81"/>
      <c r="SYN130" s="81"/>
      <c r="SYO130" s="81"/>
      <c r="SYP130" s="81"/>
      <c r="SYQ130" s="81"/>
      <c r="SYR130" s="81"/>
      <c r="SYS130" s="81"/>
      <c r="SYT130" s="81"/>
      <c r="SYU130" s="81"/>
      <c r="SYV130" s="81"/>
      <c r="SYW130" s="81"/>
      <c r="SYX130" s="81"/>
      <c r="SYY130" s="81"/>
      <c r="SYZ130" s="81"/>
      <c r="SZA130" s="81"/>
      <c r="SZB130" s="81"/>
      <c r="SZC130" s="81"/>
      <c r="SZD130" s="81"/>
      <c r="SZE130" s="81"/>
      <c r="SZF130" s="81"/>
      <c r="SZG130" s="81"/>
      <c r="SZH130" s="81"/>
      <c r="SZI130" s="81"/>
      <c r="SZJ130" s="81"/>
      <c r="SZK130" s="81"/>
      <c r="SZL130" s="81"/>
      <c r="SZM130" s="81"/>
      <c r="SZN130" s="81"/>
      <c r="SZO130" s="81"/>
      <c r="SZP130" s="81"/>
      <c r="SZQ130" s="81"/>
      <c r="SZR130" s="81"/>
      <c r="SZS130" s="81"/>
      <c r="SZT130" s="81"/>
      <c r="SZU130" s="81"/>
      <c r="SZV130" s="81"/>
      <c r="SZW130" s="81"/>
      <c r="SZX130" s="81"/>
      <c r="SZY130" s="81"/>
      <c r="SZZ130" s="81"/>
      <c r="TAA130" s="81"/>
      <c r="TAB130" s="81"/>
      <c r="TAC130" s="81"/>
      <c r="TAD130" s="81"/>
      <c r="TAE130" s="81"/>
      <c r="TAF130" s="81"/>
      <c r="TAG130" s="81"/>
      <c r="TAH130" s="81"/>
      <c r="TAI130" s="81"/>
      <c r="TAJ130" s="81"/>
      <c r="TAK130" s="81"/>
      <c r="TAL130" s="81"/>
      <c r="TAM130" s="81"/>
      <c r="TAN130" s="81"/>
      <c r="TAO130" s="81"/>
      <c r="TAP130" s="81"/>
      <c r="TAQ130" s="81"/>
      <c r="TAR130" s="81"/>
      <c r="TAS130" s="81"/>
      <c r="TAT130" s="81"/>
      <c r="TAU130" s="81"/>
      <c r="TAV130" s="81"/>
      <c r="TAW130" s="81"/>
      <c r="TAX130" s="81"/>
      <c r="TAY130" s="81"/>
      <c r="TAZ130" s="81"/>
      <c r="TBA130" s="81"/>
      <c r="TBB130" s="81"/>
      <c r="TBC130" s="81"/>
      <c r="TBD130" s="81"/>
      <c r="TBE130" s="81"/>
      <c r="TBF130" s="81"/>
      <c r="TBG130" s="81"/>
      <c r="TBH130" s="81"/>
      <c r="TBI130" s="81"/>
      <c r="TBJ130" s="81"/>
      <c r="TBK130" s="81"/>
      <c r="TBL130" s="81"/>
      <c r="TBM130" s="81"/>
      <c r="TBN130" s="81"/>
      <c r="TBO130" s="81"/>
      <c r="TBP130" s="81"/>
      <c r="TBQ130" s="81"/>
      <c r="TBR130" s="81"/>
      <c r="TBS130" s="81"/>
      <c r="TBT130" s="81"/>
      <c r="TBU130" s="81"/>
      <c r="TBV130" s="81"/>
      <c r="TBW130" s="81"/>
      <c r="TBX130" s="81"/>
      <c r="TBY130" s="81"/>
      <c r="TBZ130" s="81"/>
      <c r="TCA130" s="81"/>
      <c r="TCB130" s="81"/>
      <c r="TCC130" s="81"/>
      <c r="TCD130" s="81"/>
      <c r="TCE130" s="81"/>
      <c r="TCF130" s="81"/>
      <c r="TCG130" s="81"/>
      <c r="TCH130" s="81"/>
      <c r="TCI130" s="81"/>
      <c r="TCJ130" s="81"/>
      <c r="TCK130" s="81"/>
      <c r="TCL130" s="81"/>
      <c r="TCM130" s="81"/>
      <c r="TCN130" s="81"/>
      <c r="TCO130" s="81"/>
      <c r="TCP130" s="81"/>
      <c r="TCQ130" s="81"/>
      <c r="TCR130" s="81"/>
      <c r="TCS130" s="81"/>
      <c r="TCT130" s="81"/>
      <c r="TCU130" s="81"/>
      <c r="TCV130" s="81"/>
      <c r="TCW130" s="81"/>
      <c r="TCX130" s="81"/>
      <c r="TCY130" s="81"/>
      <c r="TCZ130" s="81"/>
      <c r="TDA130" s="81"/>
      <c r="TDB130" s="81"/>
      <c r="TDC130" s="81"/>
      <c r="TDD130" s="81"/>
      <c r="TDE130" s="81"/>
      <c r="TDF130" s="81"/>
      <c r="TDG130" s="81"/>
      <c r="TDH130" s="81"/>
      <c r="TDI130" s="81"/>
      <c r="TDJ130" s="81"/>
      <c r="TDK130" s="81"/>
      <c r="TDL130" s="81"/>
      <c r="TDM130" s="81"/>
      <c r="TDN130" s="81"/>
      <c r="TDO130" s="81"/>
      <c r="TDP130" s="81"/>
      <c r="TDQ130" s="81"/>
      <c r="TDR130" s="81"/>
      <c r="TDS130" s="81"/>
      <c r="TDT130" s="81"/>
      <c r="TDU130" s="81"/>
      <c r="TDV130" s="81"/>
      <c r="TDW130" s="81"/>
      <c r="TDX130" s="81"/>
      <c r="TDY130" s="81"/>
      <c r="TDZ130" s="81"/>
      <c r="TEA130" s="81"/>
      <c r="TEB130" s="81"/>
      <c r="TEC130" s="81"/>
      <c r="TED130" s="81"/>
      <c r="TEE130" s="81"/>
      <c r="TEF130" s="81"/>
      <c r="TEG130" s="81"/>
      <c r="TEH130" s="81"/>
      <c r="TEI130" s="81"/>
      <c r="TEJ130" s="81"/>
      <c r="TEK130" s="81"/>
      <c r="TEL130" s="81"/>
      <c r="TEM130" s="81"/>
      <c r="TEN130" s="81"/>
      <c r="TEO130" s="81"/>
      <c r="TEP130" s="81"/>
      <c r="TEQ130" s="81"/>
      <c r="TER130" s="81"/>
      <c r="TES130" s="81"/>
      <c r="TET130" s="81"/>
      <c r="TEU130" s="81"/>
      <c r="TEV130" s="81"/>
      <c r="TEW130" s="81"/>
      <c r="TEX130" s="81"/>
      <c r="TEY130" s="81"/>
      <c r="TEZ130" s="81"/>
      <c r="TFA130" s="81"/>
      <c r="TFB130" s="81"/>
      <c r="TFC130" s="81"/>
      <c r="TFD130" s="81"/>
      <c r="TFE130" s="81"/>
      <c r="TFF130" s="81"/>
      <c r="TFG130" s="81"/>
      <c r="TFH130" s="81"/>
      <c r="TFI130" s="81"/>
      <c r="TFJ130" s="81"/>
      <c r="TFK130" s="81"/>
      <c r="TFL130" s="81"/>
      <c r="TFM130" s="81"/>
      <c r="TFN130" s="81"/>
      <c r="TFO130" s="81"/>
      <c r="TFP130" s="81"/>
      <c r="TFQ130" s="81"/>
      <c r="TFR130" s="81"/>
      <c r="TFS130" s="81"/>
      <c r="TFT130" s="81"/>
      <c r="TFU130" s="81"/>
      <c r="TFV130" s="81"/>
      <c r="TFW130" s="81"/>
      <c r="TFX130" s="81"/>
      <c r="TFY130" s="81"/>
      <c r="TFZ130" s="81"/>
      <c r="TGA130" s="81"/>
      <c r="TGB130" s="81"/>
      <c r="TGC130" s="81"/>
      <c r="TGD130" s="81"/>
      <c r="TGE130" s="81"/>
      <c r="TGF130" s="81"/>
      <c r="TGG130" s="81"/>
      <c r="TGH130" s="81"/>
      <c r="TGI130" s="81"/>
      <c r="TGJ130" s="81"/>
      <c r="TGK130" s="81"/>
      <c r="TGL130" s="81"/>
      <c r="TGM130" s="81"/>
      <c r="TGN130" s="81"/>
      <c r="TGO130" s="81"/>
      <c r="TGP130" s="81"/>
      <c r="TGQ130" s="81"/>
      <c r="TGR130" s="81"/>
      <c r="TGS130" s="81"/>
      <c r="TGT130" s="81"/>
      <c r="TGU130" s="81"/>
      <c r="TGV130" s="81"/>
      <c r="TGW130" s="81"/>
      <c r="TGX130" s="81"/>
      <c r="TGY130" s="81"/>
      <c r="TGZ130" s="81"/>
      <c r="THA130" s="81"/>
      <c r="THB130" s="81"/>
      <c r="THC130" s="81"/>
      <c r="THD130" s="81"/>
      <c r="THE130" s="81"/>
      <c r="THF130" s="81"/>
      <c r="THG130" s="81"/>
      <c r="THH130" s="81"/>
      <c r="THI130" s="81"/>
      <c r="THJ130" s="81"/>
      <c r="THK130" s="81"/>
      <c r="THL130" s="81"/>
      <c r="THM130" s="81"/>
      <c r="THN130" s="81"/>
      <c r="THO130" s="81"/>
      <c r="THP130" s="81"/>
      <c r="THQ130" s="81"/>
      <c r="THR130" s="81"/>
      <c r="THS130" s="81"/>
      <c r="THT130" s="81"/>
      <c r="THU130" s="81"/>
      <c r="THV130" s="81"/>
      <c r="THW130" s="81"/>
      <c r="THX130" s="81"/>
      <c r="THY130" s="81"/>
      <c r="THZ130" s="81"/>
      <c r="TIA130" s="81"/>
      <c r="TIB130" s="81"/>
      <c r="TIC130" s="81"/>
      <c r="TID130" s="81"/>
      <c r="TIE130" s="81"/>
      <c r="TIF130" s="81"/>
      <c r="TIG130" s="81"/>
      <c r="TIH130" s="81"/>
      <c r="TII130" s="81"/>
      <c r="TIJ130" s="81"/>
      <c r="TIK130" s="81"/>
      <c r="TIL130" s="81"/>
      <c r="TIM130" s="81"/>
      <c r="TIN130" s="81"/>
      <c r="TIO130" s="81"/>
      <c r="TIP130" s="81"/>
      <c r="TIQ130" s="81"/>
      <c r="TIR130" s="81"/>
      <c r="TIS130" s="81"/>
      <c r="TIT130" s="81"/>
      <c r="TIU130" s="81"/>
      <c r="TIV130" s="81"/>
      <c r="TIW130" s="81"/>
      <c r="TIX130" s="81"/>
      <c r="TIY130" s="81"/>
      <c r="TIZ130" s="81"/>
      <c r="TJA130" s="81"/>
      <c r="TJB130" s="81"/>
      <c r="TJC130" s="81"/>
      <c r="TJD130" s="81"/>
      <c r="TJE130" s="81"/>
      <c r="TJF130" s="81"/>
      <c r="TJG130" s="81"/>
      <c r="TJH130" s="81"/>
      <c r="TJI130" s="81"/>
      <c r="TJJ130" s="81"/>
      <c r="TJK130" s="81"/>
      <c r="TJL130" s="81"/>
      <c r="TJM130" s="81"/>
      <c r="TJN130" s="81"/>
      <c r="TJO130" s="81"/>
      <c r="TJP130" s="81"/>
      <c r="TJQ130" s="81"/>
      <c r="TJR130" s="81"/>
      <c r="TJS130" s="81"/>
      <c r="TJT130" s="81"/>
      <c r="TJU130" s="81"/>
      <c r="TJV130" s="81"/>
      <c r="TJW130" s="81"/>
      <c r="TJX130" s="81"/>
      <c r="TJY130" s="81"/>
      <c r="TJZ130" s="81"/>
      <c r="TKA130" s="81"/>
      <c r="TKB130" s="81"/>
      <c r="TKC130" s="81"/>
      <c r="TKD130" s="81"/>
      <c r="TKE130" s="81"/>
      <c r="TKF130" s="81"/>
      <c r="TKG130" s="81"/>
      <c r="TKH130" s="81"/>
      <c r="TKI130" s="81"/>
      <c r="TKJ130" s="81"/>
      <c r="TKK130" s="81"/>
      <c r="TKL130" s="81"/>
      <c r="TKM130" s="81"/>
      <c r="TKN130" s="81"/>
      <c r="TKO130" s="81"/>
      <c r="TKP130" s="81"/>
      <c r="TKQ130" s="81"/>
      <c r="TKR130" s="81"/>
      <c r="TKS130" s="81"/>
      <c r="TKT130" s="81"/>
      <c r="TKU130" s="81"/>
      <c r="TKV130" s="81"/>
      <c r="TKW130" s="81"/>
      <c r="TKX130" s="81"/>
      <c r="TKY130" s="81"/>
      <c r="TKZ130" s="81"/>
      <c r="TLA130" s="81"/>
      <c r="TLB130" s="81"/>
      <c r="TLC130" s="81"/>
      <c r="TLD130" s="81"/>
      <c r="TLE130" s="81"/>
      <c r="TLF130" s="81"/>
      <c r="TLG130" s="81"/>
      <c r="TLH130" s="81"/>
      <c r="TLI130" s="81"/>
      <c r="TLJ130" s="81"/>
      <c r="TLK130" s="81"/>
      <c r="TLL130" s="81"/>
      <c r="TLM130" s="81"/>
      <c r="TLN130" s="81"/>
      <c r="TLO130" s="81"/>
      <c r="TLP130" s="81"/>
      <c r="TLQ130" s="81"/>
      <c r="TLR130" s="81"/>
      <c r="TLS130" s="81"/>
      <c r="TLT130" s="81"/>
      <c r="TLU130" s="81"/>
      <c r="TLV130" s="81"/>
      <c r="TLW130" s="81"/>
      <c r="TLX130" s="81"/>
      <c r="TLY130" s="81"/>
      <c r="TLZ130" s="81"/>
      <c r="TMA130" s="81"/>
      <c r="TMB130" s="81"/>
      <c r="TMC130" s="81"/>
      <c r="TMD130" s="81"/>
      <c r="TME130" s="81"/>
      <c r="TMF130" s="81"/>
      <c r="TMG130" s="81"/>
      <c r="TMH130" s="81"/>
      <c r="TMI130" s="81"/>
      <c r="TMJ130" s="81"/>
      <c r="TMK130" s="81"/>
      <c r="TML130" s="81"/>
      <c r="TMM130" s="81"/>
      <c r="TMN130" s="81"/>
      <c r="TMO130" s="81"/>
      <c r="TMP130" s="81"/>
      <c r="TMQ130" s="81"/>
      <c r="TMR130" s="81"/>
      <c r="TMS130" s="81"/>
      <c r="TMT130" s="81"/>
      <c r="TMU130" s="81"/>
      <c r="TMV130" s="81"/>
      <c r="TMW130" s="81"/>
      <c r="TMX130" s="81"/>
      <c r="TMY130" s="81"/>
      <c r="TMZ130" s="81"/>
      <c r="TNA130" s="81"/>
      <c r="TNB130" s="81"/>
      <c r="TNC130" s="81"/>
      <c r="TND130" s="81"/>
      <c r="TNE130" s="81"/>
      <c r="TNF130" s="81"/>
      <c r="TNG130" s="81"/>
      <c r="TNH130" s="81"/>
      <c r="TNI130" s="81"/>
      <c r="TNJ130" s="81"/>
      <c r="TNK130" s="81"/>
      <c r="TNL130" s="81"/>
      <c r="TNM130" s="81"/>
      <c r="TNN130" s="81"/>
      <c r="TNO130" s="81"/>
      <c r="TNP130" s="81"/>
      <c r="TNQ130" s="81"/>
      <c r="TNR130" s="81"/>
      <c r="TNS130" s="81"/>
      <c r="TNT130" s="81"/>
      <c r="TNU130" s="81"/>
      <c r="TNV130" s="81"/>
      <c r="TNW130" s="81"/>
      <c r="TNX130" s="81"/>
      <c r="TNY130" s="81"/>
      <c r="TNZ130" s="81"/>
      <c r="TOA130" s="81"/>
      <c r="TOB130" s="81"/>
      <c r="TOC130" s="81"/>
      <c r="TOD130" s="81"/>
      <c r="TOE130" s="81"/>
      <c r="TOF130" s="81"/>
      <c r="TOG130" s="81"/>
      <c r="TOH130" s="81"/>
      <c r="TOI130" s="81"/>
      <c r="TOJ130" s="81"/>
      <c r="TOK130" s="81"/>
      <c r="TOL130" s="81"/>
      <c r="TOM130" s="81"/>
      <c r="TON130" s="81"/>
      <c r="TOO130" s="81"/>
      <c r="TOP130" s="81"/>
      <c r="TOQ130" s="81"/>
      <c r="TOR130" s="81"/>
      <c r="TOS130" s="81"/>
      <c r="TOT130" s="81"/>
      <c r="TOU130" s="81"/>
      <c r="TOV130" s="81"/>
      <c r="TOW130" s="81"/>
      <c r="TOX130" s="81"/>
      <c r="TOY130" s="81"/>
      <c r="TOZ130" s="81"/>
      <c r="TPA130" s="81"/>
      <c r="TPB130" s="81"/>
      <c r="TPC130" s="81"/>
      <c r="TPD130" s="81"/>
      <c r="TPE130" s="81"/>
      <c r="TPF130" s="81"/>
      <c r="TPG130" s="81"/>
      <c r="TPH130" s="81"/>
      <c r="TPI130" s="81"/>
      <c r="TPJ130" s="81"/>
      <c r="TPK130" s="81"/>
      <c r="TPL130" s="81"/>
      <c r="TPM130" s="81"/>
      <c r="TPN130" s="81"/>
      <c r="TPO130" s="81"/>
      <c r="TPP130" s="81"/>
      <c r="TPQ130" s="81"/>
      <c r="TPR130" s="81"/>
      <c r="TPS130" s="81"/>
      <c r="TPT130" s="81"/>
      <c r="TPU130" s="81"/>
      <c r="TPV130" s="81"/>
      <c r="TPW130" s="81"/>
      <c r="TPX130" s="81"/>
      <c r="TPY130" s="81"/>
      <c r="TPZ130" s="81"/>
      <c r="TQA130" s="81"/>
      <c r="TQB130" s="81"/>
      <c r="TQC130" s="81"/>
      <c r="TQD130" s="81"/>
      <c r="TQE130" s="81"/>
      <c r="TQF130" s="81"/>
      <c r="TQG130" s="81"/>
      <c r="TQH130" s="81"/>
      <c r="TQI130" s="81"/>
      <c r="TQJ130" s="81"/>
      <c r="TQK130" s="81"/>
      <c r="TQL130" s="81"/>
      <c r="TQM130" s="81"/>
      <c r="TQN130" s="81"/>
      <c r="TQO130" s="81"/>
      <c r="TQP130" s="81"/>
      <c r="TQQ130" s="81"/>
      <c r="TQR130" s="81"/>
      <c r="TQS130" s="81"/>
      <c r="TQT130" s="81"/>
      <c r="TQU130" s="81"/>
      <c r="TQV130" s="81"/>
      <c r="TQW130" s="81"/>
      <c r="TQX130" s="81"/>
      <c r="TQY130" s="81"/>
      <c r="TQZ130" s="81"/>
      <c r="TRA130" s="81"/>
      <c r="TRB130" s="81"/>
      <c r="TRC130" s="81"/>
      <c r="TRD130" s="81"/>
      <c r="TRE130" s="81"/>
      <c r="TRF130" s="81"/>
      <c r="TRG130" s="81"/>
      <c r="TRH130" s="81"/>
      <c r="TRI130" s="81"/>
      <c r="TRJ130" s="81"/>
      <c r="TRK130" s="81"/>
      <c r="TRL130" s="81"/>
      <c r="TRM130" s="81"/>
      <c r="TRN130" s="81"/>
      <c r="TRO130" s="81"/>
      <c r="TRP130" s="81"/>
      <c r="TRQ130" s="81"/>
      <c r="TRR130" s="81"/>
      <c r="TRS130" s="81"/>
      <c r="TRT130" s="81"/>
      <c r="TRU130" s="81"/>
      <c r="TRV130" s="81"/>
      <c r="TRW130" s="81"/>
      <c r="TRX130" s="81"/>
      <c r="TRY130" s="81"/>
      <c r="TRZ130" s="81"/>
      <c r="TSA130" s="81"/>
      <c r="TSB130" s="81"/>
      <c r="TSC130" s="81"/>
      <c r="TSD130" s="81"/>
      <c r="TSE130" s="81"/>
      <c r="TSF130" s="81"/>
      <c r="TSG130" s="81"/>
      <c r="TSH130" s="81"/>
      <c r="TSI130" s="81"/>
      <c r="TSJ130" s="81"/>
      <c r="TSK130" s="81"/>
      <c r="TSL130" s="81"/>
      <c r="TSM130" s="81"/>
      <c r="TSN130" s="81"/>
      <c r="TSO130" s="81"/>
      <c r="TSP130" s="81"/>
      <c r="TSQ130" s="81"/>
      <c r="TSR130" s="81"/>
      <c r="TSS130" s="81"/>
      <c r="TST130" s="81"/>
      <c r="TSU130" s="81"/>
      <c r="TSV130" s="81"/>
      <c r="TSW130" s="81"/>
      <c r="TSX130" s="81"/>
      <c r="TSY130" s="81"/>
      <c r="TSZ130" s="81"/>
      <c r="TTA130" s="81"/>
      <c r="TTB130" s="81"/>
      <c r="TTC130" s="81"/>
      <c r="TTD130" s="81"/>
      <c r="TTE130" s="81"/>
      <c r="TTF130" s="81"/>
      <c r="TTG130" s="81"/>
      <c r="TTH130" s="81"/>
      <c r="TTI130" s="81"/>
      <c r="TTJ130" s="81"/>
      <c r="TTK130" s="81"/>
      <c r="TTL130" s="81"/>
      <c r="TTM130" s="81"/>
      <c r="TTN130" s="81"/>
      <c r="TTO130" s="81"/>
      <c r="TTP130" s="81"/>
      <c r="TTQ130" s="81"/>
      <c r="TTR130" s="81"/>
      <c r="TTS130" s="81"/>
      <c r="TTT130" s="81"/>
      <c r="TTU130" s="81"/>
      <c r="TTV130" s="81"/>
      <c r="TTW130" s="81"/>
      <c r="TTX130" s="81"/>
      <c r="TTY130" s="81"/>
      <c r="TTZ130" s="81"/>
      <c r="TUA130" s="81"/>
      <c r="TUB130" s="81"/>
      <c r="TUC130" s="81"/>
      <c r="TUD130" s="81"/>
      <c r="TUE130" s="81"/>
      <c r="TUF130" s="81"/>
      <c r="TUG130" s="81"/>
      <c r="TUH130" s="81"/>
      <c r="TUI130" s="81"/>
      <c r="TUJ130" s="81"/>
      <c r="TUK130" s="81"/>
      <c r="TUL130" s="81"/>
      <c r="TUM130" s="81"/>
      <c r="TUN130" s="81"/>
      <c r="TUO130" s="81"/>
      <c r="TUP130" s="81"/>
      <c r="TUQ130" s="81"/>
      <c r="TUR130" s="81"/>
      <c r="TUS130" s="81"/>
      <c r="TUT130" s="81"/>
      <c r="TUU130" s="81"/>
      <c r="TUV130" s="81"/>
      <c r="TUW130" s="81"/>
      <c r="TUX130" s="81"/>
      <c r="TUY130" s="81"/>
      <c r="TUZ130" s="81"/>
      <c r="TVA130" s="81"/>
      <c r="TVB130" s="81"/>
      <c r="TVC130" s="81"/>
      <c r="TVD130" s="81"/>
      <c r="TVE130" s="81"/>
      <c r="TVF130" s="81"/>
      <c r="TVG130" s="81"/>
      <c r="TVH130" s="81"/>
      <c r="TVI130" s="81"/>
      <c r="TVJ130" s="81"/>
      <c r="TVK130" s="81"/>
      <c r="TVL130" s="81"/>
      <c r="TVM130" s="81"/>
      <c r="TVN130" s="81"/>
      <c r="TVO130" s="81"/>
      <c r="TVP130" s="81"/>
      <c r="TVQ130" s="81"/>
      <c r="TVR130" s="81"/>
      <c r="TVS130" s="81"/>
      <c r="TVT130" s="81"/>
      <c r="TVU130" s="81"/>
      <c r="TVV130" s="81"/>
      <c r="TVW130" s="81"/>
      <c r="TVX130" s="81"/>
      <c r="TVY130" s="81"/>
      <c r="TVZ130" s="81"/>
      <c r="TWA130" s="81"/>
      <c r="TWB130" s="81"/>
      <c r="TWC130" s="81"/>
      <c r="TWD130" s="81"/>
      <c r="TWE130" s="81"/>
      <c r="TWF130" s="81"/>
      <c r="TWG130" s="81"/>
      <c r="TWH130" s="81"/>
      <c r="TWI130" s="81"/>
      <c r="TWJ130" s="81"/>
      <c r="TWK130" s="81"/>
      <c r="TWL130" s="81"/>
      <c r="TWM130" s="81"/>
      <c r="TWN130" s="81"/>
      <c r="TWO130" s="81"/>
      <c r="TWP130" s="81"/>
      <c r="TWQ130" s="81"/>
      <c r="TWR130" s="81"/>
      <c r="TWS130" s="81"/>
      <c r="TWT130" s="81"/>
      <c r="TWU130" s="81"/>
      <c r="TWV130" s="81"/>
      <c r="TWW130" s="81"/>
      <c r="TWX130" s="81"/>
      <c r="TWY130" s="81"/>
      <c r="TWZ130" s="81"/>
      <c r="TXA130" s="81"/>
      <c r="TXB130" s="81"/>
      <c r="TXC130" s="81"/>
      <c r="TXD130" s="81"/>
      <c r="TXE130" s="81"/>
      <c r="TXF130" s="81"/>
      <c r="TXG130" s="81"/>
      <c r="TXH130" s="81"/>
      <c r="TXI130" s="81"/>
      <c r="TXJ130" s="81"/>
      <c r="TXK130" s="81"/>
      <c r="TXL130" s="81"/>
      <c r="TXM130" s="81"/>
      <c r="TXN130" s="81"/>
      <c r="TXO130" s="81"/>
      <c r="TXP130" s="81"/>
      <c r="TXQ130" s="81"/>
      <c r="TXR130" s="81"/>
      <c r="TXS130" s="81"/>
      <c r="TXT130" s="81"/>
      <c r="TXU130" s="81"/>
      <c r="TXV130" s="81"/>
      <c r="TXW130" s="81"/>
      <c r="TXX130" s="81"/>
      <c r="TXY130" s="81"/>
      <c r="TXZ130" s="81"/>
      <c r="TYA130" s="81"/>
      <c r="TYB130" s="81"/>
      <c r="TYC130" s="81"/>
      <c r="TYD130" s="81"/>
      <c r="TYE130" s="81"/>
      <c r="TYF130" s="81"/>
      <c r="TYG130" s="81"/>
      <c r="TYH130" s="81"/>
      <c r="TYI130" s="81"/>
      <c r="TYJ130" s="81"/>
      <c r="TYK130" s="81"/>
      <c r="TYL130" s="81"/>
      <c r="TYM130" s="81"/>
      <c r="TYN130" s="81"/>
      <c r="TYO130" s="81"/>
      <c r="TYP130" s="81"/>
      <c r="TYQ130" s="81"/>
      <c r="TYR130" s="81"/>
      <c r="TYS130" s="81"/>
      <c r="TYT130" s="81"/>
      <c r="TYU130" s="81"/>
      <c r="TYV130" s="81"/>
      <c r="TYW130" s="81"/>
      <c r="TYX130" s="81"/>
      <c r="TYY130" s="81"/>
      <c r="TYZ130" s="81"/>
      <c r="TZA130" s="81"/>
      <c r="TZB130" s="81"/>
      <c r="TZC130" s="81"/>
      <c r="TZD130" s="81"/>
      <c r="TZE130" s="81"/>
      <c r="TZF130" s="81"/>
      <c r="TZG130" s="81"/>
      <c r="TZH130" s="81"/>
      <c r="TZI130" s="81"/>
      <c r="TZJ130" s="81"/>
      <c r="TZK130" s="81"/>
      <c r="TZL130" s="81"/>
      <c r="TZM130" s="81"/>
      <c r="TZN130" s="81"/>
      <c r="TZO130" s="81"/>
      <c r="TZP130" s="81"/>
      <c r="TZQ130" s="81"/>
      <c r="TZR130" s="81"/>
      <c r="TZS130" s="81"/>
      <c r="TZT130" s="81"/>
      <c r="TZU130" s="81"/>
      <c r="TZV130" s="81"/>
      <c r="TZW130" s="81"/>
      <c r="TZX130" s="81"/>
      <c r="TZY130" s="81"/>
      <c r="TZZ130" s="81"/>
      <c r="UAA130" s="81"/>
      <c r="UAB130" s="81"/>
      <c r="UAC130" s="81"/>
      <c r="UAD130" s="81"/>
      <c r="UAE130" s="81"/>
      <c r="UAF130" s="81"/>
      <c r="UAG130" s="81"/>
      <c r="UAH130" s="81"/>
      <c r="UAI130" s="81"/>
      <c r="UAJ130" s="81"/>
      <c r="UAK130" s="81"/>
      <c r="UAL130" s="81"/>
      <c r="UAM130" s="81"/>
      <c r="UAN130" s="81"/>
      <c r="UAO130" s="81"/>
      <c r="UAP130" s="81"/>
      <c r="UAQ130" s="81"/>
      <c r="UAR130" s="81"/>
      <c r="UAS130" s="81"/>
      <c r="UAT130" s="81"/>
      <c r="UAU130" s="81"/>
      <c r="UAV130" s="81"/>
      <c r="UAW130" s="81"/>
      <c r="UAX130" s="81"/>
      <c r="UAY130" s="81"/>
      <c r="UAZ130" s="81"/>
      <c r="UBA130" s="81"/>
      <c r="UBB130" s="81"/>
      <c r="UBC130" s="81"/>
      <c r="UBD130" s="81"/>
      <c r="UBE130" s="81"/>
      <c r="UBF130" s="81"/>
      <c r="UBG130" s="81"/>
      <c r="UBH130" s="81"/>
      <c r="UBI130" s="81"/>
      <c r="UBJ130" s="81"/>
      <c r="UBK130" s="81"/>
      <c r="UBL130" s="81"/>
      <c r="UBM130" s="81"/>
      <c r="UBN130" s="81"/>
      <c r="UBO130" s="81"/>
      <c r="UBP130" s="81"/>
      <c r="UBQ130" s="81"/>
      <c r="UBR130" s="81"/>
      <c r="UBS130" s="81"/>
      <c r="UBT130" s="81"/>
      <c r="UBU130" s="81"/>
      <c r="UBV130" s="81"/>
      <c r="UBW130" s="81"/>
      <c r="UBX130" s="81"/>
      <c r="UBY130" s="81"/>
      <c r="UBZ130" s="81"/>
      <c r="UCA130" s="81"/>
      <c r="UCB130" s="81"/>
      <c r="UCC130" s="81"/>
      <c r="UCD130" s="81"/>
      <c r="UCE130" s="81"/>
      <c r="UCF130" s="81"/>
      <c r="UCG130" s="81"/>
      <c r="UCH130" s="81"/>
      <c r="UCI130" s="81"/>
      <c r="UCJ130" s="81"/>
      <c r="UCK130" s="81"/>
      <c r="UCL130" s="81"/>
      <c r="UCM130" s="81"/>
      <c r="UCN130" s="81"/>
      <c r="UCO130" s="81"/>
      <c r="UCP130" s="81"/>
      <c r="UCQ130" s="81"/>
      <c r="UCR130" s="81"/>
      <c r="UCS130" s="81"/>
      <c r="UCT130" s="81"/>
      <c r="UCU130" s="81"/>
      <c r="UCV130" s="81"/>
      <c r="UCW130" s="81"/>
      <c r="UCX130" s="81"/>
      <c r="UCY130" s="81"/>
      <c r="UCZ130" s="81"/>
      <c r="UDA130" s="81"/>
      <c r="UDB130" s="81"/>
      <c r="UDC130" s="81"/>
      <c r="UDD130" s="81"/>
      <c r="UDE130" s="81"/>
      <c r="UDF130" s="81"/>
      <c r="UDG130" s="81"/>
      <c r="UDH130" s="81"/>
      <c r="UDI130" s="81"/>
      <c r="UDJ130" s="81"/>
      <c r="UDK130" s="81"/>
      <c r="UDL130" s="81"/>
      <c r="UDM130" s="81"/>
      <c r="UDN130" s="81"/>
      <c r="UDO130" s="81"/>
      <c r="UDP130" s="81"/>
      <c r="UDQ130" s="81"/>
      <c r="UDR130" s="81"/>
      <c r="UDS130" s="81"/>
      <c r="UDT130" s="81"/>
      <c r="UDU130" s="81"/>
      <c r="UDV130" s="81"/>
      <c r="UDW130" s="81"/>
      <c r="UDX130" s="81"/>
      <c r="UDY130" s="81"/>
      <c r="UDZ130" s="81"/>
      <c r="UEA130" s="81"/>
      <c r="UEB130" s="81"/>
      <c r="UEC130" s="81"/>
      <c r="UED130" s="81"/>
      <c r="UEE130" s="81"/>
      <c r="UEF130" s="81"/>
      <c r="UEG130" s="81"/>
      <c r="UEH130" s="81"/>
      <c r="UEI130" s="81"/>
      <c r="UEJ130" s="81"/>
      <c r="UEK130" s="81"/>
      <c r="UEL130" s="81"/>
      <c r="UEM130" s="81"/>
      <c r="UEN130" s="81"/>
      <c r="UEO130" s="81"/>
      <c r="UEP130" s="81"/>
      <c r="UEQ130" s="81"/>
      <c r="UER130" s="81"/>
      <c r="UES130" s="81"/>
      <c r="UET130" s="81"/>
      <c r="UEU130" s="81"/>
      <c r="UEV130" s="81"/>
      <c r="UEW130" s="81"/>
      <c r="UEX130" s="81"/>
      <c r="UEY130" s="81"/>
      <c r="UEZ130" s="81"/>
      <c r="UFA130" s="81"/>
      <c r="UFB130" s="81"/>
      <c r="UFC130" s="81"/>
      <c r="UFD130" s="81"/>
      <c r="UFE130" s="81"/>
      <c r="UFF130" s="81"/>
      <c r="UFG130" s="81"/>
      <c r="UFH130" s="81"/>
      <c r="UFI130" s="81"/>
      <c r="UFJ130" s="81"/>
      <c r="UFK130" s="81"/>
      <c r="UFL130" s="81"/>
      <c r="UFM130" s="81"/>
      <c r="UFN130" s="81"/>
      <c r="UFO130" s="81"/>
      <c r="UFP130" s="81"/>
      <c r="UFQ130" s="81"/>
      <c r="UFR130" s="81"/>
      <c r="UFS130" s="81"/>
      <c r="UFT130" s="81"/>
      <c r="UFU130" s="81"/>
      <c r="UFV130" s="81"/>
      <c r="UFW130" s="81"/>
      <c r="UFX130" s="81"/>
      <c r="UFY130" s="81"/>
      <c r="UFZ130" s="81"/>
      <c r="UGA130" s="81"/>
      <c r="UGB130" s="81"/>
      <c r="UGC130" s="81"/>
      <c r="UGD130" s="81"/>
      <c r="UGE130" s="81"/>
      <c r="UGF130" s="81"/>
      <c r="UGG130" s="81"/>
      <c r="UGH130" s="81"/>
      <c r="UGI130" s="81"/>
      <c r="UGJ130" s="81"/>
      <c r="UGK130" s="81"/>
      <c r="UGL130" s="81"/>
      <c r="UGM130" s="81"/>
      <c r="UGN130" s="81"/>
      <c r="UGO130" s="81"/>
      <c r="UGP130" s="81"/>
      <c r="UGQ130" s="81"/>
      <c r="UGR130" s="81"/>
      <c r="UGS130" s="81"/>
      <c r="UGT130" s="81"/>
      <c r="UGU130" s="81"/>
      <c r="UGV130" s="81"/>
      <c r="UGW130" s="81"/>
      <c r="UGX130" s="81"/>
      <c r="UGY130" s="81"/>
      <c r="UGZ130" s="81"/>
      <c r="UHA130" s="81"/>
      <c r="UHB130" s="81"/>
      <c r="UHC130" s="81"/>
      <c r="UHD130" s="81"/>
      <c r="UHE130" s="81"/>
      <c r="UHF130" s="81"/>
      <c r="UHG130" s="81"/>
      <c r="UHH130" s="81"/>
      <c r="UHI130" s="81"/>
      <c r="UHJ130" s="81"/>
      <c r="UHK130" s="81"/>
      <c r="UHL130" s="81"/>
      <c r="UHM130" s="81"/>
      <c r="UHN130" s="81"/>
      <c r="UHO130" s="81"/>
      <c r="UHP130" s="81"/>
      <c r="UHQ130" s="81"/>
      <c r="UHR130" s="81"/>
      <c r="UHS130" s="81"/>
      <c r="UHT130" s="81"/>
      <c r="UHU130" s="81"/>
      <c r="UHV130" s="81"/>
      <c r="UHW130" s="81"/>
      <c r="UHX130" s="81"/>
      <c r="UHY130" s="81"/>
      <c r="UHZ130" s="81"/>
      <c r="UIA130" s="81"/>
      <c r="UIB130" s="81"/>
      <c r="UIC130" s="81"/>
      <c r="UID130" s="81"/>
      <c r="UIE130" s="81"/>
      <c r="UIF130" s="81"/>
      <c r="UIG130" s="81"/>
      <c r="UIH130" s="81"/>
      <c r="UII130" s="81"/>
      <c r="UIJ130" s="81"/>
      <c r="UIK130" s="81"/>
      <c r="UIL130" s="81"/>
      <c r="UIM130" s="81"/>
      <c r="UIN130" s="81"/>
      <c r="UIO130" s="81"/>
      <c r="UIP130" s="81"/>
      <c r="UIQ130" s="81"/>
      <c r="UIR130" s="81"/>
      <c r="UIS130" s="81"/>
      <c r="UIT130" s="81"/>
      <c r="UIU130" s="81"/>
      <c r="UIV130" s="81"/>
      <c r="UIW130" s="81"/>
      <c r="UIX130" s="81"/>
      <c r="UIY130" s="81"/>
      <c r="UIZ130" s="81"/>
      <c r="UJA130" s="81"/>
      <c r="UJB130" s="81"/>
      <c r="UJC130" s="81"/>
      <c r="UJD130" s="81"/>
      <c r="UJE130" s="81"/>
      <c r="UJF130" s="81"/>
      <c r="UJG130" s="81"/>
      <c r="UJH130" s="81"/>
      <c r="UJI130" s="81"/>
      <c r="UJJ130" s="81"/>
      <c r="UJK130" s="81"/>
      <c r="UJL130" s="81"/>
      <c r="UJM130" s="81"/>
      <c r="UJN130" s="81"/>
      <c r="UJO130" s="81"/>
      <c r="UJP130" s="81"/>
      <c r="UJQ130" s="81"/>
      <c r="UJR130" s="81"/>
      <c r="UJS130" s="81"/>
      <c r="UJT130" s="81"/>
      <c r="UJU130" s="81"/>
      <c r="UJV130" s="81"/>
      <c r="UJW130" s="81"/>
      <c r="UJX130" s="81"/>
      <c r="UJY130" s="81"/>
      <c r="UJZ130" s="81"/>
      <c r="UKA130" s="81"/>
      <c r="UKB130" s="81"/>
      <c r="UKC130" s="81"/>
      <c r="UKD130" s="81"/>
      <c r="UKE130" s="81"/>
      <c r="UKF130" s="81"/>
      <c r="UKG130" s="81"/>
      <c r="UKH130" s="81"/>
      <c r="UKI130" s="81"/>
      <c r="UKJ130" s="81"/>
      <c r="UKK130" s="81"/>
      <c r="UKL130" s="81"/>
      <c r="UKM130" s="81"/>
      <c r="UKN130" s="81"/>
      <c r="UKO130" s="81"/>
      <c r="UKP130" s="81"/>
      <c r="UKQ130" s="81"/>
      <c r="UKR130" s="81"/>
      <c r="UKS130" s="81"/>
      <c r="UKT130" s="81"/>
      <c r="UKU130" s="81"/>
      <c r="UKV130" s="81"/>
      <c r="UKW130" s="81"/>
      <c r="UKX130" s="81"/>
      <c r="UKY130" s="81"/>
      <c r="UKZ130" s="81"/>
      <c r="ULA130" s="81"/>
      <c r="ULB130" s="81"/>
      <c r="ULC130" s="81"/>
      <c r="ULD130" s="81"/>
      <c r="ULE130" s="81"/>
      <c r="ULF130" s="81"/>
      <c r="ULG130" s="81"/>
      <c r="ULH130" s="81"/>
      <c r="ULI130" s="81"/>
      <c r="ULJ130" s="81"/>
      <c r="ULK130" s="81"/>
      <c r="ULL130" s="81"/>
      <c r="ULM130" s="81"/>
      <c r="ULN130" s="81"/>
      <c r="ULO130" s="81"/>
      <c r="ULP130" s="81"/>
      <c r="ULQ130" s="81"/>
      <c r="ULR130" s="81"/>
      <c r="ULS130" s="81"/>
      <c r="ULT130" s="81"/>
      <c r="ULU130" s="81"/>
      <c r="ULV130" s="81"/>
      <c r="ULW130" s="81"/>
      <c r="ULX130" s="81"/>
      <c r="ULY130" s="81"/>
      <c r="ULZ130" s="81"/>
      <c r="UMA130" s="81"/>
      <c r="UMB130" s="81"/>
      <c r="UMC130" s="81"/>
      <c r="UMD130" s="81"/>
      <c r="UME130" s="81"/>
      <c r="UMF130" s="81"/>
      <c r="UMG130" s="81"/>
      <c r="UMH130" s="81"/>
      <c r="UMI130" s="81"/>
      <c r="UMJ130" s="81"/>
      <c r="UMK130" s="81"/>
      <c r="UML130" s="81"/>
      <c r="UMM130" s="81"/>
      <c r="UMN130" s="81"/>
      <c r="UMO130" s="81"/>
      <c r="UMP130" s="81"/>
      <c r="UMQ130" s="81"/>
      <c r="UMR130" s="81"/>
      <c r="UMS130" s="81"/>
      <c r="UMT130" s="81"/>
      <c r="UMU130" s="81"/>
      <c r="UMV130" s="81"/>
      <c r="UMW130" s="81"/>
      <c r="UMX130" s="81"/>
      <c r="UMY130" s="81"/>
      <c r="UMZ130" s="81"/>
      <c r="UNA130" s="81"/>
      <c r="UNB130" s="81"/>
      <c r="UNC130" s="81"/>
      <c r="UND130" s="81"/>
      <c r="UNE130" s="81"/>
      <c r="UNF130" s="81"/>
      <c r="UNG130" s="81"/>
      <c r="UNH130" s="81"/>
      <c r="UNI130" s="81"/>
      <c r="UNJ130" s="81"/>
      <c r="UNK130" s="81"/>
      <c r="UNL130" s="81"/>
      <c r="UNM130" s="81"/>
      <c r="UNN130" s="81"/>
      <c r="UNO130" s="81"/>
      <c r="UNP130" s="81"/>
      <c r="UNQ130" s="81"/>
      <c r="UNR130" s="81"/>
      <c r="UNS130" s="81"/>
      <c r="UNT130" s="81"/>
      <c r="UNU130" s="81"/>
      <c r="UNV130" s="81"/>
      <c r="UNW130" s="81"/>
      <c r="UNX130" s="81"/>
      <c r="UNY130" s="81"/>
      <c r="UNZ130" s="81"/>
      <c r="UOA130" s="81"/>
      <c r="UOB130" s="81"/>
      <c r="UOC130" s="81"/>
      <c r="UOD130" s="81"/>
      <c r="UOE130" s="81"/>
      <c r="UOF130" s="81"/>
      <c r="UOG130" s="81"/>
      <c r="UOH130" s="81"/>
      <c r="UOI130" s="81"/>
      <c r="UOJ130" s="81"/>
      <c r="UOK130" s="81"/>
      <c r="UOL130" s="81"/>
      <c r="UOM130" s="81"/>
      <c r="UON130" s="81"/>
      <c r="UOO130" s="81"/>
      <c r="UOP130" s="81"/>
      <c r="UOQ130" s="81"/>
      <c r="UOR130" s="81"/>
      <c r="UOS130" s="81"/>
      <c r="UOT130" s="81"/>
      <c r="UOU130" s="81"/>
      <c r="UOV130" s="81"/>
      <c r="UOW130" s="81"/>
      <c r="UOX130" s="81"/>
      <c r="UOY130" s="81"/>
      <c r="UOZ130" s="81"/>
      <c r="UPA130" s="81"/>
      <c r="UPB130" s="81"/>
      <c r="UPC130" s="81"/>
      <c r="UPD130" s="81"/>
      <c r="UPE130" s="81"/>
      <c r="UPF130" s="81"/>
      <c r="UPG130" s="81"/>
      <c r="UPH130" s="81"/>
      <c r="UPI130" s="81"/>
      <c r="UPJ130" s="81"/>
      <c r="UPK130" s="81"/>
      <c r="UPL130" s="81"/>
      <c r="UPM130" s="81"/>
      <c r="UPN130" s="81"/>
      <c r="UPO130" s="81"/>
      <c r="UPP130" s="81"/>
      <c r="UPQ130" s="81"/>
      <c r="UPR130" s="81"/>
      <c r="UPS130" s="81"/>
      <c r="UPT130" s="81"/>
      <c r="UPU130" s="81"/>
      <c r="UPV130" s="81"/>
      <c r="UPW130" s="81"/>
      <c r="UPX130" s="81"/>
      <c r="UPY130" s="81"/>
      <c r="UPZ130" s="81"/>
      <c r="UQA130" s="81"/>
      <c r="UQB130" s="81"/>
      <c r="UQC130" s="81"/>
      <c r="UQD130" s="81"/>
      <c r="UQE130" s="81"/>
      <c r="UQF130" s="81"/>
      <c r="UQG130" s="81"/>
      <c r="UQH130" s="81"/>
      <c r="UQI130" s="81"/>
      <c r="UQJ130" s="81"/>
      <c r="UQK130" s="81"/>
      <c r="UQL130" s="81"/>
      <c r="UQM130" s="81"/>
      <c r="UQN130" s="81"/>
      <c r="UQO130" s="81"/>
      <c r="UQP130" s="81"/>
      <c r="UQQ130" s="81"/>
      <c r="UQR130" s="81"/>
      <c r="UQS130" s="81"/>
      <c r="UQT130" s="81"/>
      <c r="UQU130" s="81"/>
      <c r="UQV130" s="81"/>
      <c r="UQW130" s="81"/>
      <c r="UQX130" s="81"/>
      <c r="UQY130" s="81"/>
      <c r="UQZ130" s="81"/>
      <c r="URA130" s="81"/>
      <c r="URB130" s="81"/>
      <c r="URC130" s="81"/>
      <c r="URD130" s="81"/>
      <c r="URE130" s="81"/>
      <c r="URF130" s="81"/>
      <c r="URG130" s="81"/>
      <c r="URH130" s="81"/>
      <c r="URI130" s="81"/>
      <c r="URJ130" s="81"/>
      <c r="URK130" s="81"/>
      <c r="URL130" s="81"/>
      <c r="URM130" s="81"/>
      <c r="URN130" s="81"/>
      <c r="URO130" s="81"/>
      <c r="URP130" s="81"/>
      <c r="URQ130" s="81"/>
      <c r="URR130" s="81"/>
      <c r="URS130" s="81"/>
      <c r="URT130" s="81"/>
      <c r="URU130" s="81"/>
      <c r="URV130" s="81"/>
      <c r="URW130" s="81"/>
      <c r="URX130" s="81"/>
      <c r="URY130" s="81"/>
      <c r="URZ130" s="81"/>
      <c r="USA130" s="81"/>
      <c r="USB130" s="81"/>
      <c r="USC130" s="81"/>
      <c r="USD130" s="81"/>
      <c r="USE130" s="81"/>
      <c r="USF130" s="81"/>
      <c r="USG130" s="81"/>
      <c r="USH130" s="81"/>
      <c r="USI130" s="81"/>
      <c r="USJ130" s="81"/>
      <c r="USK130" s="81"/>
      <c r="USL130" s="81"/>
      <c r="USM130" s="81"/>
      <c r="USN130" s="81"/>
      <c r="USO130" s="81"/>
      <c r="USP130" s="81"/>
      <c r="USQ130" s="81"/>
      <c r="USR130" s="81"/>
      <c r="USS130" s="81"/>
      <c r="UST130" s="81"/>
      <c r="USU130" s="81"/>
      <c r="USV130" s="81"/>
      <c r="USW130" s="81"/>
      <c r="USX130" s="81"/>
      <c r="USY130" s="81"/>
      <c r="USZ130" s="81"/>
      <c r="UTA130" s="81"/>
      <c r="UTB130" s="81"/>
      <c r="UTC130" s="81"/>
      <c r="UTD130" s="81"/>
      <c r="UTE130" s="81"/>
      <c r="UTF130" s="81"/>
      <c r="UTG130" s="81"/>
      <c r="UTH130" s="81"/>
      <c r="UTI130" s="81"/>
      <c r="UTJ130" s="81"/>
      <c r="UTK130" s="81"/>
      <c r="UTL130" s="81"/>
      <c r="UTM130" s="81"/>
      <c r="UTN130" s="81"/>
      <c r="UTO130" s="81"/>
      <c r="UTP130" s="81"/>
      <c r="UTQ130" s="81"/>
      <c r="UTR130" s="81"/>
      <c r="UTS130" s="81"/>
      <c r="UTT130" s="81"/>
      <c r="UTU130" s="81"/>
      <c r="UTV130" s="81"/>
      <c r="UTW130" s="81"/>
      <c r="UTX130" s="81"/>
      <c r="UTY130" s="81"/>
      <c r="UTZ130" s="81"/>
      <c r="UUA130" s="81"/>
      <c r="UUB130" s="81"/>
      <c r="UUC130" s="81"/>
      <c r="UUD130" s="81"/>
      <c r="UUE130" s="81"/>
      <c r="UUF130" s="81"/>
      <c r="UUG130" s="81"/>
      <c r="UUH130" s="81"/>
      <c r="UUI130" s="81"/>
      <c r="UUJ130" s="81"/>
      <c r="UUK130" s="81"/>
      <c r="UUL130" s="81"/>
      <c r="UUM130" s="81"/>
      <c r="UUN130" s="81"/>
      <c r="UUO130" s="81"/>
      <c r="UUP130" s="81"/>
      <c r="UUQ130" s="81"/>
      <c r="UUR130" s="81"/>
      <c r="UUS130" s="81"/>
      <c r="UUT130" s="81"/>
      <c r="UUU130" s="81"/>
      <c r="UUV130" s="81"/>
      <c r="UUW130" s="81"/>
      <c r="UUX130" s="81"/>
      <c r="UUY130" s="81"/>
      <c r="UUZ130" s="81"/>
      <c r="UVA130" s="81"/>
      <c r="UVB130" s="81"/>
      <c r="UVC130" s="81"/>
      <c r="UVD130" s="81"/>
      <c r="UVE130" s="81"/>
      <c r="UVF130" s="81"/>
      <c r="UVG130" s="81"/>
      <c r="UVH130" s="81"/>
      <c r="UVI130" s="81"/>
      <c r="UVJ130" s="81"/>
      <c r="UVK130" s="81"/>
      <c r="UVL130" s="81"/>
      <c r="UVM130" s="81"/>
      <c r="UVN130" s="81"/>
      <c r="UVO130" s="81"/>
      <c r="UVP130" s="81"/>
      <c r="UVQ130" s="81"/>
      <c r="UVR130" s="81"/>
      <c r="UVS130" s="81"/>
      <c r="UVT130" s="81"/>
      <c r="UVU130" s="81"/>
      <c r="UVV130" s="81"/>
      <c r="UVW130" s="81"/>
      <c r="UVX130" s="81"/>
      <c r="UVY130" s="81"/>
      <c r="UVZ130" s="81"/>
      <c r="UWA130" s="81"/>
      <c r="UWB130" s="81"/>
      <c r="UWC130" s="81"/>
      <c r="UWD130" s="81"/>
      <c r="UWE130" s="81"/>
      <c r="UWF130" s="81"/>
      <c r="UWG130" s="81"/>
      <c r="UWH130" s="81"/>
      <c r="UWI130" s="81"/>
      <c r="UWJ130" s="81"/>
      <c r="UWK130" s="81"/>
      <c r="UWL130" s="81"/>
      <c r="UWM130" s="81"/>
      <c r="UWN130" s="81"/>
      <c r="UWO130" s="81"/>
      <c r="UWP130" s="81"/>
      <c r="UWQ130" s="81"/>
      <c r="UWR130" s="81"/>
      <c r="UWS130" s="81"/>
      <c r="UWT130" s="81"/>
      <c r="UWU130" s="81"/>
      <c r="UWV130" s="81"/>
      <c r="UWW130" s="81"/>
      <c r="UWX130" s="81"/>
      <c r="UWY130" s="81"/>
      <c r="UWZ130" s="81"/>
      <c r="UXA130" s="81"/>
      <c r="UXB130" s="81"/>
      <c r="UXC130" s="81"/>
      <c r="UXD130" s="81"/>
      <c r="UXE130" s="81"/>
      <c r="UXF130" s="81"/>
      <c r="UXG130" s="81"/>
      <c r="UXH130" s="81"/>
      <c r="UXI130" s="81"/>
      <c r="UXJ130" s="81"/>
      <c r="UXK130" s="81"/>
      <c r="UXL130" s="81"/>
      <c r="UXM130" s="81"/>
      <c r="UXN130" s="81"/>
      <c r="UXO130" s="81"/>
      <c r="UXP130" s="81"/>
      <c r="UXQ130" s="81"/>
      <c r="UXR130" s="81"/>
      <c r="UXS130" s="81"/>
      <c r="UXT130" s="81"/>
      <c r="UXU130" s="81"/>
      <c r="UXV130" s="81"/>
      <c r="UXW130" s="81"/>
      <c r="UXX130" s="81"/>
      <c r="UXY130" s="81"/>
      <c r="UXZ130" s="81"/>
      <c r="UYA130" s="81"/>
      <c r="UYB130" s="81"/>
      <c r="UYC130" s="81"/>
      <c r="UYD130" s="81"/>
      <c r="UYE130" s="81"/>
      <c r="UYF130" s="81"/>
      <c r="UYG130" s="81"/>
      <c r="UYH130" s="81"/>
      <c r="UYI130" s="81"/>
      <c r="UYJ130" s="81"/>
      <c r="UYK130" s="81"/>
      <c r="UYL130" s="81"/>
      <c r="UYM130" s="81"/>
      <c r="UYN130" s="81"/>
      <c r="UYO130" s="81"/>
      <c r="UYP130" s="81"/>
      <c r="UYQ130" s="81"/>
      <c r="UYR130" s="81"/>
      <c r="UYS130" s="81"/>
      <c r="UYT130" s="81"/>
      <c r="UYU130" s="81"/>
      <c r="UYV130" s="81"/>
      <c r="UYW130" s="81"/>
      <c r="UYX130" s="81"/>
      <c r="UYY130" s="81"/>
      <c r="UYZ130" s="81"/>
      <c r="UZA130" s="81"/>
      <c r="UZB130" s="81"/>
      <c r="UZC130" s="81"/>
      <c r="UZD130" s="81"/>
      <c r="UZE130" s="81"/>
      <c r="UZF130" s="81"/>
      <c r="UZG130" s="81"/>
      <c r="UZH130" s="81"/>
      <c r="UZI130" s="81"/>
      <c r="UZJ130" s="81"/>
      <c r="UZK130" s="81"/>
      <c r="UZL130" s="81"/>
      <c r="UZM130" s="81"/>
      <c r="UZN130" s="81"/>
      <c r="UZO130" s="81"/>
      <c r="UZP130" s="81"/>
      <c r="UZQ130" s="81"/>
      <c r="UZR130" s="81"/>
      <c r="UZS130" s="81"/>
      <c r="UZT130" s="81"/>
      <c r="UZU130" s="81"/>
      <c r="UZV130" s="81"/>
      <c r="UZW130" s="81"/>
      <c r="UZX130" s="81"/>
      <c r="UZY130" s="81"/>
      <c r="UZZ130" s="81"/>
      <c r="VAA130" s="81"/>
      <c r="VAB130" s="81"/>
      <c r="VAC130" s="81"/>
      <c r="VAD130" s="81"/>
      <c r="VAE130" s="81"/>
      <c r="VAF130" s="81"/>
      <c r="VAG130" s="81"/>
      <c r="VAH130" s="81"/>
      <c r="VAI130" s="81"/>
      <c r="VAJ130" s="81"/>
      <c r="VAK130" s="81"/>
      <c r="VAL130" s="81"/>
      <c r="VAM130" s="81"/>
      <c r="VAN130" s="81"/>
      <c r="VAO130" s="81"/>
      <c r="VAP130" s="81"/>
      <c r="VAQ130" s="81"/>
      <c r="VAR130" s="81"/>
      <c r="VAS130" s="81"/>
      <c r="VAT130" s="81"/>
      <c r="VAU130" s="81"/>
      <c r="VAV130" s="81"/>
      <c r="VAW130" s="81"/>
      <c r="VAX130" s="81"/>
      <c r="VAY130" s="81"/>
      <c r="VAZ130" s="81"/>
      <c r="VBA130" s="81"/>
      <c r="VBB130" s="81"/>
      <c r="VBC130" s="81"/>
      <c r="VBD130" s="81"/>
      <c r="VBE130" s="81"/>
      <c r="VBF130" s="81"/>
      <c r="VBG130" s="81"/>
      <c r="VBH130" s="81"/>
      <c r="VBI130" s="81"/>
      <c r="VBJ130" s="81"/>
      <c r="VBK130" s="81"/>
      <c r="VBL130" s="81"/>
      <c r="VBM130" s="81"/>
      <c r="VBN130" s="81"/>
      <c r="VBO130" s="81"/>
      <c r="VBP130" s="81"/>
      <c r="VBQ130" s="81"/>
      <c r="VBR130" s="81"/>
      <c r="VBS130" s="81"/>
      <c r="VBT130" s="81"/>
      <c r="VBU130" s="81"/>
      <c r="VBV130" s="81"/>
      <c r="VBW130" s="81"/>
      <c r="VBX130" s="81"/>
      <c r="VBY130" s="81"/>
      <c r="VBZ130" s="81"/>
      <c r="VCA130" s="81"/>
      <c r="VCB130" s="81"/>
      <c r="VCC130" s="81"/>
      <c r="VCD130" s="81"/>
      <c r="VCE130" s="81"/>
      <c r="VCF130" s="81"/>
      <c r="VCG130" s="81"/>
      <c r="VCH130" s="81"/>
      <c r="VCI130" s="81"/>
      <c r="VCJ130" s="81"/>
      <c r="VCK130" s="81"/>
      <c r="VCL130" s="81"/>
      <c r="VCM130" s="81"/>
      <c r="VCN130" s="81"/>
      <c r="VCO130" s="81"/>
      <c r="VCP130" s="81"/>
      <c r="VCQ130" s="81"/>
      <c r="VCR130" s="81"/>
      <c r="VCS130" s="81"/>
      <c r="VCT130" s="81"/>
      <c r="VCU130" s="81"/>
      <c r="VCV130" s="81"/>
      <c r="VCW130" s="81"/>
      <c r="VCX130" s="81"/>
      <c r="VCY130" s="81"/>
      <c r="VCZ130" s="81"/>
      <c r="VDA130" s="81"/>
      <c r="VDB130" s="81"/>
      <c r="VDC130" s="81"/>
      <c r="VDD130" s="81"/>
      <c r="VDE130" s="81"/>
      <c r="VDF130" s="81"/>
      <c r="VDG130" s="81"/>
      <c r="VDH130" s="81"/>
      <c r="VDI130" s="81"/>
      <c r="VDJ130" s="81"/>
      <c r="VDK130" s="81"/>
      <c r="VDL130" s="81"/>
      <c r="VDM130" s="81"/>
      <c r="VDN130" s="81"/>
      <c r="VDO130" s="81"/>
      <c r="VDP130" s="81"/>
      <c r="VDQ130" s="81"/>
      <c r="VDR130" s="81"/>
      <c r="VDS130" s="81"/>
      <c r="VDT130" s="81"/>
      <c r="VDU130" s="81"/>
      <c r="VDV130" s="81"/>
      <c r="VDW130" s="81"/>
      <c r="VDX130" s="81"/>
      <c r="VDY130" s="81"/>
      <c r="VDZ130" s="81"/>
      <c r="VEA130" s="81"/>
      <c r="VEB130" s="81"/>
      <c r="VEC130" s="81"/>
      <c r="VED130" s="81"/>
      <c r="VEE130" s="81"/>
      <c r="VEF130" s="81"/>
      <c r="VEG130" s="81"/>
      <c r="VEH130" s="81"/>
      <c r="VEI130" s="81"/>
      <c r="VEJ130" s="81"/>
      <c r="VEK130" s="81"/>
      <c r="VEL130" s="81"/>
      <c r="VEM130" s="81"/>
      <c r="VEN130" s="81"/>
      <c r="VEO130" s="81"/>
      <c r="VEP130" s="81"/>
      <c r="VEQ130" s="81"/>
      <c r="VER130" s="81"/>
      <c r="VES130" s="81"/>
      <c r="VET130" s="81"/>
      <c r="VEU130" s="81"/>
      <c r="VEV130" s="81"/>
      <c r="VEW130" s="81"/>
      <c r="VEX130" s="81"/>
      <c r="VEY130" s="81"/>
      <c r="VEZ130" s="81"/>
      <c r="VFA130" s="81"/>
      <c r="VFB130" s="81"/>
      <c r="VFC130" s="81"/>
      <c r="VFD130" s="81"/>
      <c r="VFE130" s="81"/>
      <c r="VFF130" s="81"/>
      <c r="VFG130" s="81"/>
      <c r="VFH130" s="81"/>
      <c r="VFI130" s="81"/>
      <c r="VFJ130" s="81"/>
      <c r="VFK130" s="81"/>
      <c r="VFL130" s="81"/>
      <c r="VFM130" s="81"/>
      <c r="VFN130" s="81"/>
      <c r="VFO130" s="81"/>
      <c r="VFP130" s="81"/>
      <c r="VFQ130" s="81"/>
      <c r="VFR130" s="81"/>
      <c r="VFS130" s="81"/>
      <c r="VFT130" s="81"/>
      <c r="VFU130" s="81"/>
      <c r="VFV130" s="81"/>
      <c r="VFW130" s="81"/>
      <c r="VFX130" s="81"/>
      <c r="VFY130" s="81"/>
      <c r="VFZ130" s="81"/>
      <c r="VGA130" s="81"/>
      <c r="VGB130" s="81"/>
      <c r="VGC130" s="81"/>
      <c r="VGD130" s="81"/>
      <c r="VGE130" s="81"/>
      <c r="VGF130" s="81"/>
      <c r="VGG130" s="81"/>
      <c r="VGH130" s="81"/>
      <c r="VGI130" s="81"/>
      <c r="VGJ130" s="81"/>
      <c r="VGK130" s="81"/>
      <c r="VGL130" s="81"/>
      <c r="VGM130" s="81"/>
      <c r="VGN130" s="81"/>
      <c r="VGO130" s="81"/>
      <c r="VGP130" s="81"/>
      <c r="VGQ130" s="81"/>
      <c r="VGR130" s="81"/>
      <c r="VGS130" s="81"/>
      <c r="VGT130" s="81"/>
      <c r="VGU130" s="81"/>
      <c r="VGV130" s="81"/>
      <c r="VGW130" s="81"/>
      <c r="VGX130" s="81"/>
      <c r="VGY130" s="81"/>
      <c r="VGZ130" s="81"/>
      <c r="VHA130" s="81"/>
      <c r="VHB130" s="81"/>
      <c r="VHC130" s="81"/>
      <c r="VHD130" s="81"/>
      <c r="VHE130" s="81"/>
      <c r="VHF130" s="81"/>
      <c r="VHG130" s="81"/>
      <c r="VHH130" s="81"/>
      <c r="VHI130" s="81"/>
      <c r="VHJ130" s="81"/>
      <c r="VHK130" s="81"/>
      <c r="VHL130" s="81"/>
      <c r="VHM130" s="81"/>
      <c r="VHN130" s="81"/>
      <c r="VHO130" s="81"/>
      <c r="VHP130" s="81"/>
      <c r="VHQ130" s="81"/>
      <c r="VHR130" s="81"/>
      <c r="VHS130" s="81"/>
      <c r="VHT130" s="81"/>
      <c r="VHU130" s="81"/>
      <c r="VHV130" s="81"/>
      <c r="VHW130" s="81"/>
      <c r="VHX130" s="81"/>
      <c r="VHY130" s="81"/>
      <c r="VHZ130" s="81"/>
      <c r="VIA130" s="81"/>
      <c r="VIB130" s="81"/>
      <c r="VIC130" s="81"/>
      <c r="VID130" s="81"/>
      <c r="VIE130" s="81"/>
      <c r="VIF130" s="81"/>
      <c r="VIG130" s="81"/>
      <c r="VIH130" s="81"/>
      <c r="VII130" s="81"/>
      <c r="VIJ130" s="81"/>
      <c r="VIK130" s="81"/>
      <c r="VIL130" s="81"/>
      <c r="VIM130" s="81"/>
      <c r="VIN130" s="81"/>
      <c r="VIO130" s="81"/>
      <c r="VIP130" s="81"/>
      <c r="VIQ130" s="81"/>
      <c r="VIR130" s="81"/>
      <c r="VIS130" s="81"/>
      <c r="VIT130" s="81"/>
      <c r="VIU130" s="81"/>
      <c r="VIV130" s="81"/>
      <c r="VIW130" s="81"/>
      <c r="VIX130" s="81"/>
      <c r="VIY130" s="81"/>
      <c r="VIZ130" s="81"/>
      <c r="VJA130" s="81"/>
      <c r="VJB130" s="81"/>
      <c r="VJC130" s="81"/>
      <c r="VJD130" s="81"/>
      <c r="VJE130" s="81"/>
      <c r="VJF130" s="81"/>
      <c r="VJG130" s="81"/>
      <c r="VJH130" s="81"/>
      <c r="VJI130" s="81"/>
      <c r="VJJ130" s="81"/>
      <c r="VJK130" s="81"/>
      <c r="VJL130" s="81"/>
      <c r="VJM130" s="81"/>
      <c r="VJN130" s="81"/>
      <c r="VJO130" s="81"/>
      <c r="VJP130" s="81"/>
      <c r="VJQ130" s="81"/>
      <c r="VJR130" s="81"/>
      <c r="VJS130" s="81"/>
      <c r="VJT130" s="81"/>
      <c r="VJU130" s="81"/>
      <c r="VJV130" s="81"/>
      <c r="VJW130" s="81"/>
      <c r="VJX130" s="81"/>
      <c r="VJY130" s="81"/>
      <c r="VJZ130" s="81"/>
      <c r="VKA130" s="81"/>
      <c r="VKB130" s="81"/>
      <c r="VKC130" s="81"/>
      <c r="VKD130" s="81"/>
      <c r="VKE130" s="81"/>
      <c r="VKF130" s="81"/>
      <c r="VKG130" s="81"/>
      <c r="VKH130" s="81"/>
      <c r="VKI130" s="81"/>
      <c r="VKJ130" s="81"/>
      <c r="VKK130" s="81"/>
      <c r="VKL130" s="81"/>
      <c r="VKM130" s="81"/>
      <c r="VKN130" s="81"/>
      <c r="VKO130" s="81"/>
      <c r="VKP130" s="81"/>
      <c r="VKQ130" s="81"/>
      <c r="VKR130" s="81"/>
      <c r="VKS130" s="81"/>
      <c r="VKT130" s="81"/>
      <c r="VKU130" s="81"/>
      <c r="VKV130" s="81"/>
      <c r="VKW130" s="81"/>
      <c r="VKX130" s="81"/>
      <c r="VKY130" s="81"/>
      <c r="VKZ130" s="81"/>
      <c r="VLA130" s="81"/>
      <c r="VLB130" s="81"/>
      <c r="VLC130" s="81"/>
      <c r="VLD130" s="81"/>
      <c r="VLE130" s="81"/>
      <c r="VLF130" s="81"/>
      <c r="VLG130" s="81"/>
      <c r="VLH130" s="81"/>
      <c r="VLI130" s="81"/>
      <c r="VLJ130" s="81"/>
      <c r="VLK130" s="81"/>
      <c r="VLL130" s="81"/>
      <c r="VLM130" s="81"/>
      <c r="VLN130" s="81"/>
      <c r="VLO130" s="81"/>
      <c r="VLP130" s="81"/>
      <c r="VLQ130" s="81"/>
      <c r="VLR130" s="81"/>
      <c r="VLS130" s="81"/>
      <c r="VLT130" s="81"/>
      <c r="VLU130" s="81"/>
      <c r="VLV130" s="81"/>
      <c r="VLW130" s="81"/>
      <c r="VLX130" s="81"/>
      <c r="VLY130" s="81"/>
      <c r="VLZ130" s="81"/>
      <c r="VMA130" s="81"/>
      <c r="VMB130" s="81"/>
      <c r="VMC130" s="81"/>
      <c r="VMD130" s="81"/>
      <c r="VME130" s="81"/>
      <c r="VMF130" s="81"/>
      <c r="VMG130" s="81"/>
      <c r="VMH130" s="81"/>
      <c r="VMI130" s="81"/>
      <c r="VMJ130" s="81"/>
      <c r="VMK130" s="81"/>
      <c r="VML130" s="81"/>
      <c r="VMM130" s="81"/>
      <c r="VMN130" s="81"/>
      <c r="VMO130" s="81"/>
      <c r="VMP130" s="81"/>
      <c r="VMQ130" s="81"/>
      <c r="VMR130" s="81"/>
      <c r="VMS130" s="81"/>
      <c r="VMT130" s="81"/>
      <c r="VMU130" s="81"/>
      <c r="VMV130" s="81"/>
      <c r="VMW130" s="81"/>
      <c r="VMX130" s="81"/>
      <c r="VMY130" s="81"/>
      <c r="VMZ130" s="81"/>
      <c r="VNA130" s="81"/>
      <c r="VNB130" s="81"/>
      <c r="VNC130" s="81"/>
      <c r="VND130" s="81"/>
      <c r="VNE130" s="81"/>
      <c r="VNF130" s="81"/>
      <c r="VNG130" s="81"/>
      <c r="VNH130" s="81"/>
      <c r="VNI130" s="81"/>
      <c r="VNJ130" s="81"/>
      <c r="VNK130" s="81"/>
      <c r="VNL130" s="81"/>
      <c r="VNM130" s="81"/>
      <c r="VNN130" s="81"/>
      <c r="VNO130" s="81"/>
      <c r="VNP130" s="81"/>
      <c r="VNQ130" s="81"/>
      <c r="VNR130" s="81"/>
      <c r="VNS130" s="81"/>
      <c r="VNT130" s="81"/>
      <c r="VNU130" s="81"/>
      <c r="VNV130" s="81"/>
      <c r="VNW130" s="81"/>
      <c r="VNX130" s="81"/>
      <c r="VNY130" s="81"/>
      <c r="VNZ130" s="81"/>
      <c r="VOA130" s="81"/>
      <c r="VOB130" s="81"/>
      <c r="VOC130" s="81"/>
      <c r="VOD130" s="81"/>
      <c r="VOE130" s="81"/>
      <c r="VOF130" s="81"/>
      <c r="VOG130" s="81"/>
      <c r="VOH130" s="81"/>
      <c r="VOI130" s="81"/>
      <c r="VOJ130" s="81"/>
      <c r="VOK130" s="81"/>
      <c r="VOL130" s="81"/>
      <c r="VOM130" s="81"/>
      <c r="VON130" s="81"/>
      <c r="VOO130" s="81"/>
      <c r="VOP130" s="81"/>
      <c r="VOQ130" s="81"/>
      <c r="VOR130" s="81"/>
      <c r="VOS130" s="81"/>
      <c r="VOT130" s="81"/>
      <c r="VOU130" s="81"/>
      <c r="VOV130" s="81"/>
      <c r="VOW130" s="81"/>
      <c r="VOX130" s="81"/>
      <c r="VOY130" s="81"/>
      <c r="VOZ130" s="81"/>
      <c r="VPA130" s="81"/>
      <c r="VPB130" s="81"/>
      <c r="VPC130" s="81"/>
      <c r="VPD130" s="81"/>
      <c r="VPE130" s="81"/>
      <c r="VPF130" s="81"/>
      <c r="VPG130" s="81"/>
      <c r="VPH130" s="81"/>
      <c r="VPI130" s="81"/>
      <c r="VPJ130" s="81"/>
      <c r="VPK130" s="81"/>
      <c r="VPL130" s="81"/>
      <c r="VPM130" s="81"/>
      <c r="VPN130" s="81"/>
      <c r="VPO130" s="81"/>
      <c r="VPP130" s="81"/>
      <c r="VPQ130" s="81"/>
      <c r="VPR130" s="81"/>
      <c r="VPS130" s="81"/>
      <c r="VPT130" s="81"/>
      <c r="VPU130" s="81"/>
      <c r="VPV130" s="81"/>
      <c r="VPW130" s="81"/>
      <c r="VPX130" s="81"/>
      <c r="VPY130" s="81"/>
      <c r="VPZ130" s="81"/>
      <c r="VQA130" s="81"/>
      <c r="VQB130" s="81"/>
      <c r="VQC130" s="81"/>
      <c r="VQD130" s="81"/>
      <c r="VQE130" s="81"/>
      <c r="VQF130" s="81"/>
      <c r="VQG130" s="81"/>
      <c r="VQH130" s="81"/>
      <c r="VQI130" s="81"/>
      <c r="VQJ130" s="81"/>
      <c r="VQK130" s="81"/>
      <c r="VQL130" s="81"/>
      <c r="VQM130" s="81"/>
      <c r="VQN130" s="81"/>
      <c r="VQO130" s="81"/>
      <c r="VQP130" s="81"/>
      <c r="VQQ130" s="81"/>
      <c r="VQR130" s="81"/>
      <c r="VQS130" s="81"/>
      <c r="VQT130" s="81"/>
      <c r="VQU130" s="81"/>
      <c r="VQV130" s="81"/>
      <c r="VQW130" s="81"/>
      <c r="VQX130" s="81"/>
      <c r="VQY130" s="81"/>
      <c r="VQZ130" s="81"/>
      <c r="VRA130" s="81"/>
      <c r="VRB130" s="81"/>
      <c r="VRC130" s="81"/>
      <c r="VRD130" s="81"/>
      <c r="VRE130" s="81"/>
      <c r="VRF130" s="81"/>
      <c r="VRG130" s="81"/>
      <c r="VRH130" s="81"/>
      <c r="VRI130" s="81"/>
      <c r="VRJ130" s="81"/>
      <c r="VRK130" s="81"/>
      <c r="VRL130" s="81"/>
      <c r="VRM130" s="81"/>
      <c r="VRN130" s="81"/>
      <c r="VRO130" s="81"/>
      <c r="VRP130" s="81"/>
      <c r="VRQ130" s="81"/>
      <c r="VRR130" s="81"/>
      <c r="VRS130" s="81"/>
      <c r="VRT130" s="81"/>
      <c r="VRU130" s="81"/>
      <c r="VRV130" s="81"/>
      <c r="VRW130" s="81"/>
      <c r="VRX130" s="81"/>
      <c r="VRY130" s="81"/>
      <c r="VRZ130" s="81"/>
      <c r="VSA130" s="81"/>
      <c r="VSB130" s="81"/>
      <c r="VSC130" s="81"/>
      <c r="VSD130" s="81"/>
      <c r="VSE130" s="81"/>
      <c r="VSF130" s="81"/>
      <c r="VSG130" s="81"/>
      <c r="VSH130" s="81"/>
      <c r="VSI130" s="81"/>
      <c r="VSJ130" s="81"/>
      <c r="VSK130" s="81"/>
      <c r="VSL130" s="81"/>
      <c r="VSM130" s="81"/>
      <c r="VSN130" s="81"/>
      <c r="VSO130" s="81"/>
      <c r="VSP130" s="81"/>
      <c r="VSQ130" s="81"/>
      <c r="VSR130" s="81"/>
      <c r="VSS130" s="81"/>
      <c r="VST130" s="81"/>
      <c r="VSU130" s="81"/>
      <c r="VSV130" s="81"/>
      <c r="VSW130" s="81"/>
      <c r="VSX130" s="81"/>
      <c r="VSY130" s="81"/>
      <c r="VSZ130" s="81"/>
      <c r="VTA130" s="81"/>
      <c r="VTB130" s="81"/>
      <c r="VTC130" s="81"/>
      <c r="VTD130" s="81"/>
      <c r="VTE130" s="81"/>
      <c r="VTF130" s="81"/>
      <c r="VTG130" s="81"/>
      <c r="VTH130" s="81"/>
      <c r="VTI130" s="81"/>
      <c r="VTJ130" s="81"/>
      <c r="VTK130" s="81"/>
      <c r="VTL130" s="81"/>
      <c r="VTM130" s="81"/>
      <c r="VTN130" s="81"/>
      <c r="VTO130" s="81"/>
      <c r="VTP130" s="81"/>
      <c r="VTQ130" s="81"/>
      <c r="VTR130" s="81"/>
      <c r="VTS130" s="81"/>
      <c r="VTT130" s="81"/>
      <c r="VTU130" s="81"/>
      <c r="VTV130" s="81"/>
      <c r="VTW130" s="81"/>
      <c r="VTX130" s="81"/>
      <c r="VTY130" s="81"/>
      <c r="VTZ130" s="81"/>
      <c r="VUA130" s="81"/>
      <c r="VUB130" s="81"/>
      <c r="VUC130" s="81"/>
      <c r="VUD130" s="81"/>
      <c r="VUE130" s="81"/>
      <c r="VUF130" s="81"/>
      <c r="VUG130" s="81"/>
      <c r="VUH130" s="81"/>
      <c r="VUI130" s="81"/>
      <c r="VUJ130" s="81"/>
      <c r="VUK130" s="81"/>
      <c r="VUL130" s="81"/>
      <c r="VUM130" s="81"/>
      <c r="VUN130" s="81"/>
      <c r="VUO130" s="81"/>
      <c r="VUP130" s="81"/>
      <c r="VUQ130" s="81"/>
      <c r="VUR130" s="81"/>
      <c r="VUS130" s="81"/>
      <c r="VUT130" s="81"/>
      <c r="VUU130" s="81"/>
      <c r="VUV130" s="81"/>
      <c r="VUW130" s="81"/>
      <c r="VUX130" s="81"/>
      <c r="VUY130" s="81"/>
      <c r="VUZ130" s="81"/>
      <c r="VVA130" s="81"/>
      <c r="VVB130" s="81"/>
      <c r="VVC130" s="81"/>
      <c r="VVD130" s="81"/>
      <c r="VVE130" s="81"/>
      <c r="VVF130" s="81"/>
      <c r="VVG130" s="81"/>
      <c r="VVH130" s="81"/>
      <c r="VVI130" s="81"/>
      <c r="VVJ130" s="81"/>
      <c r="VVK130" s="81"/>
      <c r="VVL130" s="81"/>
      <c r="VVM130" s="81"/>
      <c r="VVN130" s="81"/>
      <c r="VVO130" s="81"/>
      <c r="VVP130" s="81"/>
      <c r="VVQ130" s="81"/>
      <c r="VVR130" s="81"/>
      <c r="VVS130" s="81"/>
      <c r="VVT130" s="81"/>
      <c r="VVU130" s="81"/>
      <c r="VVV130" s="81"/>
      <c r="VVW130" s="81"/>
      <c r="VVX130" s="81"/>
      <c r="VVY130" s="81"/>
      <c r="VVZ130" s="81"/>
      <c r="VWA130" s="81"/>
      <c r="VWB130" s="81"/>
      <c r="VWC130" s="81"/>
      <c r="VWD130" s="81"/>
      <c r="VWE130" s="81"/>
      <c r="VWF130" s="81"/>
      <c r="VWG130" s="81"/>
      <c r="VWH130" s="81"/>
      <c r="VWI130" s="81"/>
      <c r="VWJ130" s="81"/>
      <c r="VWK130" s="81"/>
      <c r="VWL130" s="81"/>
      <c r="VWM130" s="81"/>
      <c r="VWN130" s="81"/>
      <c r="VWO130" s="81"/>
      <c r="VWP130" s="81"/>
      <c r="VWQ130" s="81"/>
      <c r="VWR130" s="81"/>
      <c r="VWS130" s="81"/>
      <c r="VWT130" s="81"/>
      <c r="VWU130" s="81"/>
      <c r="VWV130" s="81"/>
      <c r="VWW130" s="81"/>
      <c r="VWX130" s="81"/>
      <c r="VWY130" s="81"/>
      <c r="VWZ130" s="81"/>
      <c r="VXA130" s="81"/>
      <c r="VXB130" s="81"/>
      <c r="VXC130" s="81"/>
      <c r="VXD130" s="81"/>
      <c r="VXE130" s="81"/>
      <c r="VXF130" s="81"/>
      <c r="VXG130" s="81"/>
      <c r="VXH130" s="81"/>
      <c r="VXI130" s="81"/>
      <c r="VXJ130" s="81"/>
      <c r="VXK130" s="81"/>
      <c r="VXL130" s="81"/>
      <c r="VXM130" s="81"/>
      <c r="VXN130" s="81"/>
      <c r="VXO130" s="81"/>
      <c r="VXP130" s="81"/>
      <c r="VXQ130" s="81"/>
      <c r="VXR130" s="81"/>
      <c r="VXS130" s="81"/>
      <c r="VXT130" s="81"/>
      <c r="VXU130" s="81"/>
      <c r="VXV130" s="81"/>
      <c r="VXW130" s="81"/>
      <c r="VXX130" s="81"/>
      <c r="VXY130" s="81"/>
      <c r="VXZ130" s="81"/>
      <c r="VYA130" s="81"/>
      <c r="VYB130" s="81"/>
      <c r="VYC130" s="81"/>
      <c r="VYD130" s="81"/>
      <c r="VYE130" s="81"/>
      <c r="VYF130" s="81"/>
      <c r="VYG130" s="81"/>
      <c r="VYH130" s="81"/>
      <c r="VYI130" s="81"/>
      <c r="VYJ130" s="81"/>
      <c r="VYK130" s="81"/>
      <c r="VYL130" s="81"/>
      <c r="VYM130" s="81"/>
      <c r="VYN130" s="81"/>
      <c r="VYO130" s="81"/>
      <c r="VYP130" s="81"/>
      <c r="VYQ130" s="81"/>
      <c r="VYR130" s="81"/>
      <c r="VYS130" s="81"/>
      <c r="VYT130" s="81"/>
      <c r="VYU130" s="81"/>
      <c r="VYV130" s="81"/>
      <c r="VYW130" s="81"/>
      <c r="VYX130" s="81"/>
      <c r="VYY130" s="81"/>
      <c r="VYZ130" s="81"/>
      <c r="VZA130" s="81"/>
      <c r="VZB130" s="81"/>
      <c r="VZC130" s="81"/>
      <c r="VZD130" s="81"/>
      <c r="VZE130" s="81"/>
      <c r="VZF130" s="81"/>
      <c r="VZG130" s="81"/>
      <c r="VZH130" s="81"/>
      <c r="VZI130" s="81"/>
      <c r="VZJ130" s="81"/>
      <c r="VZK130" s="81"/>
      <c r="VZL130" s="81"/>
      <c r="VZM130" s="81"/>
      <c r="VZN130" s="81"/>
      <c r="VZO130" s="81"/>
      <c r="VZP130" s="81"/>
      <c r="VZQ130" s="81"/>
      <c r="VZR130" s="81"/>
      <c r="VZS130" s="81"/>
      <c r="VZT130" s="81"/>
      <c r="VZU130" s="81"/>
      <c r="VZV130" s="81"/>
      <c r="VZW130" s="81"/>
      <c r="VZX130" s="81"/>
      <c r="VZY130" s="81"/>
      <c r="VZZ130" s="81"/>
      <c r="WAA130" s="81"/>
      <c r="WAB130" s="81"/>
      <c r="WAC130" s="81"/>
      <c r="WAD130" s="81"/>
      <c r="WAE130" s="81"/>
      <c r="WAF130" s="81"/>
      <c r="WAG130" s="81"/>
      <c r="WAH130" s="81"/>
      <c r="WAI130" s="81"/>
      <c r="WAJ130" s="81"/>
      <c r="WAK130" s="81"/>
      <c r="WAL130" s="81"/>
      <c r="WAM130" s="81"/>
      <c r="WAN130" s="81"/>
      <c r="WAO130" s="81"/>
      <c r="WAP130" s="81"/>
      <c r="WAQ130" s="81"/>
      <c r="WAR130" s="81"/>
      <c r="WAS130" s="81"/>
      <c r="WAT130" s="81"/>
      <c r="WAU130" s="81"/>
      <c r="WAV130" s="81"/>
      <c r="WAW130" s="81"/>
      <c r="WAX130" s="81"/>
      <c r="WAY130" s="81"/>
      <c r="WAZ130" s="81"/>
      <c r="WBA130" s="81"/>
      <c r="WBB130" s="81"/>
      <c r="WBC130" s="81"/>
      <c r="WBD130" s="81"/>
      <c r="WBE130" s="81"/>
      <c r="WBF130" s="81"/>
      <c r="WBG130" s="81"/>
      <c r="WBH130" s="81"/>
      <c r="WBI130" s="81"/>
      <c r="WBJ130" s="81"/>
      <c r="WBK130" s="81"/>
      <c r="WBL130" s="81"/>
      <c r="WBM130" s="81"/>
      <c r="WBN130" s="81"/>
      <c r="WBO130" s="81"/>
      <c r="WBP130" s="81"/>
      <c r="WBQ130" s="81"/>
      <c r="WBR130" s="81"/>
      <c r="WBS130" s="81"/>
      <c r="WBT130" s="81"/>
      <c r="WBU130" s="81"/>
      <c r="WBV130" s="81"/>
      <c r="WBW130" s="81"/>
      <c r="WBX130" s="81"/>
      <c r="WBY130" s="81"/>
      <c r="WBZ130" s="81"/>
      <c r="WCA130" s="81"/>
      <c r="WCB130" s="81"/>
      <c r="WCC130" s="81"/>
      <c r="WCD130" s="81"/>
      <c r="WCE130" s="81"/>
      <c r="WCF130" s="81"/>
      <c r="WCG130" s="81"/>
      <c r="WCH130" s="81"/>
      <c r="WCI130" s="81"/>
      <c r="WCJ130" s="81"/>
      <c r="WCK130" s="81"/>
      <c r="WCL130" s="81"/>
      <c r="WCM130" s="81"/>
      <c r="WCN130" s="81"/>
      <c r="WCO130" s="81"/>
      <c r="WCP130" s="81"/>
      <c r="WCQ130" s="81"/>
      <c r="WCR130" s="81"/>
      <c r="WCS130" s="81"/>
      <c r="WCT130" s="81"/>
      <c r="WCU130" s="81"/>
      <c r="WCV130" s="81"/>
      <c r="WCW130" s="81"/>
      <c r="WCX130" s="81"/>
      <c r="WCY130" s="81"/>
      <c r="WCZ130" s="81"/>
      <c r="WDA130" s="81"/>
      <c r="WDB130" s="81"/>
      <c r="WDC130" s="81"/>
      <c r="WDD130" s="81"/>
      <c r="WDE130" s="81"/>
      <c r="WDF130" s="81"/>
      <c r="WDG130" s="81"/>
      <c r="WDH130" s="81"/>
      <c r="WDI130" s="81"/>
      <c r="WDJ130" s="81"/>
      <c r="WDK130" s="81"/>
      <c r="WDL130" s="81"/>
      <c r="WDM130" s="81"/>
      <c r="WDN130" s="81"/>
      <c r="WDO130" s="81"/>
      <c r="WDP130" s="81"/>
      <c r="WDQ130" s="81"/>
      <c r="WDR130" s="81"/>
      <c r="WDS130" s="81"/>
      <c r="WDT130" s="81"/>
      <c r="WDU130" s="81"/>
      <c r="WDV130" s="81"/>
      <c r="WDW130" s="81"/>
      <c r="WDX130" s="81"/>
      <c r="WDY130" s="81"/>
      <c r="WDZ130" s="81"/>
      <c r="WEA130" s="81"/>
      <c r="WEB130" s="81"/>
      <c r="WEC130" s="81"/>
      <c r="WED130" s="81"/>
      <c r="WEE130" s="81"/>
      <c r="WEF130" s="81"/>
      <c r="WEG130" s="81"/>
      <c r="WEH130" s="81"/>
      <c r="WEI130" s="81"/>
      <c r="WEJ130" s="81"/>
      <c r="WEK130" s="81"/>
      <c r="WEL130" s="81"/>
      <c r="WEM130" s="81"/>
      <c r="WEN130" s="81"/>
      <c r="WEO130" s="81"/>
      <c r="WEP130" s="81"/>
      <c r="WEQ130" s="81"/>
      <c r="WER130" s="81"/>
      <c r="WES130" s="81"/>
      <c r="WET130" s="81"/>
      <c r="WEU130" s="81"/>
      <c r="WEV130" s="81"/>
      <c r="WEW130" s="81"/>
      <c r="WEX130" s="81"/>
      <c r="WEY130" s="81"/>
      <c r="WEZ130" s="81"/>
      <c r="WFA130" s="81"/>
      <c r="WFB130" s="81"/>
      <c r="WFC130" s="81"/>
      <c r="WFD130" s="81"/>
      <c r="WFE130" s="81"/>
      <c r="WFF130" s="81"/>
      <c r="WFG130" s="81"/>
      <c r="WFH130" s="81"/>
      <c r="WFI130" s="81"/>
      <c r="WFJ130" s="81"/>
      <c r="WFK130" s="81"/>
      <c r="WFL130" s="81"/>
      <c r="WFM130" s="81"/>
      <c r="WFN130" s="81"/>
      <c r="WFO130" s="81"/>
      <c r="WFP130" s="81"/>
      <c r="WFQ130" s="81"/>
      <c r="WFR130" s="81"/>
      <c r="WFS130" s="81"/>
      <c r="WFT130" s="81"/>
      <c r="WFU130" s="81"/>
      <c r="WFV130" s="81"/>
      <c r="WFW130" s="81"/>
      <c r="WFX130" s="81"/>
      <c r="WFY130" s="81"/>
      <c r="WFZ130" s="81"/>
      <c r="WGA130" s="81"/>
      <c r="WGB130" s="81"/>
      <c r="WGC130" s="81"/>
      <c r="WGD130" s="81"/>
      <c r="WGE130" s="81"/>
      <c r="WGF130" s="81"/>
      <c r="WGG130" s="81"/>
      <c r="WGH130" s="81"/>
      <c r="WGI130" s="81"/>
      <c r="WGJ130" s="81"/>
      <c r="WGK130" s="81"/>
      <c r="WGL130" s="81"/>
      <c r="WGM130" s="81"/>
      <c r="WGN130" s="81"/>
      <c r="WGO130" s="81"/>
      <c r="WGP130" s="81"/>
      <c r="WGQ130" s="81"/>
      <c r="WGR130" s="81"/>
      <c r="WGS130" s="81"/>
      <c r="WGT130" s="81"/>
      <c r="WGU130" s="81"/>
      <c r="WGV130" s="81"/>
      <c r="WGW130" s="81"/>
      <c r="WGX130" s="81"/>
      <c r="WGY130" s="81"/>
      <c r="WGZ130" s="81"/>
      <c r="WHA130" s="81"/>
      <c r="WHB130" s="81"/>
      <c r="WHC130" s="81"/>
      <c r="WHD130" s="81"/>
      <c r="WHE130" s="81"/>
      <c r="WHF130" s="81"/>
      <c r="WHG130" s="81"/>
      <c r="WHH130" s="81"/>
      <c r="WHI130" s="81"/>
      <c r="WHJ130" s="81"/>
      <c r="WHK130" s="81"/>
      <c r="WHL130" s="81"/>
      <c r="WHM130" s="81"/>
      <c r="WHN130" s="81"/>
      <c r="WHO130" s="81"/>
      <c r="WHP130" s="81"/>
      <c r="WHQ130" s="81"/>
      <c r="WHR130" s="81"/>
      <c r="WHS130" s="81"/>
      <c r="WHT130" s="81"/>
      <c r="WHU130" s="81"/>
      <c r="WHV130" s="81"/>
      <c r="WHW130" s="81"/>
      <c r="WHX130" s="81"/>
      <c r="WHY130" s="81"/>
      <c r="WHZ130" s="81"/>
      <c r="WIA130" s="81"/>
      <c r="WIB130" s="81"/>
      <c r="WIC130" s="81"/>
      <c r="WID130" s="81"/>
      <c r="WIE130" s="81"/>
      <c r="WIF130" s="81"/>
      <c r="WIG130" s="81"/>
      <c r="WIH130" s="81"/>
      <c r="WII130" s="81"/>
      <c r="WIJ130" s="81"/>
      <c r="WIK130" s="81"/>
      <c r="WIL130" s="81"/>
      <c r="WIM130" s="81"/>
      <c r="WIN130" s="81"/>
      <c r="WIO130" s="81"/>
      <c r="WIP130" s="81"/>
      <c r="WIQ130" s="81"/>
      <c r="WIR130" s="81"/>
      <c r="WIS130" s="81"/>
      <c r="WIT130" s="81"/>
      <c r="WIU130" s="81"/>
      <c r="WIV130" s="81"/>
      <c r="WIW130" s="81"/>
      <c r="WIX130" s="81"/>
      <c r="WIY130" s="81"/>
      <c r="WIZ130" s="81"/>
      <c r="WJA130" s="81"/>
      <c r="WJB130" s="81"/>
      <c r="WJC130" s="81"/>
      <c r="WJD130" s="81"/>
      <c r="WJE130" s="81"/>
      <c r="WJF130" s="81"/>
      <c r="WJG130" s="81"/>
      <c r="WJH130" s="81"/>
      <c r="WJI130" s="81"/>
      <c r="WJJ130" s="81"/>
      <c r="WJK130" s="81"/>
      <c r="WJL130" s="81"/>
      <c r="WJM130" s="81"/>
      <c r="WJN130" s="81"/>
      <c r="WJO130" s="81"/>
      <c r="WJP130" s="81"/>
      <c r="WJQ130" s="81"/>
      <c r="WJR130" s="81"/>
      <c r="WJS130" s="81"/>
      <c r="WJT130" s="81"/>
      <c r="WJU130" s="81"/>
      <c r="WJV130" s="81"/>
      <c r="WJW130" s="81"/>
      <c r="WJX130" s="81"/>
      <c r="WJY130" s="81"/>
      <c r="WJZ130" s="81"/>
      <c r="WKA130" s="81"/>
      <c r="WKB130" s="81"/>
      <c r="WKC130" s="81"/>
      <c r="WKD130" s="81"/>
      <c r="WKE130" s="81"/>
      <c r="WKF130" s="81"/>
      <c r="WKG130" s="81"/>
      <c r="WKH130" s="81"/>
      <c r="WKI130" s="81"/>
      <c r="WKJ130" s="81"/>
      <c r="WKK130" s="81"/>
      <c r="WKL130" s="81"/>
      <c r="WKM130" s="81"/>
      <c r="WKN130" s="81"/>
      <c r="WKO130" s="81"/>
      <c r="WKP130" s="81"/>
      <c r="WKQ130" s="81"/>
      <c r="WKR130" s="81"/>
      <c r="WKS130" s="81"/>
      <c r="WKT130" s="81"/>
      <c r="WKU130" s="81"/>
      <c r="WKV130" s="81"/>
      <c r="WKW130" s="81"/>
      <c r="WKX130" s="81"/>
      <c r="WKY130" s="81"/>
      <c r="WKZ130" s="81"/>
      <c r="WLA130" s="81"/>
      <c r="WLB130" s="81"/>
      <c r="WLC130" s="81"/>
      <c r="WLD130" s="81"/>
      <c r="WLE130" s="81"/>
      <c r="WLF130" s="81"/>
      <c r="WLG130" s="81"/>
      <c r="WLH130" s="81"/>
      <c r="WLI130" s="81"/>
      <c r="WLJ130" s="81"/>
      <c r="WLK130" s="81"/>
      <c r="WLL130" s="81"/>
      <c r="WLM130" s="81"/>
      <c r="WLN130" s="81"/>
      <c r="WLO130" s="81"/>
      <c r="WLP130" s="81"/>
      <c r="WLQ130" s="81"/>
      <c r="WLR130" s="81"/>
      <c r="WLS130" s="81"/>
      <c r="WLT130" s="81"/>
      <c r="WLU130" s="81"/>
      <c r="WLV130" s="81"/>
      <c r="WLW130" s="81"/>
      <c r="WLX130" s="81"/>
      <c r="WLY130" s="81"/>
      <c r="WLZ130" s="81"/>
      <c r="WMA130" s="81"/>
      <c r="WMB130" s="81"/>
      <c r="WMC130" s="81"/>
      <c r="WMD130" s="81"/>
      <c r="WME130" s="81"/>
      <c r="WMF130" s="81"/>
      <c r="WMG130" s="81"/>
      <c r="WMH130" s="81"/>
      <c r="WMI130" s="81"/>
      <c r="WMJ130" s="81"/>
      <c r="WMK130" s="81"/>
      <c r="WML130" s="81"/>
      <c r="WMM130" s="81"/>
      <c r="WMN130" s="81"/>
      <c r="WMO130" s="81"/>
      <c r="WMP130" s="81"/>
      <c r="WMQ130" s="81"/>
      <c r="WMR130" s="81"/>
      <c r="WMS130" s="81"/>
      <c r="WMT130" s="81"/>
      <c r="WMU130" s="81"/>
      <c r="WMV130" s="81"/>
      <c r="WMW130" s="81"/>
      <c r="WMX130" s="81"/>
      <c r="WMY130" s="81"/>
      <c r="WMZ130" s="81"/>
      <c r="WNA130" s="81"/>
      <c r="WNB130" s="81"/>
      <c r="WNC130" s="81"/>
      <c r="WND130" s="81"/>
      <c r="WNE130" s="81"/>
      <c r="WNF130" s="81"/>
      <c r="WNG130" s="81"/>
      <c r="WNH130" s="81"/>
      <c r="WNI130" s="81"/>
      <c r="WNJ130" s="81"/>
      <c r="WNK130" s="81"/>
      <c r="WNL130" s="81"/>
      <c r="WNM130" s="81"/>
      <c r="WNN130" s="81"/>
      <c r="WNO130" s="81"/>
      <c r="WNP130" s="81"/>
      <c r="WNQ130" s="81"/>
      <c r="WNR130" s="81"/>
      <c r="WNS130" s="81"/>
      <c r="WNT130" s="81"/>
      <c r="WNU130" s="81"/>
      <c r="WNV130" s="81"/>
      <c r="WNW130" s="81"/>
      <c r="WNX130" s="81"/>
      <c r="WNY130" s="81"/>
      <c r="WNZ130" s="81"/>
      <c r="WOA130" s="81"/>
      <c r="WOB130" s="81"/>
      <c r="WOC130" s="81"/>
      <c r="WOD130" s="81"/>
      <c r="WOE130" s="81"/>
      <c r="WOF130" s="81"/>
      <c r="WOG130" s="81"/>
      <c r="WOH130" s="81"/>
      <c r="WOI130" s="81"/>
      <c r="WOJ130" s="81"/>
      <c r="WOK130" s="81"/>
      <c r="WOL130" s="81"/>
      <c r="WOM130" s="81"/>
      <c r="WON130" s="81"/>
      <c r="WOO130" s="81"/>
      <c r="WOP130" s="81"/>
      <c r="WOQ130" s="81"/>
      <c r="WOR130" s="81"/>
      <c r="WOS130" s="81"/>
      <c r="WOT130" s="81"/>
      <c r="WOU130" s="81"/>
      <c r="WOV130" s="81"/>
      <c r="WOW130" s="81"/>
      <c r="WOX130" s="81"/>
      <c r="WOY130" s="81"/>
      <c r="WOZ130" s="81"/>
      <c r="WPA130" s="81"/>
      <c r="WPB130" s="81"/>
      <c r="WPC130" s="81"/>
      <c r="WPD130" s="81"/>
      <c r="WPE130" s="81"/>
      <c r="WPF130" s="81"/>
      <c r="WPG130" s="81"/>
      <c r="WPH130" s="81"/>
      <c r="WPI130" s="81"/>
      <c r="WPJ130" s="81"/>
      <c r="WPK130" s="81"/>
      <c r="WPL130" s="81"/>
      <c r="WPM130" s="81"/>
      <c r="WPN130" s="81"/>
      <c r="WPO130" s="81"/>
      <c r="WPP130" s="81"/>
      <c r="WPQ130" s="81"/>
      <c r="WPR130" s="81"/>
      <c r="WPS130" s="81"/>
      <c r="WPT130" s="81"/>
      <c r="WPU130" s="81"/>
      <c r="WPV130" s="81"/>
      <c r="WPW130" s="81"/>
      <c r="WPX130" s="81"/>
      <c r="WPY130" s="81"/>
      <c r="WPZ130" s="81"/>
      <c r="WQA130" s="81"/>
      <c r="WQB130" s="81"/>
      <c r="WQC130" s="81"/>
      <c r="WQD130" s="81"/>
      <c r="WQE130" s="81"/>
      <c r="WQF130" s="81"/>
      <c r="WQG130" s="81"/>
      <c r="WQH130" s="81"/>
      <c r="WQI130" s="81"/>
      <c r="WQJ130" s="81"/>
      <c r="WQK130" s="81"/>
      <c r="WQL130" s="81"/>
      <c r="WQM130" s="81"/>
      <c r="WQN130" s="81"/>
      <c r="WQO130" s="81"/>
      <c r="WQP130" s="81"/>
      <c r="WQQ130" s="81"/>
      <c r="WQR130" s="81"/>
      <c r="WQS130" s="81"/>
      <c r="WQT130" s="81"/>
      <c r="WQU130" s="81"/>
      <c r="WQV130" s="81"/>
      <c r="WQW130" s="81"/>
      <c r="WQX130" s="81"/>
      <c r="WQY130" s="81"/>
      <c r="WQZ130" s="81"/>
      <c r="WRA130" s="81"/>
      <c r="WRB130" s="81"/>
      <c r="WRC130" s="81"/>
      <c r="WRD130" s="81"/>
      <c r="WRE130" s="81"/>
      <c r="WRF130" s="81"/>
      <c r="WRG130" s="81"/>
      <c r="WRH130" s="81"/>
      <c r="WRI130" s="81"/>
      <c r="WRJ130" s="81"/>
      <c r="WRK130" s="81"/>
      <c r="WRL130" s="81"/>
      <c r="WRM130" s="81"/>
      <c r="WRN130" s="81"/>
      <c r="WRO130" s="81"/>
      <c r="WRP130" s="81"/>
      <c r="WRQ130" s="81"/>
      <c r="WRR130" s="81"/>
      <c r="WRS130" s="81"/>
      <c r="WRT130" s="81"/>
      <c r="WRU130" s="81"/>
      <c r="WRV130" s="81"/>
      <c r="WRW130" s="81"/>
      <c r="WRX130" s="81"/>
      <c r="WRY130" s="81"/>
      <c r="WRZ130" s="81"/>
      <c r="WSA130" s="81"/>
      <c r="WSB130" s="81"/>
      <c r="WSC130" s="81"/>
      <c r="WSD130" s="81"/>
      <c r="WSE130" s="81"/>
      <c r="WSF130" s="81"/>
      <c r="WSG130" s="81"/>
      <c r="WSH130" s="81"/>
      <c r="WSI130" s="81"/>
      <c r="WSJ130" s="81"/>
      <c r="WSK130" s="81"/>
      <c r="WSL130" s="81"/>
      <c r="WSM130" s="81"/>
      <c r="WSN130" s="81"/>
      <c r="WSO130" s="81"/>
      <c r="WSP130" s="81"/>
      <c r="WSQ130" s="81"/>
      <c r="WSR130" s="81"/>
      <c r="WSS130" s="81"/>
      <c r="WST130" s="81"/>
      <c r="WSU130" s="81"/>
      <c r="WSV130" s="81"/>
      <c r="WSW130" s="81"/>
      <c r="WSX130" s="81"/>
      <c r="WSY130" s="81"/>
      <c r="WSZ130" s="81"/>
      <c r="WTA130" s="81"/>
      <c r="WTB130" s="81"/>
      <c r="WTC130" s="81"/>
      <c r="WTD130" s="81"/>
      <c r="WTE130" s="81"/>
      <c r="WTF130" s="81"/>
      <c r="WTG130" s="81"/>
      <c r="WTH130" s="81"/>
      <c r="WTI130" s="81"/>
      <c r="WTJ130" s="81"/>
      <c r="WTK130" s="81"/>
      <c r="WTL130" s="81"/>
      <c r="WTM130" s="81"/>
      <c r="WTN130" s="81"/>
      <c r="WTO130" s="81"/>
      <c r="WTP130" s="81"/>
      <c r="WTQ130" s="81"/>
      <c r="WTR130" s="81"/>
      <c r="WTS130" s="81"/>
      <c r="WTT130" s="81"/>
      <c r="WTU130" s="81"/>
      <c r="WTV130" s="81"/>
      <c r="WTW130" s="81"/>
      <c r="WTX130" s="81"/>
      <c r="WTY130" s="81"/>
      <c r="WTZ130" s="81"/>
      <c r="WUA130" s="81"/>
      <c r="WUB130" s="81"/>
      <c r="WUC130" s="81"/>
      <c r="WUD130" s="81"/>
      <c r="WUE130" s="81"/>
      <c r="WUF130" s="81"/>
      <c r="WUG130" s="81"/>
      <c r="WUH130" s="81"/>
      <c r="WUI130" s="81"/>
      <c r="WUJ130" s="81"/>
      <c r="WUK130" s="81"/>
      <c r="WUL130" s="81"/>
      <c r="WUM130" s="81"/>
      <c r="WUN130" s="81"/>
      <c r="WUO130" s="81"/>
      <c r="WUP130" s="81"/>
      <c r="WUQ130" s="81"/>
      <c r="WUR130" s="81"/>
      <c r="WUS130" s="81"/>
      <c r="WUT130" s="81"/>
      <c r="WUU130" s="81"/>
      <c r="WUV130" s="81"/>
      <c r="WUW130" s="81"/>
      <c r="WUX130" s="81"/>
      <c r="WUY130" s="81"/>
      <c r="WUZ130" s="81"/>
      <c r="WVA130" s="81"/>
      <c r="WVB130" s="81"/>
      <c r="WVC130" s="81"/>
      <c r="WVD130" s="81"/>
      <c r="WVE130" s="81"/>
      <c r="WVF130" s="81"/>
      <c r="WVG130" s="81"/>
      <c r="WVH130" s="81"/>
      <c r="WVI130" s="81"/>
      <c r="WVJ130" s="81"/>
      <c r="WVK130" s="81"/>
      <c r="WVL130" s="81"/>
      <c r="WVM130" s="81"/>
      <c r="WVN130" s="81"/>
      <c r="WVO130" s="81"/>
      <c r="WVP130" s="81"/>
      <c r="WVQ130" s="81"/>
      <c r="WVR130" s="81"/>
      <c r="WVS130" s="81"/>
      <c r="WVT130" s="81"/>
      <c r="WVU130" s="81"/>
      <c r="WVV130" s="81"/>
      <c r="WVW130" s="81"/>
      <c r="WVX130" s="81"/>
      <c r="WVY130" s="81"/>
      <c r="WVZ130" s="81"/>
      <c r="WWA130" s="81"/>
      <c r="WWB130" s="81"/>
      <c r="WWC130" s="81"/>
      <c r="WWD130" s="81"/>
      <c r="WWE130" s="81"/>
      <c r="WWF130" s="81"/>
      <c r="WWG130" s="81"/>
      <c r="WWH130" s="81"/>
      <c r="WWI130" s="81"/>
      <c r="WWJ130" s="81"/>
      <c r="WWK130" s="81"/>
      <c r="WWL130" s="81"/>
      <c r="WWM130" s="81"/>
      <c r="WWN130" s="81"/>
      <c r="WWO130" s="81"/>
      <c r="WWP130" s="81"/>
      <c r="WWQ130" s="81"/>
      <c r="WWR130" s="81"/>
      <c r="WWS130" s="81"/>
      <c r="WWT130" s="81"/>
      <c r="WWU130" s="81"/>
      <c r="WWV130" s="81"/>
      <c r="WWW130" s="81"/>
      <c r="WWX130" s="81"/>
      <c r="WWY130" s="81"/>
      <c r="WWZ130" s="81"/>
      <c r="WXA130" s="81"/>
      <c r="WXB130" s="81"/>
      <c r="WXC130" s="81"/>
      <c r="WXD130" s="81"/>
      <c r="WXE130" s="81"/>
      <c r="WXF130" s="81"/>
      <c r="WXG130" s="81"/>
      <c r="WXH130" s="81"/>
      <c r="WXI130" s="81"/>
      <c r="WXJ130" s="81"/>
      <c r="WXK130" s="81"/>
      <c r="WXL130" s="81"/>
      <c r="WXM130" s="81"/>
      <c r="WXN130" s="81"/>
      <c r="WXO130" s="81"/>
      <c r="WXP130" s="81"/>
      <c r="WXQ130" s="81"/>
      <c r="WXR130" s="81"/>
      <c r="WXS130" s="81"/>
      <c r="WXT130" s="81"/>
      <c r="WXU130" s="81"/>
      <c r="WXV130" s="81"/>
      <c r="WXW130" s="81"/>
      <c r="WXX130" s="81"/>
      <c r="WXY130" s="81"/>
      <c r="WXZ130" s="81"/>
      <c r="WYA130" s="81"/>
      <c r="WYB130" s="81"/>
      <c r="WYC130" s="81"/>
      <c r="WYD130" s="81"/>
      <c r="WYE130" s="81"/>
      <c r="WYF130" s="81"/>
      <c r="WYG130" s="81"/>
      <c r="WYH130" s="81"/>
      <c r="WYI130" s="81"/>
      <c r="WYJ130" s="81"/>
      <c r="WYK130" s="81"/>
      <c r="WYL130" s="81"/>
      <c r="WYM130" s="81"/>
      <c r="WYN130" s="81"/>
      <c r="WYO130" s="81"/>
      <c r="WYP130" s="81"/>
      <c r="WYQ130" s="81"/>
      <c r="WYR130" s="81"/>
      <c r="WYS130" s="81"/>
      <c r="WYT130" s="81"/>
      <c r="WYU130" s="81"/>
      <c r="WYV130" s="81"/>
      <c r="WYW130" s="81"/>
      <c r="WYX130" s="81"/>
      <c r="WYY130" s="81"/>
      <c r="WYZ130" s="81"/>
      <c r="WZA130" s="81"/>
      <c r="WZB130" s="81"/>
      <c r="WZC130" s="81"/>
      <c r="WZD130" s="81"/>
      <c r="WZE130" s="81"/>
      <c r="WZF130" s="81"/>
      <c r="WZG130" s="81"/>
      <c r="WZH130" s="81"/>
      <c r="WZI130" s="81"/>
      <c r="WZJ130" s="81"/>
      <c r="WZK130" s="81"/>
      <c r="WZL130" s="81"/>
      <c r="WZM130" s="81"/>
      <c r="WZN130" s="81"/>
      <c r="WZO130" s="81"/>
      <c r="WZP130" s="81"/>
      <c r="WZQ130" s="81"/>
      <c r="WZR130" s="81"/>
      <c r="WZS130" s="81"/>
      <c r="WZT130" s="81"/>
      <c r="WZU130" s="81"/>
      <c r="WZV130" s="81"/>
      <c r="WZW130" s="81"/>
      <c r="WZX130" s="81"/>
      <c r="WZY130" s="81"/>
      <c r="WZZ130" s="81"/>
      <c r="XAA130" s="81"/>
      <c r="XAB130" s="81"/>
      <c r="XAC130" s="81"/>
      <c r="XAD130" s="81"/>
      <c r="XAE130" s="81"/>
      <c r="XAF130" s="81"/>
      <c r="XAG130" s="81"/>
      <c r="XAH130" s="81"/>
      <c r="XAI130" s="81"/>
      <c r="XAJ130" s="81"/>
      <c r="XAK130" s="81"/>
      <c r="XAL130" s="81"/>
      <c r="XAM130" s="81"/>
      <c r="XAN130" s="81"/>
      <c r="XAO130" s="81"/>
      <c r="XAP130" s="81"/>
      <c r="XAQ130" s="81"/>
      <c r="XAR130" s="81"/>
      <c r="XAS130" s="81"/>
      <c r="XAT130" s="81"/>
      <c r="XAU130" s="81"/>
      <c r="XAV130" s="81"/>
      <c r="XAW130" s="81"/>
      <c r="XAX130" s="81"/>
      <c r="XAY130" s="81"/>
      <c r="XAZ130" s="81"/>
      <c r="XBA130" s="81"/>
      <c r="XBB130" s="81"/>
      <c r="XBC130" s="81"/>
      <c r="XBD130" s="81"/>
      <c r="XBE130" s="81"/>
      <c r="XBF130" s="81"/>
      <c r="XBG130" s="81"/>
      <c r="XBH130" s="81"/>
      <c r="XBI130" s="81"/>
      <c r="XBJ130" s="81"/>
      <c r="XBK130" s="81"/>
      <c r="XBL130" s="81"/>
      <c r="XBM130" s="81"/>
      <c r="XBN130" s="81"/>
      <c r="XBO130" s="81"/>
      <c r="XBP130" s="81"/>
      <c r="XBQ130" s="81"/>
      <c r="XBR130" s="81"/>
      <c r="XBS130" s="81"/>
      <c r="XBT130" s="81"/>
      <c r="XBU130" s="81"/>
      <c r="XBV130" s="81"/>
      <c r="XBW130" s="81"/>
      <c r="XBX130" s="81"/>
      <c r="XBY130" s="81"/>
      <c r="XBZ130" s="81"/>
      <c r="XCA130" s="81"/>
      <c r="XCB130" s="81"/>
      <c r="XCC130" s="81"/>
      <c r="XCD130" s="81"/>
      <c r="XCE130" s="81"/>
      <c r="XCF130" s="81"/>
      <c r="XCG130" s="81"/>
      <c r="XCH130" s="81"/>
      <c r="XCI130" s="81"/>
      <c r="XCJ130" s="81"/>
      <c r="XCK130" s="81"/>
      <c r="XCL130" s="81"/>
      <c r="XCM130" s="81"/>
      <c r="XCN130" s="81"/>
      <c r="XCO130" s="81"/>
      <c r="XCP130" s="81"/>
      <c r="XCQ130" s="81"/>
      <c r="XCR130" s="81"/>
      <c r="XCS130" s="81"/>
      <c r="XCT130" s="81"/>
      <c r="XCU130" s="81"/>
      <c r="XCV130" s="81"/>
      <c r="XCW130" s="81"/>
      <c r="XCX130" s="81"/>
      <c r="XCY130" s="81"/>
      <c r="XCZ130" s="81"/>
      <c r="XDA130" s="81"/>
      <c r="XDB130" s="81"/>
      <c r="XDC130" s="81"/>
      <c r="XDD130" s="81"/>
      <c r="XDE130" s="81"/>
      <c r="XDF130" s="81"/>
      <c r="XDG130" s="81"/>
      <c r="XDH130" s="81"/>
      <c r="XDI130" s="81"/>
      <c r="XDJ130" s="81"/>
      <c r="XDK130" s="81"/>
      <c r="XDL130" s="81"/>
      <c r="XDM130" s="81"/>
      <c r="XDN130" s="81"/>
      <c r="XDO130" s="81"/>
      <c r="XDP130" s="81"/>
      <c r="XDQ130" s="81"/>
      <c r="XDR130" s="81"/>
      <c r="XDS130" s="81"/>
      <c r="XDT130" s="81"/>
      <c r="XDU130" s="81"/>
      <c r="XDV130" s="81"/>
      <c r="XDW130" s="81"/>
      <c r="XDX130" s="81"/>
      <c r="XDY130" s="81"/>
      <c r="XDZ130" s="81"/>
      <c r="XEA130" s="81"/>
      <c r="XEB130" s="81"/>
      <c r="XEC130" s="81"/>
      <c r="XED130" s="81"/>
      <c r="XEE130" s="81"/>
      <c r="XEF130" s="81"/>
      <c r="XEG130" s="81"/>
      <c r="XEH130" s="81"/>
      <c r="XEI130" s="81"/>
      <c r="XEJ130" s="81"/>
      <c r="XEK130" s="81"/>
      <c r="XEL130" s="81"/>
      <c r="XEM130" s="81"/>
      <c r="XEN130" s="81"/>
      <c r="XEO130" s="81"/>
      <c r="XEP130" s="81"/>
      <c r="XEQ130" s="81"/>
      <c r="XER130" s="81"/>
      <c r="XES130" s="81"/>
      <c r="XET130" s="81"/>
      <c r="XEU130" s="81"/>
      <c r="XEV130" s="81"/>
      <c r="XEW130" s="81"/>
      <c r="XEX130" s="81"/>
      <c r="XEY130" s="81"/>
      <c r="XEZ130" s="81"/>
      <c r="XFA130" s="81"/>
      <c r="XFB130" s="81"/>
      <c r="XFC130" s="81"/>
    </row>
    <row r="131" spans="1:16383" s="82" customFormat="1" x14ac:dyDescent="0.25">
      <c r="A131" s="321"/>
      <c r="B131" s="227"/>
      <c r="C131" s="223"/>
      <c r="D131" s="218"/>
      <c r="E131" s="218"/>
      <c r="F131" s="218"/>
      <c r="G131" s="218"/>
      <c r="H131" s="225"/>
      <c r="I131" s="218"/>
      <c r="J131" s="266"/>
    </row>
    <row r="132" spans="1:16383" x14ac:dyDescent="0.25">
      <c r="A132" s="443" t="s">
        <v>16</v>
      </c>
      <c r="B132" s="459"/>
      <c r="C132" s="459"/>
      <c r="D132" s="459"/>
      <c r="E132" s="459"/>
      <c r="F132" s="459"/>
      <c r="G132" s="459"/>
      <c r="H132" s="459"/>
      <c r="I132" s="459"/>
      <c r="J132" s="250">
        <f>ROUND(SUM(J130:J131),2)</f>
        <v>60.2</v>
      </c>
    </row>
    <row r="133" spans="1:16383" x14ac:dyDescent="0.25">
      <c r="A133" s="449"/>
      <c r="B133" s="457"/>
      <c r="C133" s="457"/>
      <c r="D133" s="457"/>
      <c r="E133" s="457"/>
      <c r="F133" s="457"/>
      <c r="G133" s="457"/>
      <c r="H133" s="457"/>
      <c r="I133" s="457"/>
      <c r="J133" s="458"/>
    </row>
    <row r="134" spans="1:16383" ht="39" customHeight="1" x14ac:dyDescent="0.25">
      <c r="A134" s="371" t="str">
        <f>'PLANILHA ORÇAMENTÁRIA'!A58</f>
        <v>7.1.2</v>
      </c>
      <c r="B134" s="194" t="str">
        <f>'PLANILHA ORÇAMENTÁRIA'!D58</f>
        <v>TUBO PVC, SÉRIE R, ÁGUA PLUVIAL, DN 100 MM, FORNECIDO E INSTALADO EM CONDUTORES VERTICAIS DE ÁGUAS
PLUVIAIS. AF_06/2022</v>
      </c>
      <c r="C134" s="195" t="str">
        <f>'PLANILHA ORÇAMENTÁRIA'!E58</f>
        <v>m</v>
      </c>
      <c r="D134" s="196" t="s">
        <v>166</v>
      </c>
      <c r="E134" s="196" t="s">
        <v>167</v>
      </c>
      <c r="F134" s="196" t="s">
        <v>168</v>
      </c>
      <c r="G134" s="196" t="s">
        <v>169</v>
      </c>
      <c r="H134" s="196" t="s">
        <v>170</v>
      </c>
      <c r="I134" s="196" t="s">
        <v>171</v>
      </c>
      <c r="J134" s="249" t="s">
        <v>172</v>
      </c>
    </row>
    <row r="135" spans="1:16383" x14ac:dyDescent="0.25">
      <c r="A135" s="328"/>
      <c r="B135" s="203" t="s">
        <v>194</v>
      </c>
      <c r="C135" s="204"/>
      <c r="D135" s="205">
        <v>6</v>
      </c>
      <c r="E135" s="205">
        <v>6.5</v>
      </c>
      <c r="F135" s="205"/>
      <c r="G135" s="205"/>
      <c r="H135" s="205"/>
      <c r="I135" s="205"/>
      <c r="J135" s="253">
        <f>D135*E135</f>
        <v>39</v>
      </c>
    </row>
    <row r="136" spans="1:16383" x14ac:dyDescent="0.25">
      <c r="A136" s="324"/>
      <c r="B136" s="214"/>
      <c r="C136" s="221"/>
      <c r="D136" s="221"/>
      <c r="E136" s="221"/>
      <c r="F136" s="221"/>
      <c r="G136" s="221"/>
      <c r="H136" s="221"/>
      <c r="I136" s="221"/>
      <c r="J136" s="267"/>
    </row>
    <row r="137" spans="1:16383" x14ac:dyDescent="0.25">
      <c r="A137" s="465" t="s">
        <v>16</v>
      </c>
      <c r="B137" s="466"/>
      <c r="C137" s="466"/>
      <c r="D137" s="466"/>
      <c r="E137" s="466"/>
      <c r="F137" s="466"/>
      <c r="G137" s="466"/>
      <c r="H137" s="466"/>
      <c r="I137" s="466"/>
      <c r="J137" s="252">
        <f>ROUND(SUM(J135:J136),2)</f>
        <v>39</v>
      </c>
    </row>
    <row r="138" spans="1:16383" x14ac:dyDescent="0.25">
      <c r="A138" s="462"/>
      <c r="B138" s="463"/>
      <c r="C138" s="463"/>
      <c r="D138" s="463"/>
      <c r="E138" s="463"/>
      <c r="F138" s="463"/>
      <c r="G138" s="463"/>
      <c r="H138" s="463"/>
      <c r="I138" s="463"/>
      <c r="J138" s="464"/>
    </row>
    <row r="139" spans="1:16383" x14ac:dyDescent="0.25">
      <c r="A139" s="371">
        <f>'PLANILHA ORÇAMENTÁRIA'!A61</f>
        <v>8</v>
      </c>
      <c r="B139" s="164" t="str">
        <f>'PLANILHA ORÇAMENTÁRIA'!D61</f>
        <v>IMPERMEABILIZAÇÃO</v>
      </c>
      <c r="C139" s="165"/>
      <c r="D139" s="165"/>
      <c r="E139" s="165"/>
      <c r="F139" s="165"/>
      <c r="G139" s="165"/>
      <c r="H139" s="165"/>
      <c r="I139" s="165"/>
      <c r="J139" s="248"/>
    </row>
    <row r="140" spans="1:16383" x14ac:dyDescent="0.25">
      <c r="A140" s="371" t="str">
        <f>'PLANILHA ORÇAMENTÁRIA'!A62</f>
        <v>8.1</v>
      </c>
      <c r="B140" s="441" t="str">
        <f>'PLANILHA ORÇAMENTÁRIA'!D62</f>
        <v>IMPERMEABILIZAÇÃO CALHAS, LAJES DESCOBERTAS, BALDRAMES, PAREDES E JARDINEIRAS</v>
      </c>
      <c r="C140" s="441"/>
      <c r="D140" s="441"/>
      <c r="E140" s="441"/>
      <c r="F140" s="441"/>
      <c r="G140" s="441"/>
      <c r="H140" s="441"/>
      <c r="I140" s="441"/>
      <c r="J140" s="442"/>
    </row>
    <row r="141" spans="1:16383" ht="25.5" x14ac:dyDescent="0.25">
      <c r="A141" s="371" t="str">
        <f>'PLANILHA ORÇAMENTÁRIA'!A63</f>
        <v>8.1.1</v>
      </c>
      <c r="B141" s="182" t="str">
        <f>'PLANILHA ORÇAMENTÁRIA'!D63</f>
        <v>IMPERMEABILIZAÇÃO DE SUPERFÍCIE COM EMULSÃO ASFÁLTICA, 2 DEMÃOS. AF_09/2023</v>
      </c>
      <c r="C141" s="190" t="str">
        <f>'PLANILHA ORÇAMENTÁRIA'!E63</f>
        <v xml:space="preserve">m2 </v>
      </c>
      <c r="D141" s="180" t="s">
        <v>166</v>
      </c>
      <c r="E141" s="180" t="s">
        <v>167</v>
      </c>
      <c r="F141" s="180" t="s">
        <v>168</v>
      </c>
      <c r="G141" s="180" t="s">
        <v>169</v>
      </c>
      <c r="H141" s="180" t="s">
        <v>170</v>
      </c>
      <c r="I141" s="180" t="s">
        <v>171</v>
      </c>
      <c r="J141" s="249" t="s">
        <v>172</v>
      </c>
    </row>
    <row r="142" spans="1:16383" x14ac:dyDescent="0.25">
      <c r="A142" s="468"/>
      <c r="B142" s="197" t="s">
        <v>195</v>
      </c>
      <c r="C142" s="191"/>
      <c r="D142" s="198"/>
      <c r="E142" s="198">
        <v>5.12</v>
      </c>
      <c r="F142" s="198">
        <f>0.3+0.15+0.3</f>
        <v>0.75</v>
      </c>
      <c r="G142" s="198"/>
      <c r="H142" s="198">
        <f>E142*F142</f>
        <v>3.84</v>
      </c>
      <c r="I142" s="198"/>
      <c r="J142" s="268">
        <f>H142</f>
        <v>3.84</v>
      </c>
    </row>
    <row r="143" spans="1:16383" x14ac:dyDescent="0.25">
      <c r="A143" s="468"/>
      <c r="B143" s="228"/>
      <c r="C143" s="191"/>
      <c r="D143" s="198"/>
      <c r="E143" s="198"/>
      <c r="F143" s="198"/>
      <c r="G143" s="198"/>
      <c r="H143" s="198"/>
      <c r="I143" s="198"/>
      <c r="J143" s="268"/>
    </row>
    <row r="144" spans="1:16383" x14ac:dyDescent="0.25">
      <c r="A144" s="443" t="s">
        <v>16</v>
      </c>
      <c r="B144" s="459"/>
      <c r="C144" s="459"/>
      <c r="D144" s="459"/>
      <c r="E144" s="459"/>
      <c r="F144" s="459"/>
      <c r="G144" s="459"/>
      <c r="H144" s="459"/>
      <c r="I144" s="459"/>
      <c r="J144" s="250">
        <f>ROUND(SUM(J142:J143),2)</f>
        <v>3.84</v>
      </c>
    </row>
    <row r="145" spans="1:10" x14ac:dyDescent="0.25">
      <c r="A145" s="449"/>
      <c r="B145" s="457"/>
      <c r="C145" s="457"/>
      <c r="D145" s="457"/>
      <c r="E145" s="457"/>
      <c r="F145" s="457"/>
      <c r="G145" s="457"/>
      <c r="H145" s="457"/>
      <c r="I145" s="457"/>
      <c r="J145" s="458"/>
    </row>
    <row r="146" spans="1:10" ht="39.75" customHeight="1" x14ac:dyDescent="0.25">
      <c r="A146" s="371" t="str">
        <f>'PLANILHA ORÇAMENTÁRIA'!A64</f>
        <v>8.1.2</v>
      </c>
      <c r="B146" s="194" t="str">
        <f>'PLANILHA ORÇAMENTÁRIA'!D64</f>
        <v>TRATAMENTO DE JUNTA DE DILATAÇÃO, COM TARUGO DE POLIETILENO E SELANTE PU, INCLUSO PREENCHIMENTO
COM ESPUMA EXPANSIVA PU. AF_09/2023</v>
      </c>
      <c r="C146" s="195" t="str">
        <f>'PLANILHA ORÇAMENTÁRIA'!E64</f>
        <v>m</v>
      </c>
      <c r="D146" s="180" t="s">
        <v>166</v>
      </c>
      <c r="E146" s="180" t="s">
        <v>167</v>
      </c>
      <c r="F146" s="180" t="s">
        <v>168</v>
      </c>
      <c r="G146" s="180" t="s">
        <v>169</v>
      </c>
      <c r="H146" s="180" t="s">
        <v>170</v>
      </c>
      <c r="I146" s="180" t="s">
        <v>171</v>
      </c>
      <c r="J146" s="249" t="s">
        <v>172</v>
      </c>
    </row>
    <row r="147" spans="1:10" x14ac:dyDescent="0.25">
      <c r="A147" s="488"/>
      <c r="B147" s="197" t="s">
        <v>196</v>
      </c>
      <c r="C147" s="221"/>
      <c r="D147" s="221"/>
      <c r="E147" s="212">
        <f>(5*25.7)+(10*16.2)</f>
        <v>290.5</v>
      </c>
      <c r="F147" s="221"/>
      <c r="G147" s="221"/>
      <c r="H147" s="221"/>
      <c r="I147" s="221"/>
      <c r="J147" s="268">
        <f>E147</f>
        <v>290.5</v>
      </c>
    </row>
    <row r="148" spans="1:10" x14ac:dyDescent="0.25">
      <c r="A148" s="488"/>
      <c r="B148" s="214"/>
      <c r="C148" s="221"/>
      <c r="D148" s="212"/>
      <c r="E148" s="212"/>
      <c r="F148" s="212"/>
      <c r="G148" s="212"/>
      <c r="H148" s="212"/>
      <c r="I148" s="212"/>
      <c r="J148" s="259"/>
    </row>
    <row r="149" spans="1:10" x14ac:dyDescent="0.25">
      <c r="A149" s="465" t="s">
        <v>16</v>
      </c>
      <c r="B149" s="466"/>
      <c r="C149" s="466"/>
      <c r="D149" s="466"/>
      <c r="E149" s="466"/>
      <c r="F149" s="466"/>
      <c r="G149" s="466"/>
      <c r="H149" s="466"/>
      <c r="I149" s="466"/>
      <c r="J149" s="250">
        <f>ROUND(J147,2)</f>
        <v>290.5</v>
      </c>
    </row>
    <row r="150" spans="1:10" x14ac:dyDescent="0.25">
      <c r="A150" s="462"/>
      <c r="B150" s="463"/>
      <c r="C150" s="463"/>
      <c r="D150" s="463"/>
      <c r="E150" s="463"/>
      <c r="F150" s="463"/>
      <c r="G150" s="463"/>
      <c r="H150" s="463"/>
      <c r="I150" s="463"/>
      <c r="J150" s="464"/>
    </row>
    <row r="151" spans="1:10" x14ac:dyDescent="0.25">
      <c r="A151" s="371">
        <f>'PLANILHA ORÇAMENTÁRIA'!A67</f>
        <v>9</v>
      </c>
      <c r="B151" s="164" t="str">
        <f>'PLANILHA ORÇAMENTÁRIA'!D67</f>
        <v>REVESTIMENTO DE PAREDES</v>
      </c>
      <c r="C151" s="165"/>
      <c r="D151" s="165"/>
      <c r="E151" s="165"/>
      <c r="F151" s="165"/>
      <c r="G151" s="165"/>
      <c r="H151" s="165"/>
      <c r="I151" s="165"/>
      <c r="J151" s="248"/>
    </row>
    <row r="152" spans="1:10" x14ac:dyDescent="0.25">
      <c r="A152" s="371" t="str">
        <f>'PLANILHA ORÇAMENTÁRIA'!A68</f>
        <v>9.1</v>
      </c>
      <c r="B152" s="441" t="str">
        <f>'PLANILHA ORÇAMENTÁRIA'!D68</f>
        <v>REVESTIMENTO COM ARGAMASSA</v>
      </c>
      <c r="C152" s="441"/>
      <c r="D152" s="441"/>
      <c r="E152" s="441"/>
      <c r="F152" s="441"/>
      <c r="G152" s="441"/>
      <c r="H152" s="441"/>
      <c r="I152" s="441"/>
      <c r="J152" s="442"/>
    </row>
    <row r="153" spans="1:10" ht="39" customHeight="1" x14ac:dyDescent="0.25">
      <c r="A153" s="371" t="str">
        <f>'PLANILHA ORÇAMENTÁRIA'!A69</f>
        <v>9.1.1</v>
      </c>
      <c r="B153" s="194" t="str">
        <f>'PLANILHA ORÇAMENTÁRIA'!D69</f>
        <v>CHAPISCO APLICADO EM ALVENARIAS E ESTRUTURAS DE CONCRETO INTERNAS, COM COLHER DE PEDREIRO. 
ARGAMASSA TRAÇO 1:3 COM PREPARO MANUAL. AF_10/2022</v>
      </c>
      <c r="C153" s="195" t="str">
        <f>'PLANILHA ORÇAMENTÁRIA'!E69</f>
        <v xml:space="preserve"> m2</v>
      </c>
      <c r="D153" s="196" t="s">
        <v>166</v>
      </c>
      <c r="E153" s="196" t="s">
        <v>167</v>
      </c>
      <c r="F153" s="196" t="s">
        <v>168</v>
      </c>
      <c r="G153" s="196" t="s">
        <v>169</v>
      </c>
      <c r="H153" s="196" t="s">
        <v>170</v>
      </c>
      <c r="I153" s="196" t="s">
        <v>171</v>
      </c>
      <c r="J153" s="249" t="s">
        <v>172</v>
      </c>
    </row>
    <row r="154" spans="1:10" x14ac:dyDescent="0.25">
      <c r="A154" s="488"/>
      <c r="B154" s="184" t="s">
        <v>197</v>
      </c>
      <c r="C154" s="212"/>
      <c r="D154" s="212">
        <v>2</v>
      </c>
      <c r="E154" s="212"/>
      <c r="F154" s="212"/>
      <c r="G154" s="212"/>
      <c r="H154" s="212">
        <f>J113</f>
        <v>5.53</v>
      </c>
      <c r="I154" s="212"/>
      <c r="J154" s="260">
        <f>D154*H154</f>
        <v>11.06</v>
      </c>
    </row>
    <row r="155" spans="1:10" x14ac:dyDescent="0.25">
      <c r="A155" s="488"/>
      <c r="B155" s="229"/>
      <c r="C155" s="219"/>
      <c r="D155" s="219"/>
      <c r="E155" s="219"/>
      <c r="F155" s="219"/>
      <c r="G155" s="219"/>
      <c r="H155" s="219"/>
      <c r="I155" s="220"/>
      <c r="J155" s="269"/>
    </row>
    <row r="156" spans="1:10" x14ac:dyDescent="0.25">
      <c r="A156" s="465" t="s">
        <v>16</v>
      </c>
      <c r="B156" s="466"/>
      <c r="C156" s="466"/>
      <c r="D156" s="466"/>
      <c r="E156" s="466"/>
      <c r="F156" s="466"/>
      <c r="G156" s="466"/>
      <c r="H156" s="466"/>
      <c r="I156" s="466"/>
      <c r="J156" s="252">
        <f>ROUND(SUM(J154:J155),2)</f>
        <v>11.06</v>
      </c>
    </row>
    <row r="157" spans="1:10" x14ac:dyDescent="0.25">
      <c r="A157" s="462"/>
      <c r="B157" s="463"/>
      <c r="C157" s="463"/>
      <c r="D157" s="463"/>
      <c r="E157" s="463"/>
      <c r="F157" s="463"/>
      <c r="G157" s="463"/>
      <c r="H157" s="463"/>
      <c r="I157" s="463"/>
      <c r="J157" s="464"/>
    </row>
    <row r="158" spans="1:10" x14ac:dyDescent="0.25">
      <c r="A158" s="371" t="str">
        <f>'PLANILHA ORÇAMENTÁRIA'!A70</f>
        <v>9.2</v>
      </c>
      <c r="B158" s="441" t="str">
        <f>'PLANILHA ORÇAMENTÁRIA'!D70</f>
        <v>REVESTIMENTO EMPREGANDO ARGAMASSA DE CIMENTO, CAL E AREIA</v>
      </c>
      <c r="C158" s="441"/>
      <c r="D158" s="441"/>
      <c r="E158" s="441"/>
      <c r="F158" s="441"/>
      <c r="G158" s="441"/>
      <c r="H158" s="441"/>
      <c r="I158" s="441"/>
      <c r="J158" s="442"/>
    </row>
    <row r="159" spans="1:10" s="181" customFormat="1" ht="52.5" customHeight="1" x14ac:dyDescent="0.25">
      <c r="A159" s="371" t="str">
        <f>'PLANILHA ORÇAMENTÁRIA'!A71</f>
        <v>9.2.1</v>
      </c>
      <c r="B159" s="182" t="str">
        <f>'PLANILHA ORÇAMENTÁRIA'!D71</f>
        <v>MASSA ÚNICA, EM ARGAMASSA TRAÇO 1:2:8, PREPARO MANUAL, APLICADA MANUALMENTE EM PAREDES INTERNAS DE AMBIENTES COM ÁREA MAIOR QUE 10M², E = 17,5MM, COM TALISCAS. AF_03/2024</v>
      </c>
      <c r="C159" s="190" t="str">
        <f>'PLANILHA ORÇAMENTÁRIA'!E71</f>
        <v xml:space="preserve">m2 </v>
      </c>
      <c r="D159" s="180" t="s">
        <v>166</v>
      </c>
      <c r="E159" s="180" t="s">
        <v>167</v>
      </c>
      <c r="F159" s="180" t="s">
        <v>168</v>
      </c>
      <c r="G159" s="180" t="s">
        <v>169</v>
      </c>
      <c r="H159" s="180" t="s">
        <v>170</v>
      </c>
      <c r="I159" s="180" t="s">
        <v>198</v>
      </c>
      <c r="J159" s="249" t="s">
        <v>172</v>
      </c>
    </row>
    <row r="160" spans="1:10" x14ac:dyDescent="0.25">
      <c r="A160" s="452"/>
      <c r="B160" s="184" t="s">
        <v>199</v>
      </c>
      <c r="C160" s="191"/>
      <c r="D160" s="212">
        <v>2</v>
      </c>
      <c r="E160" s="212"/>
      <c r="F160" s="212"/>
      <c r="G160" s="212"/>
      <c r="H160" s="212">
        <f>J118</f>
        <v>1.6800000000000002</v>
      </c>
      <c r="I160" s="212"/>
      <c r="J160" s="260">
        <f>D160*H160</f>
        <v>3.3600000000000003</v>
      </c>
    </row>
    <row r="161" spans="1:10" x14ac:dyDescent="0.25">
      <c r="A161" s="452"/>
      <c r="B161" s="197" t="s">
        <v>174</v>
      </c>
      <c r="C161" s="191"/>
      <c r="D161" s="198"/>
      <c r="E161" s="198"/>
      <c r="F161" s="198">
        <v>2</v>
      </c>
      <c r="G161" s="198">
        <v>1.08</v>
      </c>
      <c r="H161" s="191">
        <f>F161*G161</f>
        <v>2.16</v>
      </c>
      <c r="I161" s="198"/>
      <c r="J161" s="251">
        <f>H161</f>
        <v>2.16</v>
      </c>
    </row>
    <row r="162" spans="1:10" x14ac:dyDescent="0.25">
      <c r="A162" s="452"/>
      <c r="B162" s="183"/>
      <c r="C162" s="183"/>
      <c r="D162" s="183"/>
      <c r="E162" s="183"/>
      <c r="F162" s="183"/>
      <c r="G162" s="183"/>
      <c r="H162" s="183"/>
      <c r="I162" s="183"/>
      <c r="J162" s="254"/>
    </row>
    <row r="163" spans="1:10" x14ac:dyDescent="0.25">
      <c r="A163" s="443" t="s">
        <v>16</v>
      </c>
      <c r="B163" s="444"/>
      <c r="C163" s="444"/>
      <c r="D163" s="444"/>
      <c r="E163" s="444"/>
      <c r="F163" s="444"/>
      <c r="G163" s="444"/>
      <c r="H163" s="444"/>
      <c r="I163" s="445"/>
      <c r="J163" s="250">
        <f>ROUND(SUM(J160:J162),2)</f>
        <v>5.52</v>
      </c>
    </row>
    <row r="164" spans="1:10" x14ac:dyDescent="0.25">
      <c r="A164" s="449"/>
      <c r="B164" s="450"/>
      <c r="C164" s="450"/>
      <c r="D164" s="450"/>
      <c r="E164" s="450"/>
      <c r="F164" s="450"/>
      <c r="G164" s="450"/>
      <c r="H164" s="450"/>
      <c r="I164" s="450"/>
      <c r="J164" s="451"/>
    </row>
    <row r="165" spans="1:10" x14ac:dyDescent="0.25">
      <c r="A165" s="371">
        <f>'PLANILHA ORÇAMENTÁRIA'!A74</f>
        <v>10</v>
      </c>
      <c r="B165" s="164" t="str">
        <f>'PLANILHA ORÇAMENTÁRIA'!D74</f>
        <v>PINTURA</v>
      </c>
      <c r="C165" s="165"/>
      <c r="D165" s="165"/>
      <c r="E165" s="165"/>
      <c r="F165" s="165"/>
      <c r="G165" s="165"/>
      <c r="H165" s="165"/>
      <c r="I165" s="165"/>
      <c r="J165" s="248"/>
    </row>
    <row r="166" spans="1:10" x14ac:dyDescent="0.25">
      <c r="A166" s="371" t="str">
        <f>'PLANILHA ORÇAMENTÁRIA'!A75</f>
        <v>10.1</v>
      </c>
      <c r="B166" s="441" t="str">
        <f>'PLANILHA ORÇAMENTÁRIA'!D75</f>
        <v>SOBRE PAREDES E FORROS</v>
      </c>
      <c r="C166" s="441"/>
      <c r="D166" s="441"/>
      <c r="E166" s="441"/>
      <c r="F166" s="441"/>
      <c r="G166" s="441"/>
      <c r="H166" s="441"/>
      <c r="I166" s="441"/>
      <c r="J166" s="442"/>
    </row>
    <row r="167" spans="1:10" ht="25.5" x14ac:dyDescent="0.25">
      <c r="A167" s="371" t="str">
        <f>'PLANILHA ORÇAMENTÁRIA'!A76</f>
        <v>10.1.1</v>
      </c>
      <c r="B167" s="182" t="str">
        <f>'PLANILHA ORÇAMENTÁRIA'!D76</f>
        <v>FUNDO SELADOR ACRÍLICO, APLICAÇÃO MANUAL EM PAREDE, UMA DEMÃO. AF_04/2023</v>
      </c>
      <c r="C167" s="190" t="str">
        <f>'PLANILHA ORÇAMENTÁRIA'!E76</f>
        <v>m2</v>
      </c>
      <c r="D167" s="180" t="s">
        <v>166</v>
      </c>
      <c r="E167" s="180" t="s">
        <v>167</v>
      </c>
      <c r="F167" s="180" t="s">
        <v>168</v>
      </c>
      <c r="G167" s="180" t="s">
        <v>169</v>
      </c>
      <c r="H167" s="180" t="s">
        <v>170</v>
      </c>
      <c r="I167" s="180" t="s">
        <v>171</v>
      </c>
      <c r="J167" s="249" t="s">
        <v>172</v>
      </c>
    </row>
    <row r="168" spans="1:10" x14ac:dyDescent="0.25">
      <c r="A168" s="270"/>
      <c r="B168" s="197" t="s">
        <v>174</v>
      </c>
      <c r="C168" s="191"/>
      <c r="D168" s="198"/>
      <c r="E168" s="198"/>
      <c r="F168" s="198">
        <v>2</v>
      </c>
      <c r="G168" s="198">
        <v>1.08</v>
      </c>
      <c r="H168" s="191">
        <f>F168*G168</f>
        <v>2.16</v>
      </c>
      <c r="I168" s="198"/>
      <c r="J168" s="251">
        <f>H168</f>
        <v>2.16</v>
      </c>
    </row>
    <row r="169" spans="1:10" x14ac:dyDescent="0.25">
      <c r="A169" s="270"/>
      <c r="B169" s="230"/>
      <c r="C169" s="231"/>
      <c r="D169" s="231"/>
      <c r="E169" s="231"/>
      <c r="F169" s="231"/>
      <c r="G169" s="231"/>
      <c r="H169" s="231"/>
      <c r="I169" s="231"/>
      <c r="J169" s="271"/>
    </row>
    <row r="170" spans="1:10" x14ac:dyDescent="0.25">
      <c r="A170" s="443" t="s">
        <v>16</v>
      </c>
      <c r="B170" s="444"/>
      <c r="C170" s="444"/>
      <c r="D170" s="444"/>
      <c r="E170" s="444"/>
      <c r="F170" s="444"/>
      <c r="G170" s="444"/>
      <c r="H170" s="444"/>
      <c r="I170" s="445"/>
      <c r="J170" s="250">
        <f>ROUND(SUM(J168:J169),2)</f>
        <v>2.16</v>
      </c>
    </row>
    <row r="171" spans="1:10" x14ac:dyDescent="0.25">
      <c r="A171" s="449"/>
      <c r="B171" s="450"/>
      <c r="C171" s="450"/>
      <c r="D171" s="450"/>
      <c r="E171" s="450"/>
      <c r="F171" s="450"/>
      <c r="G171" s="450"/>
      <c r="H171" s="450"/>
      <c r="I171" s="450"/>
      <c r="J171" s="451"/>
    </row>
    <row r="172" spans="1:10" ht="25.5" x14ac:dyDescent="0.25">
      <c r="A172" s="371" t="str">
        <f>'PLANILHA ORÇAMENTÁRIA'!A77</f>
        <v>10.1.2</v>
      </c>
      <c r="B172" s="182" t="str">
        <f>'PLANILHA ORÇAMENTÁRIA'!D77</f>
        <v>PINTURA LÁTEX ACRÍLICA PREMIUM, APLICAÇÃO MANUAL EM PAREDES, DUAS DEMÃOS. AF_04/2023</v>
      </c>
      <c r="C172" s="190" t="str">
        <f>'PLANILHA ORÇAMENTÁRIA'!E77</f>
        <v>m2</v>
      </c>
      <c r="D172" s="180" t="s">
        <v>166</v>
      </c>
      <c r="E172" s="180" t="s">
        <v>167</v>
      </c>
      <c r="F172" s="180" t="s">
        <v>168</v>
      </c>
      <c r="G172" s="180" t="s">
        <v>169</v>
      </c>
      <c r="H172" s="180" t="s">
        <v>170</v>
      </c>
      <c r="I172" s="180" t="s">
        <v>171</v>
      </c>
      <c r="J172" s="249" t="s">
        <v>172</v>
      </c>
    </row>
    <row r="173" spans="1:10" x14ac:dyDescent="0.25">
      <c r="A173" s="467"/>
      <c r="B173" s="243" t="s">
        <v>200</v>
      </c>
      <c r="C173" s="183"/>
      <c r="D173" s="191"/>
      <c r="E173" s="191">
        <f>77.5+3.76</f>
        <v>81.260000000000005</v>
      </c>
      <c r="F173" s="191"/>
      <c r="G173" s="191">
        <v>1.08</v>
      </c>
      <c r="H173" s="183">
        <f>E173*G173</f>
        <v>87.760800000000017</v>
      </c>
      <c r="I173" s="183"/>
      <c r="J173" s="326">
        <f>H173</f>
        <v>87.760800000000017</v>
      </c>
    </row>
    <row r="174" spans="1:10" x14ac:dyDescent="0.25">
      <c r="A174" s="468"/>
      <c r="B174" s="243" t="s">
        <v>201</v>
      </c>
      <c r="C174" s="232"/>
      <c r="D174" s="191"/>
      <c r="E174" s="191">
        <f>81.33+4.45</f>
        <v>85.78</v>
      </c>
      <c r="F174" s="191"/>
      <c r="G174" s="191">
        <v>1.08</v>
      </c>
      <c r="H174" s="183">
        <f>E174*G174</f>
        <v>92.642400000000009</v>
      </c>
      <c r="I174" s="183"/>
      <c r="J174" s="326">
        <f>H174</f>
        <v>92.642400000000009</v>
      </c>
    </row>
    <row r="175" spans="1:10" x14ac:dyDescent="0.25">
      <c r="A175" s="468"/>
      <c r="B175" s="243" t="s">
        <v>202</v>
      </c>
      <c r="C175" s="232"/>
      <c r="D175" s="232"/>
      <c r="E175" s="232"/>
      <c r="F175" s="232"/>
      <c r="G175" s="232"/>
      <c r="H175" s="183">
        <f>47.5+8.37+6+6.12+6.12</f>
        <v>74.11</v>
      </c>
      <c r="I175" s="207"/>
      <c r="J175" s="326">
        <f>H175</f>
        <v>74.11</v>
      </c>
    </row>
    <row r="176" spans="1:10" x14ac:dyDescent="0.25">
      <c r="A176" s="468"/>
      <c r="B176" s="243" t="s">
        <v>203</v>
      </c>
      <c r="C176" s="232"/>
      <c r="D176" s="232"/>
      <c r="E176" s="191">
        <v>21.29</v>
      </c>
      <c r="F176" s="191"/>
      <c r="G176" s="191">
        <v>1.94</v>
      </c>
      <c r="H176" s="183">
        <f>E176*G176</f>
        <v>41.302599999999998</v>
      </c>
      <c r="I176" s="232"/>
      <c r="J176" s="326">
        <f>H176</f>
        <v>41.302599999999998</v>
      </c>
    </row>
    <row r="177" spans="1:10" x14ac:dyDescent="0.25">
      <c r="A177" s="468"/>
      <c r="B177" s="243" t="s">
        <v>204</v>
      </c>
      <c r="C177" s="232"/>
      <c r="D177" s="191">
        <v>2</v>
      </c>
      <c r="E177" s="191">
        <v>1.1000000000000001</v>
      </c>
      <c r="F177" s="191"/>
      <c r="G177" s="191">
        <v>2.5</v>
      </c>
      <c r="H177" s="183">
        <f>E177*G177</f>
        <v>2.75</v>
      </c>
      <c r="I177" s="232"/>
      <c r="J177" s="326">
        <f>D177*H177</f>
        <v>5.5</v>
      </c>
    </row>
    <row r="178" spans="1:10" x14ac:dyDescent="0.25">
      <c r="A178" s="469"/>
      <c r="B178" s="243" t="s">
        <v>205</v>
      </c>
      <c r="C178" s="232"/>
      <c r="D178" s="232"/>
      <c r="E178" s="191">
        <v>29.11</v>
      </c>
      <c r="F178" s="191"/>
      <c r="G178" s="191">
        <v>2.5</v>
      </c>
      <c r="H178" s="183">
        <f>E178*G178</f>
        <v>72.775000000000006</v>
      </c>
      <c r="I178" s="232"/>
      <c r="J178" s="326">
        <f>H178</f>
        <v>72.775000000000006</v>
      </c>
    </row>
    <row r="179" spans="1:10" x14ac:dyDescent="0.25">
      <c r="A179" s="443" t="s">
        <v>16</v>
      </c>
      <c r="B179" s="444"/>
      <c r="C179" s="444"/>
      <c r="D179" s="444"/>
      <c r="E179" s="444"/>
      <c r="F179" s="444"/>
      <c r="G179" s="444"/>
      <c r="H179" s="444"/>
      <c r="I179" s="445"/>
      <c r="J179" s="250">
        <f>ROUND(SUM(J173:J178),2)</f>
        <v>374.09</v>
      </c>
    </row>
    <row r="180" spans="1:10" x14ac:dyDescent="0.25">
      <c r="A180" s="449"/>
      <c r="B180" s="450"/>
      <c r="C180" s="450"/>
      <c r="D180" s="450"/>
      <c r="E180" s="450"/>
      <c r="F180" s="450"/>
      <c r="G180" s="450"/>
      <c r="H180" s="450"/>
      <c r="I180" s="450"/>
      <c r="J180" s="451"/>
    </row>
    <row r="181" spans="1:10" x14ac:dyDescent="0.25">
      <c r="A181" s="371" t="str">
        <f>'PLANILHA ORÇAMENTÁRIA'!A78</f>
        <v>10.2</v>
      </c>
      <c r="B181" s="441" t="str">
        <f>'PLANILHA ORÇAMENTÁRIA'!D78</f>
        <v>SOBRE METAL</v>
      </c>
      <c r="C181" s="441"/>
      <c r="D181" s="441"/>
      <c r="E181" s="441"/>
      <c r="F181" s="441"/>
      <c r="G181" s="441"/>
      <c r="H181" s="441"/>
      <c r="I181" s="441"/>
      <c r="J181" s="442"/>
    </row>
    <row r="182" spans="1:10" ht="25.5" x14ac:dyDescent="0.25">
      <c r="A182" s="371" t="str">
        <f>'PLANILHA ORÇAMENTÁRIA'!A79</f>
        <v>10.2.1</v>
      </c>
      <c r="B182" s="182" t="str">
        <f>'PLANILHA ORÇAMENTÁRIA'!D79</f>
        <v>LIXAMENTO MANUAL EM SUPERFÍCIES METÁLICAS EM OBRA. AF_01/2020</v>
      </c>
      <c r="C182" s="190" t="str">
        <f>'PLANILHA ORÇAMENTÁRIA'!E79</f>
        <v xml:space="preserve">m2 </v>
      </c>
      <c r="D182" s="180" t="s">
        <v>166</v>
      </c>
      <c r="E182" s="180" t="s">
        <v>167</v>
      </c>
      <c r="F182" s="180" t="s">
        <v>168</v>
      </c>
      <c r="G182" s="180" t="s">
        <v>169</v>
      </c>
      <c r="H182" s="180" t="s">
        <v>170</v>
      </c>
      <c r="I182" s="180" t="s">
        <v>171</v>
      </c>
      <c r="J182" s="249" t="s">
        <v>172</v>
      </c>
    </row>
    <row r="183" spans="1:10" ht="25.5" x14ac:dyDescent="0.25">
      <c r="A183" s="467"/>
      <c r="B183" s="199"/>
      <c r="C183" s="191"/>
      <c r="D183" s="191"/>
      <c r="E183" s="191"/>
      <c r="F183" s="191"/>
      <c r="G183" s="191"/>
      <c r="H183" s="191"/>
      <c r="I183" s="209" t="s">
        <v>206</v>
      </c>
      <c r="J183" s="272"/>
    </row>
    <row r="184" spans="1:10" x14ac:dyDescent="0.25">
      <c r="A184" s="468"/>
      <c r="B184" s="238" t="s">
        <v>207</v>
      </c>
      <c r="C184" s="239"/>
      <c r="D184" s="239">
        <v>6</v>
      </c>
      <c r="E184" s="239">
        <v>16.75</v>
      </c>
      <c r="F184" s="239">
        <v>0.3</v>
      </c>
      <c r="G184" s="239"/>
      <c r="H184" s="239">
        <f>E184*F184</f>
        <v>5.0249999999999995</v>
      </c>
      <c r="I184" s="239"/>
      <c r="J184" s="273">
        <f>D184*H184</f>
        <v>30.15</v>
      </c>
    </row>
    <row r="185" spans="1:10" x14ac:dyDescent="0.25">
      <c r="A185" s="468"/>
      <c r="B185" s="238" t="s">
        <v>208</v>
      </c>
      <c r="C185" s="239"/>
      <c r="D185" s="239">
        <v>15</v>
      </c>
      <c r="E185" s="240">
        <v>29.8</v>
      </c>
      <c r="F185" s="240"/>
      <c r="G185" s="240">
        <v>0.1</v>
      </c>
      <c r="H185" s="240">
        <f>E185*G185</f>
        <v>2.9800000000000004</v>
      </c>
      <c r="I185" s="240"/>
      <c r="J185" s="274">
        <f>D185*H185</f>
        <v>44.7</v>
      </c>
    </row>
    <row r="186" spans="1:10" x14ac:dyDescent="0.2">
      <c r="A186" s="468"/>
      <c r="B186" s="184" t="s">
        <v>209</v>
      </c>
      <c r="C186" s="191"/>
      <c r="D186" s="233">
        <v>12</v>
      </c>
      <c r="E186" s="234">
        <v>6.5</v>
      </c>
      <c r="F186" s="234">
        <v>0.3</v>
      </c>
      <c r="G186" s="234"/>
      <c r="H186" s="234">
        <f>E186*F186</f>
        <v>1.95</v>
      </c>
      <c r="I186" s="191"/>
      <c r="J186" s="275">
        <f>D186*H186</f>
        <v>23.4</v>
      </c>
    </row>
    <row r="187" spans="1:10" s="187" customFormat="1" x14ac:dyDescent="0.2">
      <c r="A187" s="468"/>
      <c r="B187" s="235" t="s">
        <v>210</v>
      </c>
      <c r="C187" s="212"/>
      <c r="D187" s="233"/>
      <c r="E187" s="234"/>
      <c r="F187" s="234">
        <v>2.6</v>
      </c>
      <c r="G187" s="234">
        <v>1.9</v>
      </c>
      <c r="H187" s="234"/>
      <c r="I187" s="212">
        <v>2</v>
      </c>
      <c r="J187" s="275">
        <f>F187*G187*I187</f>
        <v>9.879999999999999</v>
      </c>
    </row>
    <row r="188" spans="1:10" s="187" customFormat="1" x14ac:dyDescent="0.2">
      <c r="A188" s="468"/>
      <c r="B188" s="235" t="s">
        <v>211</v>
      </c>
      <c r="C188" s="212"/>
      <c r="D188" s="233"/>
      <c r="E188" s="234"/>
      <c r="F188" s="234">
        <v>1</v>
      </c>
      <c r="G188" s="234">
        <v>2.1</v>
      </c>
      <c r="H188" s="234"/>
      <c r="I188" s="212"/>
      <c r="J188" s="275">
        <f>F188*G188</f>
        <v>2.1</v>
      </c>
    </row>
    <row r="189" spans="1:10" s="187" customFormat="1" x14ac:dyDescent="0.2">
      <c r="A189" s="468"/>
      <c r="B189" s="235" t="s">
        <v>212</v>
      </c>
      <c r="C189" s="212"/>
      <c r="D189" s="233"/>
      <c r="E189" s="234"/>
      <c r="F189" s="234">
        <v>1.91</v>
      </c>
      <c r="G189" s="234">
        <v>2.25</v>
      </c>
      <c r="H189" s="234"/>
      <c r="I189" s="212"/>
      <c r="J189" s="275">
        <f>F189*G189</f>
        <v>4.2974999999999994</v>
      </c>
    </row>
    <row r="190" spans="1:10" s="187" customFormat="1" x14ac:dyDescent="0.2">
      <c r="A190" s="468"/>
      <c r="B190" s="235" t="s">
        <v>213</v>
      </c>
      <c r="C190" s="212"/>
      <c r="D190" s="233">
        <v>2</v>
      </c>
      <c r="E190" s="234">
        <v>4.37</v>
      </c>
      <c r="F190" s="234">
        <v>0.125</v>
      </c>
      <c r="G190" s="234"/>
      <c r="H190" s="234"/>
      <c r="I190" s="277"/>
      <c r="J190" s="275">
        <f>D190*E190*F190</f>
        <v>1.0925</v>
      </c>
    </row>
    <row r="191" spans="1:10" x14ac:dyDescent="0.2">
      <c r="A191" s="468"/>
      <c r="B191" s="184" t="s">
        <v>214</v>
      </c>
      <c r="C191" s="191"/>
      <c r="D191" s="233">
        <v>2</v>
      </c>
      <c r="E191" s="234">
        <v>3.1</v>
      </c>
      <c r="F191" s="234" t="s">
        <v>215</v>
      </c>
      <c r="G191" s="234">
        <v>2</v>
      </c>
      <c r="H191" s="234" t="s">
        <v>215</v>
      </c>
      <c r="I191" s="234">
        <v>2</v>
      </c>
      <c r="J191" s="275">
        <v>24.8</v>
      </c>
    </row>
    <row r="192" spans="1:10" x14ac:dyDescent="0.25">
      <c r="A192" s="469"/>
      <c r="B192" s="199"/>
      <c r="C192" s="183"/>
      <c r="D192" s="183"/>
      <c r="E192" s="191"/>
      <c r="F192" s="191"/>
      <c r="G192" s="191"/>
      <c r="H192" s="183"/>
      <c r="I192" s="183"/>
      <c r="J192" s="326"/>
    </row>
    <row r="193" spans="1:10" x14ac:dyDescent="0.25">
      <c r="A193" s="443" t="s">
        <v>16</v>
      </c>
      <c r="B193" s="444"/>
      <c r="C193" s="444"/>
      <c r="D193" s="444"/>
      <c r="E193" s="444"/>
      <c r="F193" s="444"/>
      <c r="G193" s="444"/>
      <c r="H193" s="444"/>
      <c r="I193" s="445"/>
      <c r="J193" s="250">
        <f>ROUND(SUM(J184:J192),2)</f>
        <v>140.41999999999999</v>
      </c>
    </row>
    <row r="194" spans="1:10" x14ac:dyDescent="0.25">
      <c r="A194" s="449"/>
      <c r="B194" s="450"/>
      <c r="C194" s="450"/>
      <c r="D194" s="450"/>
      <c r="E194" s="450"/>
      <c r="F194" s="450"/>
      <c r="G194" s="450"/>
      <c r="H194" s="450"/>
      <c r="I194" s="450"/>
      <c r="J194" s="451"/>
    </row>
    <row r="195" spans="1:10" ht="51" x14ac:dyDescent="0.25">
      <c r="A195" s="371" t="str">
        <f>'PLANILHA ORÇAMENTÁRIA'!A80</f>
        <v>10.2.2</v>
      </c>
      <c r="B195" s="182" t="str">
        <f>'PLANILHA ORÇAMENTÁRIA'!D80</f>
        <v>PINTURA COM TINTA ALQUÍDICA DE ACABAMENTO (ESMALTE SINTÉTICO ACETINADO) PULVERIZADA SOBRE
SUPERFÍCIES METÁLICAS (EXCETO PERFIL) EXECUTADO EM OBRA (02 DEMÃOS). AF_01/2020_PE</v>
      </c>
      <c r="C195" s="190" t="str">
        <f>'PLANILHA ORÇAMENTÁRIA'!E80</f>
        <v xml:space="preserve">m2 </v>
      </c>
      <c r="D195" s="180" t="s">
        <v>166</v>
      </c>
      <c r="E195" s="180" t="s">
        <v>167</v>
      </c>
      <c r="F195" s="180" t="s">
        <v>168</v>
      </c>
      <c r="G195" s="180" t="s">
        <v>169</v>
      </c>
      <c r="H195" s="180" t="s">
        <v>170</v>
      </c>
      <c r="I195" s="180" t="s">
        <v>171</v>
      </c>
      <c r="J195" s="249" t="s">
        <v>172</v>
      </c>
    </row>
    <row r="196" spans="1:10" ht="25.5" x14ac:dyDescent="0.25">
      <c r="A196" s="321"/>
      <c r="B196" s="199"/>
      <c r="C196" s="191"/>
      <c r="D196" s="191"/>
      <c r="E196" s="191"/>
      <c r="F196" s="191"/>
      <c r="G196" s="191"/>
      <c r="H196" s="191"/>
      <c r="I196" s="209" t="s">
        <v>206</v>
      </c>
      <c r="J196" s="272"/>
    </row>
    <row r="197" spans="1:10" x14ac:dyDescent="0.25">
      <c r="A197" s="322"/>
      <c r="B197" s="238" t="s">
        <v>207</v>
      </c>
      <c r="C197" s="239"/>
      <c r="D197" s="239">
        <v>6</v>
      </c>
      <c r="E197" s="239">
        <v>16.75</v>
      </c>
      <c r="F197" s="239">
        <v>0.3</v>
      </c>
      <c r="G197" s="239"/>
      <c r="H197" s="239">
        <f>E197*F197</f>
        <v>5.0249999999999995</v>
      </c>
      <c r="I197" s="239"/>
      <c r="J197" s="273">
        <f>D197*H197</f>
        <v>30.15</v>
      </c>
    </row>
    <row r="198" spans="1:10" x14ac:dyDescent="0.25">
      <c r="A198" s="322"/>
      <c r="B198" s="238" t="s">
        <v>208</v>
      </c>
      <c r="C198" s="239"/>
      <c r="D198" s="239">
        <v>15</v>
      </c>
      <c r="E198" s="240">
        <v>29.8</v>
      </c>
      <c r="F198" s="240"/>
      <c r="G198" s="240">
        <v>0.1</v>
      </c>
      <c r="H198" s="240">
        <f>E198*G198</f>
        <v>2.9800000000000004</v>
      </c>
      <c r="I198" s="240"/>
      <c r="J198" s="274">
        <f>D198*H198</f>
        <v>44.7</v>
      </c>
    </row>
    <row r="199" spans="1:10" x14ac:dyDescent="0.2">
      <c r="A199" s="322"/>
      <c r="B199" s="184" t="s">
        <v>209</v>
      </c>
      <c r="C199" s="191"/>
      <c r="D199" s="233">
        <v>12</v>
      </c>
      <c r="E199" s="234">
        <v>6.5</v>
      </c>
      <c r="F199" s="234">
        <v>0.3</v>
      </c>
      <c r="G199" s="234"/>
      <c r="H199" s="234">
        <f>E199*F199</f>
        <v>1.95</v>
      </c>
      <c r="I199" s="191"/>
      <c r="J199" s="275">
        <f>D199*H199</f>
        <v>23.4</v>
      </c>
    </row>
    <row r="200" spans="1:10" s="187" customFormat="1" x14ac:dyDescent="0.2">
      <c r="A200" s="322"/>
      <c r="B200" s="235" t="s">
        <v>216</v>
      </c>
      <c r="C200" s="212"/>
      <c r="D200" s="233"/>
      <c r="E200" s="234"/>
      <c r="F200" s="234"/>
      <c r="G200" s="234"/>
      <c r="H200" s="234">
        <f>85.2+85.2+135.09+135.09</f>
        <v>440.58000000000004</v>
      </c>
      <c r="I200" s="212">
        <v>2</v>
      </c>
      <c r="J200" s="275">
        <f>H200*I200</f>
        <v>881.16000000000008</v>
      </c>
    </row>
    <row r="201" spans="1:10" s="187" customFormat="1" x14ac:dyDescent="0.2">
      <c r="A201" s="322"/>
      <c r="B201" s="235" t="s">
        <v>217</v>
      </c>
      <c r="C201" s="212"/>
      <c r="D201" s="233"/>
      <c r="E201" s="234"/>
      <c r="F201" s="234">
        <v>0.8</v>
      </c>
      <c r="G201" s="234">
        <v>2.1</v>
      </c>
      <c r="H201" s="234"/>
      <c r="I201" s="212">
        <v>2</v>
      </c>
      <c r="J201" s="275">
        <f>F201*G201*I201</f>
        <v>3.3600000000000003</v>
      </c>
    </row>
    <row r="202" spans="1:10" s="187" customFormat="1" x14ac:dyDescent="0.2">
      <c r="A202" s="322"/>
      <c r="B202" s="235" t="s">
        <v>210</v>
      </c>
      <c r="C202" s="212"/>
      <c r="D202" s="233"/>
      <c r="E202" s="234"/>
      <c r="F202" s="234">
        <v>2.6</v>
      </c>
      <c r="G202" s="234">
        <v>1.9</v>
      </c>
      <c r="H202" s="234"/>
      <c r="I202" s="212">
        <v>2</v>
      </c>
      <c r="J202" s="275">
        <f>F202*G202*I202</f>
        <v>9.879999999999999</v>
      </c>
    </row>
    <row r="203" spans="1:10" s="187" customFormat="1" x14ac:dyDescent="0.2">
      <c r="A203" s="322"/>
      <c r="B203" s="235" t="s">
        <v>211</v>
      </c>
      <c r="C203" s="212"/>
      <c r="D203" s="233"/>
      <c r="E203" s="234"/>
      <c r="F203" s="234">
        <v>1</v>
      </c>
      <c r="G203" s="234">
        <v>2.1</v>
      </c>
      <c r="H203" s="234"/>
      <c r="I203" s="212"/>
      <c r="J203" s="275">
        <f>F203*G203</f>
        <v>2.1</v>
      </c>
    </row>
    <row r="204" spans="1:10" s="187" customFormat="1" x14ac:dyDescent="0.2">
      <c r="A204" s="322"/>
      <c r="B204" s="235" t="s">
        <v>212</v>
      </c>
      <c r="C204" s="212"/>
      <c r="D204" s="233"/>
      <c r="E204" s="234"/>
      <c r="F204" s="234">
        <v>1.91</v>
      </c>
      <c r="G204" s="234">
        <v>2.25</v>
      </c>
      <c r="H204" s="234"/>
      <c r="I204" s="212"/>
      <c r="J204" s="275">
        <f>F204*G204</f>
        <v>4.2974999999999994</v>
      </c>
    </row>
    <row r="205" spans="1:10" s="187" customFormat="1" x14ac:dyDescent="0.2">
      <c r="A205" s="322"/>
      <c r="B205" s="235" t="s">
        <v>213</v>
      </c>
      <c r="C205" s="212"/>
      <c r="D205" s="233">
        <v>2</v>
      </c>
      <c r="E205" s="234">
        <v>4.37</v>
      </c>
      <c r="F205" s="234">
        <v>0.125</v>
      </c>
      <c r="G205" s="234"/>
      <c r="H205" s="234"/>
      <c r="I205" s="277"/>
      <c r="J205" s="275">
        <f>D205*E205*F205</f>
        <v>1.0925</v>
      </c>
    </row>
    <row r="206" spans="1:10" x14ac:dyDescent="0.2">
      <c r="A206" s="322"/>
      <c r="B206" s="184" t="s">
        <v>214</v>
      </c>
      <c r="C206" s="191"/>
      <c r="D206" s="233">
        <v>2</v>
      </c>
      <c r="E206" s="234">
        <v>3.1</v>
      </c>
      <c r="F206" s="234" t="s">
        <v>215</v>
      </c>
      <c r="G206" s="234">
        <v>2</v>
      </c>
      <c r="H206" s="234" t="s">
        <v>215</v>
      </c>
      <c r="I206" s="234">
        <v>2</v>
      </c>
      <c r="J206" s="275">
        <v>24.8</v>
      </c>
    </row>
    <row r="207" spans="1:10" x14ac:dyDescent="0.25">
      <c r="A207" s="323"/>
      <c r="B207" s="199"/>
      <c r="C207" s="191"/>
      <c r="D207" s="191"/>
      <c r="E207" s="191"/>
      <c r="F207" s="191"/>
      <c r="G207" s="191"/>
      <c r="H207" s="191"/>
      <c r="I207" s="191"/>
      <c r="J207" s="326"/>
    </row>
    <row r="208" spans="1:10" x14ac:dyDescent="0.25">
      <c r="A208" s="443" t="s">
        <v>16</v>
      </c>
      <c r="B208" s="444"/>
      <c r="C208" s="444"/>
      <c r="D208" s="444"/>
      <c r="E208" s="444"/>
      <c r="F208" s="444"/>
      <c r="G208" s="444"/>
      <c r="H208" s="444"/>
      <c r="I208" s="445"/>
      <c r="J208" s="250">
        <f>ROUND(SUM(J197:J207),2)</f>
        <v>1024.94</v>
      </c>
    </row>
    <row r="209" spans="1:10" x14ac:dyDescent="0.25">
      <c r="A209" s="449"/>
      <c r="B209" s="450"/>
      <c r="C209" s="450"/>
      <c r="D209" s="450"/>
      <c r="E209" s="450"/>
      <c r="F209" s="450"/>
      <c r="G209" s="450"/>
      <c r="H209" s="450"/>
      <c r="I209" s="450"/>
      <c r="J209" s="451"/>
    </row>
    <row r="210" spans="1:10" x14ac:dyDescent="0.25">
      <c r="A210" s="371" t="str">
        <f>'PLANILHA ORÇAMENTÁRIA'!A81</f>
        <v>10.3</v>
      </c>
      <c r="B210" s="441" t="str">
        <f>'PLANILHA ORÇAMENTÁRIA'!D81</f>
        <v>SOBRE PISOS</v>
      </c>
      <c r="C210" s="441"/>
      <c r="D210" s="441"/>
      <c r="E210" s="441"/>
      <c r="F210" s="441"/>
      <c r="G210" s="441"/>
      <c r="H210" s="441"/>
      <c r="I210" s="441"/>
      <c r="J210" s="442"/>
    </row>
    <row r="211" spans="1:10" ht="25.5" x14ac:dyDescent="0.25">
      <c r="A211" s="371" t="str">
        <f>'PLANILHA ORÇAMENTÁRIA'!A82</f>
        <v>10.3.1</v>
      </c>
      <c r="B211" s="182" t="str">
        <f>'PLANILHA ORÇAMENTÁRIA'!D82</f>
        <v>PINTURA DE DEMARCAÇÃO DE QUADRA POLIESPORTIVA COM TINTA EPÓXI, E = 5 CM, APLICAÇÃO MANUAL. AF_05/2021</v>
      </c>
      <c r="C211" s="190" t="str">
        <f>'PLANILHA ORÇAMENTÁRIA'!E82</f>
        <v xml:space="preserve">m </v>
      </c>
      <c r="D211" s="180" t="s">
        <v>166</v>
      </c>
      <c r="E211" s="180" t="s">
        <v>167</v>
      </c>
      <c r="F211" s="180" t="s">
        <v>168</v>
      </c>
      <c r="G211" s="180" t="s">
        <v>169</v>
      </c>
      <c r="H211" s="180" t="s">
        <v>170</v>
      </c>
      <c r="I211" s="180" t="s">
        <v>171</v>
      </c>
      <c r="J211" s="249" t="s">
        <v>172</v>
      </c>
    </row>
    <row r="212" spans="1:10" x14ac:dyDescent="0.25">
      <c r="A212" s="452"/>
      <c r="B212" s="184" t="s">
        <v>218</v>
      </c>
      <c r="C212" s="183"/>
      <c r="D212" s="183"/>
      <c r="E212" s="191">
        <f>23.96+23.96+14+14+14+18.84+18.84+18.84+72</f>
        <v>218.44</v>
      </c>
      <c r="F212" s="191"/>
      <c r="G212" s="191"/>
      <c r="H212" s="191"/>
      <c r="I212" s="183"/>
      <c r="J212" s="326">
        <f>E212</f>
        <v>218.44</v>
      </c>
    </row>
    <row r="213" spans="1:10" x14ac:dyDescent="0.25">
      <c r="A213" s="452"/>
      <c r="B213" s="199"/>
      <c r="C213" s="183"/>
      <c r="D213" s="183"/>
      <c r="E213" s="191"/>
      <c r="F213" s="191"/>
      <c r="G213" s="191"/>
      <c r="H213" s="191"/>
      <c r="I213" s="183"/>
      <c r="J213" s="326"/>
    </row>
    <row r="214" spans="1:10" x14ac:dyDescent="0.25">
      <c r="A214" s="443" t="s">
        <v>16</v>
      </c>
      <c r="B214" s="444"/>
      <c r="C214" s="444"/>
      <c r="D214" s="444"/>
      <c r="E214" s="444"/>
      <c r="F214" s="444"/>
      <c r="G214" s="444"/>
      <c r="H214" s="444"/>
      <c r="I214" s="445"/>
      <c r="J214" s="250">
        <f>ROUND(SUM(J212:J213),2)</f>
        <v>218.44</v>
      </c>
    </row>
    <row r="215" spans="1:10" x14ac:dyDescent="0.25">
      <c r="A215" s="449"/>
      <c r="B215" s="450"/>
      <c r="C215" s="450"/>
      <c r="D215" s="450"/>
      <c r="E215" s="450"/>
      <c r="F215" s="450"/>
      <c r="G215" s="450"/>
      <c r="H215" s="450"/>
      <c r="I215" s="450"/>
      <c r="J215" s="451"/>
    </row>
    <row r="216" spans="1:10" ht="25.5" x14ac:dyDescent="0.25">
      <c r="A216" s="371" t="str">
        <f>'PLANILHA ORÇAMENTÁRIA'!A83</f>
        <v>10.3.2</v>
      </c>
      <c r="B216" s="182" t="str">
        <f>'PLANILHA ORÇAMENTÁRIA'!D83</f>
        <v>PINTURA DE PISO COM TINTA EPÓXI, APLICAÇÃO MANUAL, 2 DEMÃOS, INCLUSO PRIMER EPÓXI. AF_05/2021</v>
      </c>
      <c r="C216" s="190" t="str">
        <f>'PLANILHA ORÇAMENTÁRIA'!E83</f>
        <v xml:space="preserve">m2 </v>
      </c>
      <c r="D216" s="180" t="s">
        <v>166</v>
      </c>
      <c r="E216" s="180" t="s">
        <v>167</v>
      </c>
      <c r="F216" s="180" t="s">
        <v>168</v>
      </c>
      <c r="G216" s="180" t="s">
        <v>169</v>
      </c>
      <c r="H216" s="180" t="s">
        <v>170</v>
      </c>
      <c r="I216" s="180" t="s">
        <v>171</v>
      </c>
      <c r="J216" s="249" t="s">
        <v>172</v>
      </c>
    </row>
    <row r="217" spans="1:10" x14ac:dyDescent="0.25">
      <c r="A217" s="452"/>
      <c r="B217" s="184" t="s">
        <v>219</v>
      </c>
      <c r="C217" s="183"/>
      <c r="D217" s="183"/>
      <c r="E217" s="191"/>
      <c r="F217" s="191"/>
      <c r="G217" s="191"/>
      <c r="H217" s="191">
        <v>414.14</v>
      </c>
      <c r="I217" s="183"/>
      <c r="J217" s="326">
        <f>H217</f>
        <v>414.14</v>
      </c>
    </row>
    <row r="218" spans="1:10" x14ac:dyDescent="0.25">
      <c r="A218" s="452"/>
      <c r="B218" s="184" t="s">
        <v>220</v>
      </c>
      <c r="C218" s="183"/>
      <c r="D218" s="183"/>
      <c r="E218" s="191">
        <f>J214</f>
        <v>218.44</v>
      </c>
      <c r="F218" s="191">
        <v>0.05</v>
      </c>
      <c r="G218" s="191"/>
      <c r="H218" s="191">
        <f>E218*F218</f>
        <v>10.922000000000001</v>
      </c>
      <c r="I218" s="183"/>
      <c r="J218" s="326">
        <f>-H218</f>
        <v>-10.922000000000001</v>
      </c>
    </row>
    <row r="219" spans="1:10" x14ac:dyDescent="0.25">
      <c r="A219" s="452"/>
      <c r="B219" s="183"/>
      <c r="C219" s="183"/>
      <c r="D219" s="183"/>
      <c r="E219" s="183"/>
      <c r="F219" s="183"/>
      <c r="G219" s="183"/>
      <c r="H219" s="183"/>
      <c r="I219" s="207"/>
      <c r="J219" s="255"/>
    </row>
    <row r="220" spans="1:10" x14ac:dyDescent="0.25">
      <c r="A220" s="443" t="s">
        <v>16</v>
      </c>
      <c r="B220" s="444"/>
      <c r="C220" s="444"/>
      <c r="D220" s="444"/>
      <c r="E220" s="444"/>
      <c r="F220" s="444"/>
      <c r="G220" s="444"/>
      <c r="H220" s="444"/>
      <c r="I220" s="445"/>
      <c r="J220" s="250">
        <f>ROUND(SUM(J217:J219),2)</f>
        <v>403.22</v>
      </c>
    </row>
    <row r="221" spans="1:10" x14ac:dyDescent="0.25">
      <c r="A221" s="449"/>
      <c r="B221" s="450"/>
      <c r="C221" s="450"/>
      <c r="D221" s="450"/>
      <c r="E221" s="450"/>
      <c r="F221" s="450"/>
      <c r="G221" s="450"/>
      <c r="H221" s="450"/>
      <c r="I221" s="450"/>
      <c r="J221" s="451"/>
    </row>
    <row r="222" spans="1:10" ht="25.5" x14ac:dyDescent="0.25">
      <c r="A222" s="371" t="str">
        <f>'PLANILHA ORÇAMENTÁRIA'!A84</f>
        <v>10.3.3</v>
      </c>
      <c r="B222" s="182" t="str">
        <f>'PLANILHA ORÇAMENTÁRIA'!D84</f>
        <v>PREPARO DO PISO CIMENTADO PARA PINTURA - LIXAMENTO E LIMPEZA. AF_05/2021</v>
      </c>
      <c r="C222" s="190" t="str">
        <f>'PLANILHA ORÇAMENTÁRIA'!E84</f>
        <v xml:space="preserve">m2 </v>
      </c>
      <c r="D222" s="180" t="s">
        <v>166</v>
      </c>
      <c r="E222" s="180" t="s">
        <v>167</v>
      </c>
      <c r="F222" s="180" t="s">
        <v>168</v>
      </c>
      <c r="G222" s="180" t="s">
        <v>169</v>
      </c>
      <c r="H222" s="180" t="s">
        <v>170</v>
      </c>
      <c r="I222" s="180" t="s">
        <v>171</v>
      </c>
      <c r="J222" s="249" t="s">
        <v>172</v>
      </c>
    </row>
    <row r="223" spans="1:10" x14ac:dyDescent="0.25">
      <c r="A223" s="452"/>
      <c r="B223" s="184" t="s">
        <v>221</v>
      </c>
      <c r="C223" s="183"/>
      <c r="D223" s="183"/>
      <c r="E223" s="191"/>
      <c r="F223" s="191"/>
      <c r="G223" s="191"/>
      <c r="H223" s="191">
        <v>414.14</v>
      </c>
      <c r="I223" s="183"/>
      <c r="J223" s="326">
        <f>H223</f>
        <v>414.14</v>
      </c>
    </row>
    <row r="224" spans="1:10" x14ac:dyDescent="0.25">
      <c r="A224" s="452"/>
      <c r="B224" s="183"/>
      <c r="C224" s="183"/>
      <c r="D224" s="183"/>
      <c r="E224" s="183"/>
      <c r="F224" s="183"/>
      <c r="G224" s="183"/>
      <c r="H224" s="183"/>
      <c r="I224" s="207"/>
      <c r="J224" s="255"/>
    </row>
    <row r="225" spans="1:10" x14ac:dyDescent="0.25">
      <c r="A225" s="443" t="s">
        <v>16</v>
      </c>
      <c r="B225" s="444"/>
      <c r="C225" s="444"/>
      <c r="D225" s="444"/>
      <c r="E225" s="444"/>
      <c r="F225" s="444"/>
      <c r="G225" s="444"/>
      <c r="H225" s="444"/>
      <c r="I225" s="445"/>
      <c r="J225" s="250">
        <f>ROUND(SUM(J223:J224),2)</f>
        <v>414.14</v>
      </c>
    </row>
    <row r="226" spans="1:10" x14ac:dyDescent="0.25">
      <c r="A226" s="449"/>
      <c r="B226" s="450"/>
      <c r="C226" s="450"/>
      <c r="D226" s="450"/>
      <c r="E226" s="450"/>
      <c r="F226" s="450"/>
      <c r="G226" s="450"/>
      <c r="H226" s="450"/>
      <c r="I226" s="450"/>
      <c r="J226" s="451"/>
    </row>
    <row r="227" spans="1:10" x14ac:dyDescent="0.25">
      <c r="A227" s="371">
        <f>'PLANILHA ORÇAMENTÁRIA'!A87</f>
        <v>11</v>
      </c>
      <c r="B227" s="164" t="str">
        <f>'PLANILHA ORÇAMENTÁRIA'!D87</f>
        <v>SERVIÇOS COMPLEMENTARES</v>
      </c>
      <c r="C227" s="165"/>
      <c r="D227" s="165"/>
      <c r="E227" s="165"/>
      <c r="F227" s="165"/>
      <c r="G227" s="165"/>
      <c r="H227" s="165"/>
      <c r="I227" s="165"/>
      <c r="J227" s="248"/>
    </row>
    <row r="228" spans="1:10" x14ac:dyDescent="0.25">
      <c r="A228" s="371" t="str">
        <f>'PLANILHA ORÇAMENTÁRIA'!A88</f>
        <v>11.1</v>
      </c>
      <c r="B228" s="441" t="str">
        <f>'PLANILHA ORÇAMENTÁRIA'!D88</f>
        <v>TRATAMENTO, CONSERVAÇÃO E LIMPEZA</v>
      </c>
      <c r="C228" s="441"/>
      <c r="D228" s="441"/>
      <c r="E228" s="441"/>
      <c r="F228" s="441"/>
      <c r="G228" s="441"/>
      <c r="H228" s="441"/>
      <c r="I228" s="441"/>
      <c r="J228" s="442"/>
    </row>
    <row r="229" spans="1:10" ht="25.5" x14ac:dyDescent="0.25">
      <c r="A229" s="371" t="str">
        <f>'PLANILHA ORÇAMENTÁRIA'!A89</f>
        <v>11.1.1</v>
      </c>
      <c r="B229" s="194" t="str">
        <f>'PLANILHA ORÇAMENTÁRIA'!D89</f>
        <v>PAR DE POSTES E REDE DE VÔLEI - FORNECIMENTO E INSTALAÇÃO.</v>
      </c>
      <c r="C229" s="195" t="str">
        <f>'PLANILHA ORÇAMENTÁRIA'!E89</f>
        <v>und</v>
      </c>
      <c r="D229" s="196" t="s">
        <v>166</v>
      </c>
      <c r="E229" s="196" t="s">
        <v>167</v>
      </c>
      <c r="F229" s="196" t="s">
        <v>168</v>
      </c>
      <c r="G229" s="196" t="s">
        <v>169</v>
      </c>
      <c r="H229" s="196" t="s">
        <v>170</v>
      </c>
      <c r="I229" s="196" t="s">
        <v>171</v>
      </c>
      <c r="J229" s="412" t="s">
        <v>172</v>
      </c>
    </row>
    <row r="230" spans="1:10" x14ac:dyDescent="0.25">
      <c r="A230" s="411"/>
      <c r="B230" s="184" t="s">
        <v>405</v>
      </c>
      <c r="C230" s="239">
        <v>1</v>
      </c>
      <c r="D230" s="417"/>
      <c r="E230" s="417"/>
      <c r="F230" s="417"/>
      <c r="G230" s="417"/>
      <c r="H230" s="417"/>
      <c r="I230" s="417"/>
      <c r="J230" s="326">
        <f>C230</f>
        <v>1</v>
      </c>
    </row>
    <row r="231" spans="1:10" x14ac:dyDescent="0.25">
      <c r="A231" s="454" t="s">
        <v>16</v>
      </c>
      <c r="B231" s="455"/>
      <c r="C231" s="455"/>
      <c r="D231" s="455"/>
      <c r="E231" s="455"/>
      <c r="F231" s="455"/>
      <c r="G231" s="455"/>
      <c r="H231" s="455"/>
      <c r="I231" s="456"/>
      <c r="J231" s="418">
        <f>ROUND(SUM(J230),2)</f>
        <v>1</v>
      </c>
    </row>
    <row r="232" spans="1:10" x14ac:dyDescent="0.25">
      <c r="A232" s="453"/>
      <c r="B232" s="453"/>
      <c r="C232" s="453"/>
      <c r="D232" s="453"/>
      <c r="E232" s="453"/>
      <c r="F232" s="453"/>
      <c r="G232" s="453"/>
      <c r="H232" s="453"/>
      <c r="I232" s="453"/>
      <c r="J232" s="453"/>
    </row>
    <row r="233" spans="1:10" ht="25.5" x14ac:dyDescent="0.25">
      <c r="A233" s="419" t="str">
        <f>'PLANILHA ORÇAMENTÁRIA'!A90</f>
        <v>11.1.2</v>
      </c>
      <c r="B233" s="413" t="str">
        <f>'PLANILHA ORÇAMENTÁRIA'!D90</f>
        <v>LIMPEZA GERAL DA OBRA (QUADRA, PRAÇAS E JARDINS)</v>
      </c>
      <c r="C233" s="414" t="str">
        <f>'PLANILHA ORÇAMENTÁRIA'!E90</f>
        <v xml:space="preserve">m2 </v>
      </c>
      <c r="D233" s="415" t="s">
        <v>166</v>
      </c>
      <c r="E233" s="415" t="s">
        <v>167</v>
      </c>
      <c r="F233" s="415" t="s">
        <v>168</v>
      </c>
      <c r="G233" s="415" t="s">
        <v>169</v>
      </c>
      <c r="H233" s="415" t="s">
        <v>170</v>
      </c>
      <c r="I233" s="415" t="s">
        <v>171</v>
      </c>
      <c r="J233" s="416" t="s">
        <v>172</v>
      </c>
    </row>
    <row r="234" spans="1:10" x14ac:dyDescent="0.25">
      <c r="A234" s="452"/>
      <c r="B234" s="184" t="s">
        <v>222</v>
      </c>
      <c r="C234" s="183"/>
      <c r="D234" s="183"/>
      <c r="E234" s="191"/>
      <c r="F234" s="183"/>
      <c r="G234" s="183"/>
      <c r="H234" s="183">
        <v>545.54999999999995</v>
      </c>
      <c r="I234" s="183"/>
      <c r="J234" s="326">
        <f>H234</f>
        <v>545.54999999999995</v>
      </c>
    </row>
    <row r="235" spans="1:10" x14ac:dyDescent="0.25">
      <c r="A235" s="452"/>
      <c r="B235" s="183"/>
      <c r="C235" s="183"/>
      <c r="D235" s="183"/>
      <c r="E235" s="183"/>
      <c r="F235" s="183"/>
      <c r="G235" s="183"/>
      <c r="H235" s="183"/>
      <c r="I235" s="183"/>
      <c r="J235" s="254"/>
    </row>
    <row r="236" spans="1:10" x14ac:dyDescent="0.25">
      <c r="A236" s="443" t="s">
        <v>16</v>
      </c>
      <c r="B236" s="444"/>
      <c r="C236" s="444"/>
      <c r="D236" s="444"/>
      <c r="E236" s="444"/>
      <c r="F236" s="444"/>
      <c r="G236" s="444"/>
      <c r="H236" s="444"/>
      <c r="I236" s="445"/>
      <c r="J236" s="250">
        <f>ROUND(J234,2)</f>
        <v>545.54999999999995</v>
      </c>
    </row>
    <row r="237" spans="1:10" x14ac:dyDescent="0.25">
      <c r="A237" s="449"/>
      <c r="B237" s="450"/>
      <c r="C237" s="450"/>
      <c r="D237" s="450"/>
      <c r="E237" s="450"/>
      <c r="F237" s="450"/>
      <c r="G237" s="450"/>
      <c r="H237" s="450"/>
      <c r="I237" s="450"/>
      <c r="J237" s="451"/>
    </row>
    <row r="238" spans="1:10" ht="25.5" x14ac:dyDescent="0.25">
      <c r="A238" s="371" t="str">
        <f>'PLANILHA ORÇAMENTÁRIA'!A91</f>
        <v>11.1.3</v>
      </c>
      <c r="B238" s="182" t="str">
        <f>'PLANILHA ORÇAMENTÁRIA'!D91</f>
        <v>LIMPEZA DE SUPERFÍCIE COM JATO DE ALTA PRESSÃO. AF_04/2019</v>
      </c>
      <c r="C238" s="190" t="str">
        <f>'PLANILHA ORÇAMENTÁRIA'!E91</f>
        <v>m2</v>
      </c>
      <c r="D238" s="180" t="s">
        <v>166</v>
      </c>
      <c r="E238" s="180" t="s">
        <v>167</v>
      </c>
      <c r="F238" s="180" t="s">
        <v>168</v>
      </c>
      <c r="G238" s="180" t="s">
        <v>169</v>
      </c>
      <c r="H238" s="180" t="s">
        <v>170</v>
      </c>
      <c r="I238" s="180" t="s">
        <v>171</v>
      </c>
      <c r="J238" s="249" t="s">
        <v>172</v>
      </c>
    </row>
    <row r="239" spans="1:10" x14ac:dyDescent="0.25">
      <c r="A239" s="324"/>
      <c r="B239" s="238" t="s">
        <v>207</v>
      </c>
      <c r="C239" s="239"/>
      <c r="D239" s="239">
        <v>6</v>
      </c>
      <c r="E239" s="239">
        <v>16.75</v>
      </c>
      <c r="F239" s="239">
        <v>0.3</v>
      </c>
      <c r="G239" s="239"/>
      <c r="H239" s="239">
        <f>E239*F239</f>
        <v>5.0249999999999995</v>
      </c>
      <c r="I239" s="239"/>
      <c r="J239" s="273">
        <f>D239*H239</f>
        <v>30.15</v>
      </c>
    </row>
    <row r="240" spans="1:10" x14ac:dyDescent="0.25">
      <c r="A240" s="324"/>
      <c r="B240" s="238" t="s">
        <v>208</v>
      </c>
      <c r="C240" s="239"/>
      <c r="D240" s="239">
        <v>15</v>
      </c>
      <c r="E240" s="240">
        <v>29.8</v>
      </c>
      <c r="F240" s="240"/>
      <c r="G240" s="240">
        <v>0.1</v>
      </c>
      <c r="H240" s="240">
        <f>E240*G240</f>
        <v>2.9800000000000004</v>
      </c>
      <c r="I240" s="240"/>
      <c r="J240" s="274">
        <f>D240*H240</f>
        <v>44.7</v>
      </c>
    </row>
    <row r="241" spans="1:16383" x14ac:dyDescent="0.2">
      <c r="A241" s="324"/>
      <c r="B241" s="184" t="s">
        <v>209</v>
      </c>
      <c r="C241" s="191"/>
      <c r="D241" s="233">
        <v>12</v>
      </c>
      <c r="E241" s="234">
        <v>6.5</v>
      </c>
      <c r="F241" s="234">
        <v>0.3</v>
      </c>
      <c r="G241" s="234"/>
      <c r="H241" s="234">
        <f>E241*F241</f>
        <v>1.95</v>
      </c>
      <c r="I241" s="191"/>
      <c r="J241" s="275">
        <f>D241*H241</f>
        <v>23.4</v>
      </c>
    </row>
    <row r="242" spans="1:16383" x14ac:dyDescent="0.2">
      <c r="A242" s="322"/>
      <c r="B242" s="235" t="s">
        <v>216</v>
      </c>
      <c r="C242" s="212"/>
      <c r="D242" s="233"/>
      <c r="E242" s="234"/>
      <c r="F242" s="234"/>
      <c r="G242" s="234"/>
      <c r="H242" s="234">
        <f>85.2+85.2+135.09+135.09</f>
        <v>440.58000000000004</v>
      </c>
      <c r="I242" s="212">
        <v>2</v>
      </c>
      <c r="J242" s="275">
        <f>H242*I242</f>
        <v>881.16000000000008</v>
      </c>
      <c r="K242" s="187"/>
      <c r="L242" s="187"/>
      <c r="M242" s="187"/>
      <c r="N242" s="187"/>
      <c r="O242" s="187"/>
      <c r="P242" s="187"/>
      <c r="Q242" s="187"/>
      <c r="R242" s="187"/>
      <c r="S242" s="187"/>
      <c r="T242" s="187"/>
      <c r="U242" s="187"/>
      <c r="V242" s="187"/>
      <c r="W242" s="187"/>
      <c r="X242" s="187"/>
      <c r="Y242" s="187"/>
      <c r="Z242" s="187"/>
      <c r="AA242" s="187"/>
      <c r="AB242" s="187"/>
      <c r="AC242" s="187"/>
      <c r="AD242" s="187"/>
      <c r="AE242" s="187"/>
      <c r="AF242" s="187"/>
      <c r="AG242" s="187"/>
      <c r="AH242" s="187"/>
      <c r="AI242" s="187"/>
      <c r="AJ242" s="187"/>
      <c r="AK242" s="187"/>
      <c r="AL242" s="187"/>
      <c r="AM242" s="187"/>
      <c r="AN242" s="187"/>
      <c r="AO242" s="187"/>
      <c r="AP242" s="187"/>
      <c r="AQ242" s="187"/>
      <c r="AR242" s="187"/>
      <c r="AS242" s="187"/>
      <c r="AT242" s="187"/>
      <c r="AU242" s="187"/>
      <c r="AV242" s="187"/>
      <c r="AW242" s="187"/>
      <c r="AX242" s="187"/>
      <c r="AY242" s="187"/>
      <c r="AZ242" s="187"/>
      <c r="BA242" s="187"/>
      <c r="BB242" s="187"/>
      <c r="BC242" s="187"/>
      <c r="BD242" s="187"/>
      <c r="BE242" s="187"/>
      <c r="BF242" s="187"/>
      <c r="BG242" s="187"/>
      <c r="BH242" s="187"/>
      <c r="BI242" s="187"/>
      <c r="BJ242" s="187"/>
      <c r="BK242" s="187"/>
      <c r="BL242" s="187"/>
      <c r="BM242" s="187"/>
      <c r="BN242" s="187"/>
      <c r="BO242" s="187"/>
      <c r="BP242" s="187"/>
      <c r="BQ242" s="187"/>
      <c r="BR242" s="187"/>
      <c r="BS242" s="187"/>
      <c r="BT242" s="187"/>
      <c r="BU242" s="187"/>
      <c r="BV242" s="187"/>
      <c r="BW242" s="187"/>
      <c r="BX242" s="187"/>
      <c r="BY242" s="187"/>
      <c r="BZ242" s="187"/>
      <c r="CA242" s="187"/>
      <c r="CB242" s="187"/>
      <c r="CC242" s="187"/>
      <c r="CD242" s="187"/>
      <c r="CE242" s="187"/>
      <c r="CF242" s="187"/>
      <c r="CG242" s="187"/>
      <c r="CH242" s="187"/>
      <c r="CI242" s="187"/>
      <c r="CJ242" s="187"/>
      <c r="CK242" s="187"/>
      <c r="CL242" s="187"/>
      <c r="CM242" s="187"/>
      <c r="CN242" s="187"/>
      <c r="CO242" s="187"/>
      <c r="CP242" s="187"/>
      <c r="CQ242" s="187"/>
      <c r="CR242" s="187"/>
      <c r="CS242" s="187"/>
      <c r="CT242" s="187"/>
      <c r="CU242" s="187"/>
      <c r="CV242" s="187"/>
      <c r="CW242" s="187"/>
      <c r="CX242" s="187"/>
      <c r="CY242" s="187"/>
      <c r="CZ242" s="187"/>
      <c r="DA242" s="187"/>
      <c r="DB242" s="187"/>
      <c r="DC242" s="187"/>
      <c r="DD242" s="187"/>
      <c r="DE242" s="187"/>
      <c r="DF242" s="187"/>
      <c r="DG242" s="187"/>
      <c r="DH242" s="187"/>
      <c r="DI242" s="187"/>
      <c r="DJ242" s="187"/>
      <c r="DK242" s="187"/>
      <c r="DL242" s="187"/>
      <c r="DM242" s="187"/>
      <c r="DN242" s="187"/>
      <c r="DO242" s="187"/>
      <c r="DP242" s="187"/>
      <c r="DQ242" s="187"/>
      <c r="DR242" s="187"/>
      <c r="DS242" s="187"/>
      <c r="DT242" s="187"/>
      <c r="DU242" s="187"/>
      <c r="DV242" s="187"/>
      <c r="DW242" s="187"/>
      <c r="DX242" s="187"/>
      <c r="DY242" s="187"/>
      <c r="DZ242" s="187"/>
      <c r="EA242" s="187"/>
      <c r="EB242" s="187"/>
      <c r="EC242" s="187"/>
      <c r="ED242" s="187"/>
      <c r="EE242" s="187"/>
      <c r="EF242" s="187"/>
      <c r="EG242" s="187"/>
      <c r="EH242" s="187"/>
      <c r="EI242" s="187"/>
      <c r="EJ242" s="187"/>
      <c r="EK242" s="187"/>
      <c r="EL242" s="187"/>
      <c r="EM242" s="187"/>
      <c r="EN242" s="187"/>
      <c r="EO242" s="187"/>
      <c r="EP242" s="187"/>
      <c r="EQ242" s="187"/>
      <c r="ER242" s="187"/>
      <c r="ES242" s="187"/>
      <c r="ET242" s="187"/>
      <c r="EU242" s="187"/>
      <c r="EV242" s="187"/>
      <c r="EW242" s="187"/>
      <c r="EX242" s="187"/>
      <c r="EY242" s="187"/>
      <c r="EZ242" s="187"/>
      <c r="FA242" s="187"/>
      <c r="FB242" s="187"/>
      <c r="FC242" s="187"/>
      <c r="FD242" s="187"/>
      <c r="FE242" s="187"/>
      <c r="FF242" s="187"/>
      <c r="FG242" s="187"/>
      <c r="FH242" s="187"/>
      <c r="FI242" s="187"/>
      <c r="FJ242" s="187"/>
      <c r="FK242" s="187"/>
      <c r="FL242" s="187"/>
      <c r="FM242" s="187"/>
      <c r="FN242" s="187"/>
      <c r="FO242" s="187"/>
      <c r="FP242" s="187"/>
      <c r="FQ242" s="187"/>
      <c r="FR242" s="187"/>
      <c r="FS242" s="187"/>
      <c r="FT242" s="187"/>
      <c r="FU242" s="187"/>
      <c r="FV242" s="187"/>
      <c r="FW242" s="187"/>
      <c r="FX242" s="187"/>
      <c r="FY242" s="187"/>
      <c r="FZ242" s="187"/>
      <c r="GA242" s="187"/>
      <c r="GB242" s="187"/>
      <c r="GC242" s="187"/>
      <c r="GD242" s="187"/>
      <c r="GE242" s="187"/>
      <c r="GF242" s="187"/>
      <c r="GG242" s="187"/>
      <c r="GH242" s="187"/>
      <c r="GI242" s="187"/>
      <c r="GJ242" s="187"/>
      <c r="GK242" s="187"/>
      <c r="GL242" s="187"/>
      <c r="GM242" s="187"/>
      <c r="GN242" s="187"/>
      <c r="GO242" s="187"/>
      <c r="GP242" s="187"/>
      <c r="GQ242" s="187"/>
      <c r="GR242" s="187"/>
      <c r="GS242" s="187"/>
      <c r="GT242" s="187"/>
      <c r="GU242" s="187"/>
      <c r="GV242" s="187"/>
      <c r="GW242" s="187"/>
      <c r="GX242" s="187"/>
      <c r="GY242" s="187"/>
      <c r="GZ242" s="187"/>
      <c r="HA242" s="187"/>
      <c r="HB242" s="187"/>
      <c r="HC242" s="187"/>
      <c r="HD242" s="187"/>
      <c r="HE242" s="187"/>
      <c r="HF242" s="187"/>
      <c r="HG242" s="187"/>
      <c r="HH242" s="187"/>
      <c r="HI242" s="187"/>
      <c r="HJ242" s="187"/>
      <c r="HK242" s="187"/>
      <c r="HL242" s="187"/>
      <c r="HM242" s="187"/>
      <c r="HN242" s="187"/>
      <c r="HO242" s="187"/>
      <c r="HP242" s="187"/>
      <c r="HQ242" s="187"/>
      <c r="HR242" s="187"/>
      <c r="HS242" s="187"/>
      <c r="HT242" s="187"/>
      <c r="HU242" s="187"/>
      <c r="HV242" s="187"/>
      <c r="HW242" s="187"/>
      <c r="HX242" s="187"/>
      <c r="HY242" s="187"/>
      <c r="HZ242" s="187"/>
      <c r="IA242" s="187"/>
      <c r="IB242" s="187"/>
      <c r="IC242" s="187"/>
      <c r="ID242" s="187"/>
      <c r="IE242" s="187"/>
      <c r="IF242" s="187"/>
      <c r="IG242" s="187"/>
      <c r="IH242" s="187"/>
      <c r="II242" s="187"/>
      <c r="IJ242" s="187"/>
      <c r="IK242" s="187"/>
      <c r="IL242" s="187"/>
      <c r="IM242" s="187"/>
      <c r="IN242" s="187"/>
      <c r="IO242" s="187"/>
      <c r="IP242" s="187"/>
      <c r="IQ242" s="187"/>
      <c r="IR242" s="187"/>
      <c r="IS242" s="187"/>
      <c r="IT242" s="187"/>
      <c r="IU242" s="187"/>
      <c r="IV242" s="187"/>
      <c r="IW242" s="187"/>
      <c r="IX242" s="187"/>
      <c r="IY242" s="187"/>
      <c r="IZ242" s="187"/>
      <c r="JA242" s="187"/>
      <c r="JB242" s="187"/>
      <c r="JC242" s="187"/>
      <c r="JD242" s="187"/>
      <c r="JE242" s="187"/>
      <c r="JF242" s="187"/>
      <c r="JG242" s="187"/>
      <c r="JH242" s="187"/>
      <c r="JI242" s="187"/>
      <c r="JJ242" s="187"/>
      <c r="JK242" s="187"/>
      <c r="JL242" s="187"/>
      <c r="JM242" s="187"/>
      <c r="JN242" s="187"/>
      <c r="JO242" s="187"/>
      <c r="JP242" s="187"/>
      <c r="JQ242" s="187"/>
      <c r="JR242" s="187"/>
      <c r="JS242" s="187"/>
      <c r="JT242" s="187"/>
      <c r="JU242" s="187"/>
      <c r="JV242" s="187"/>
      <c r="JW242" s="187"/>
      <c r="JX242" s="187"/>
      <c r="JY242" s="187"/>
      <c r="JZ242" s="187"/>
      <c r="KA242" s="187"/>
      <c r="KB242" s="187"/>
      <c r="KC242" s="187"/>
      <c r="KD242" s="187"/>
      <c r="KE242" s="187"/>
      <c r="KF242" s="187"/>
      <c r="KG242" s="187"/>
      <c r="KH242" s="187"/>
      <c r="KI242" s="187"/>
      <c r="KJ242" s="187"/>
      <c r="KK242" s="187"/>
      <c r="KL242" s="187"/>
      <c r="KM242" s="187"/>
      <c r="KN242" s="187"/>
      <c r="KO242" s="187"/>
      <c r="KP242" s="187"/>
      <c r="KQ242" s="187"/>
      <c r="KR242" s="187"/>
      <c r="KS242" s="187"/>
      <c r="KT242" s="187"/>
      <c r="KU242" s="187"/>
      <c r="KV242" s="187"/>
      <c r="KW242" s="187"/>
      <c r="KX242" s="187"/>
      <c r="KY242" s="187"/>
      <c r="KZ242" s="187"/>
      <c r="LA242" s="187"/>
      <c r="LB242" s="187"/>
      <c r="LC242" s="187"/>
      <c r="LD242" s="187"/>
      <c r="LE242" s="187"/>
      <c r="LF242" s="187"/>
      <c r="LG242" s="187"/>
      <c r="LH242" s="187"/>
      <c r="LI242" s="187"/>
      <c r="LJ242" s="187"/>
      <c r="LK242" s="187"/>
      <c r="LL242" s="187"/>
      <c r="LM242" s="187"/>
      <c r="LN242" s="187"/>
      <c r="LO242" s="187"/>
      <c r="LP242" s="187"/>
      <c r="LQ242" s="187"/>
      <c r="LR242" s="187"/>
      <c r="LS242" s="187"/>
      <c r="LT242" s="187"/>
      <c r="LU242" s="187"/>
      <c r="LV242" s="187"/>
      <c r="LW242" s="187"/>
      <c r="LX242" s="187"/>
      <c r="LY242" s="187"/>
      <c r="LZ242" s="187"/>
      <c r="MA242" s="187"/>
      <c r="MB242" s="187"/>
      <c r="MC242" s="187"/>
      <c r="MD242" s="187"/>
      <c r="ME242" s="187"/>
      <c r="MF242" s="187"/>
      <c r="MG242" s="187"/>
      <c r="MH242" s="187"/>
      <c r="MI242" s="187"/>
      <c r="MJ242" s="187"/>
      <c r="MK242" s="187"/>
      <c r="ML242" s="187"/>
      <c r="MM242" s="187"/>
      <c r="MN242" s="187"/>
      <c r="MO242" s="187"/>
      <c r="MP242" s="187"/>
      <c r="MQ242" s="187"/>
      <c r="MR242" s="187"/>
      <c r="MS242" s="187"/>
      <c r="MT242" s="187"/>
      <c r="MU242" s="187"/>
      <c r="MV242" s="187"/>
      <c r="MW242" s="187"/>
      <c r="MX242" s="187"/>
      <c r="MY242" s="187"/>
      <c r="MZ242" s="187"/>
      <c r="NA242" s="187"/>
      <c r="NB242" s="187"/>
      <c r="NC242" s="187"/>
      <c r="ND242" s="187"/>
      <c r="NE242" s="187"/>
      <c r="NF242" s="187"/>
      <c r="NG242" s="187"/>
      <c r="NH242" s="187"/>
      <c r="NI242" s="187"/>
      <c r="NJ242" s="187"/>
      <c r="NK242" s="187"/>
      <c r="NL242" s="187"/>
      <c r="NM242" s="187"/>
      <c r="NN242" s="187"/>
      <c r="NO242" s="187"/>
      <c r="NP242" s="187"/>
      <c r="NQ242" s="187"/>
      <c r="NR242" s="187"/>
      <c r="NS242" s="187"/>
      <c r="NT242" s="187"/>
      <c r="NU242" s="187"/>
      <c r="NV242" s="187"/>
      <c r="NW242" s="187"/>
      <c r="NX242" s="187"/>
      <c r="NY242" s="187"/>
      <c r="NZ242" s="187"/>
      <c r="OA242" s="187"/>
      <c r="OB242" s="187"/>
      <c r="OC242" s="187"/>
      <c r="OD242" s="187"/>
      <c r="OE242" s="187"/>
      <c r="OF242" s="187"/>
      <c r="OG242" s="187"/>
      <c r="OH242" s="187"/>
      <c r="OI242" s="187"/>
      <c r="OJ242" s="187"/>
      <c r="OK242" s="187"/>
      <c r="OL242" s="187"/>
      <c r="OM242" s="187"/>
      <c r="ON242" s="187"/>
      <c r="OO242" s="187"/>
      <c r="OP242" s="187"/>
      <c r="OQ242" s="187"/>
      <c r="OR242" s="187"/>
      <c r="OS242" s="187"/>
      <c r="OT242" s="187"/>
      <c r="OU242" s="187"/>
      <c r="OV242" s="187"/>
      <c r="OW242" s="187"/>
      <c r="OX242" s="187"/>
      <c r="OY242" s="187"/>
      <c r="OZ242" s="187"/>
      <c r="PA242" s="187"/>
      <c r="PB242" s="187"/>
      <c r="PC242" s="187"/>
      <c r="PD242" s="187"/>
      <c r="PE242" s="187"/>
      <c r="PF242" s="187"/>
      <c r="PG242" s="187"/>
      <c r="PH242" s="187"/>
      <c r="PI242" s="187"/>
      <c r="PJ242" s="187"/>
      <c r="PK242" s="187"/>
      <c r="PL242" s="187"/>
      <c r="PM242" s="187"/>
      <c r="PN242" s="187"/>
      <c r="PO242" s="187"/>
      <c r="PP242" s="187"/>
      <c r="PQ242" s="187"/>
      <c r="PR242" s="187"/>
      <c r="PS242" s="187"/>
      <c r="PT242" s="187"/>
      <c r="PU242" s="187"/>
      <c r="PV242" s="187"/>
      <c r="PW242" s="187"/>
      <c r="PX242" s="187"/>
      <c r="PY242" s="187"/>
      <c r="PZ242" s="187"/>
      <c r="QA242" s="187"/>
      <c r="QB242" s="187"/>
      <c r="QC242" s="187"/>
      <c r="QD242" s="187"/>
      <c r="QE242" s="187"/>
      <c r="QF242" s="187"/>
      <c r="QG242" s="187"/>
      <c r="QH242" s="187"/>
      <c r="QI242" s="187"/>
      <c r="QJ242" s="187"/>
      <c r="QK242" s="187"/>
      <c r="QL242" s="187"/>
      <c r="QM242" s="187"/>
      <c r="QN242" s="187"/>
      <c r="QO242" s="187"/>
      <c r="QP242" s="187"/>
      <c r="QQ242" s="187"/>
      <c r="QR242" s="187"/>
      <c r="QS242" s="187"/>
      <c r="QT242" s="187"/>
      <c r="QU242" s="187"/>
      <c r="QV242" s="187"/>
      <c r="QW242" s="187"/>
      <c r="QX242" s="187"/>
      <c r="QY242" s="187"/>
      <c r="QZ242" s="187"/>
      <c r="RA242" s="187"/>
      <c r="RB242" s="187"/>
      <c r="RC242" s="187"/>
      <c r="RD242" s="187"/>
      <c r="RE242" s="187"/>
      <c r="RF242" s="187"/>
      <c r="RG242" s="187"/>
      <c r="RH242" s="187"/>
      <c r="RI242" s="187"/>
      <c r="RJ242" s="187"/>
      <c r="RK242" s="187"/>
      <c r="RL242" s="187"/>
      <c r="RM242" s="187"/>
      <c r="RN242" s="187"/>
      <c r="RO242" s="187"/>
      <c r="RP242" s="187"/>
      <c r="RQ242" s="187"/>
      <c r="RR242" s="187"/>
      <c r="RS242" s="187"/>
      <c r="RT242" s="187"/>
      <c r="RU242" s="187"/>
      <c r="RV242" s="187"/>
      <c r="RW242" s="187"/>
      <c r="RX242" s="187"/>
      <c r="RY242" s="187"/>
      <c r="RZ242" s="187"/>
      <c r="SA242" s="187"/>
      <c r="SB242" s="187"/>
      <c r="SC242" s="187"/>
      <c r="SD242" s="187"/>
      <c r="SE242" s="187"/>
      <c r="SF242" s="187"/>
      <c r="SG242" s="187"/>
      <c r="SH242" s="187"/>
      <c r="SI242" s="187"/>
      <c r="SJ242" s="187"/>
      <c r="SK242" s="187"/>
      <c r="SL242" s="187"/>
      <c r="SM242" s="187"/>
      <c r="SN242" s="187"/>
      <c r="SO242" s="187"/>
      <c r="SP242" s="187"/>
      <c r="SQ242" s="187"/>
      <c r="SR242" s="187"/>
      <c r="SS242" s="187"/>
      <c r="ST242" s="187"/>
      <c r="SU242" s="187"/>
      <c r="SV242" s="187"/>
      <c r="SW242" s="187"/>
      <c r="SX242" s="187"/>
      <c r="SY242" s="187"/>
      <c r="SZ242" s="187"/>
      <c r="TA242" s="187"/>
      <c r="TB242" s="187"/>
      <c r="TC242" s="187"/>
      <c r="TD242" s="187"/>
      <c r="TE242" s="187"/>
      <c r="TF242" s="187"/>
      <c r="TG242" s="187"/>
      <c r="TH242" s="187"/>
      <c r="TI242" s="187"/>
      <c r="TJ242" s="187"/>
      <c r="TK242" s="187"/>
      <c r="TL242" s="187"/>
      <c r="TM242" s="187"/>
      <c r="TN242" s="187"/>
      <c r="TO242" s="187"/>
      <c r="TP242" s="187"/>
      <c r="TQ242" s="187"/>
      <c r="TR242" s="187"/>
      <c r="TS242" s="187"/>
      <c r="TT242" s="187"/>
      <c r="TU242" s="187"/>
      <c r="TV242" s="187"/>
      <c r="TW242" s="187"/>
      <c r="TX242" s="187"/>
      <c r="TY242" s="187"/>
      <c r="TZ242" s="187"/>
      <c r="UA242" s="187"/>
      <c r="UB242" s="187"/>
      <c r="UC242" s="187"/>
      <c r="UD242" s="187"/>
      <c r="UE242" s="187"/>
      <c r="UF242" s="187"/>
      <c r="UG242" s="187"/>
      <c r="UH242" s="187"/>
      <c r="UI242" s="187"/>
      <c r="UJ242" s="187"/>
      <c r="UK242" s="187"/>
      <c r="UL242" s="187"/>
      <c r="UM242" s="187"/>
      <c r="UN242" s="187"/>
      <c r="UO242" s="187"/>
      <c r="UP242" s="187"/>
      <c r="UQ242" s="187"/>
      <c r="UR242" s="187"/>
      <c r="US242" s="187"/>
      <c r="UT242" s="187"/>
      <c r="UU242" s="187"/>
      <c r="UV242" s="187"/>
      <c r="UW242" s="187"/>
      <c r="UX242" s="187"/>
      <c r="UY242" s="187"/>
      <c r="UZ242" s="187"/>
      <c r="VA242" s="187"/>
      <c r="VB242" s="187"/>
      <c r="VC242" s="187"/>
      <c r="VD242" s="187"/>
      <c r="VE242" s="187"/>
      <c r="VF242" s="187"/>
      <c r="VG242" s="187"/>
      <c r="VH242" s="187"/>
      <c r="VI242" s="187"/>
      <c r="VJ242" s="187"/>
      <c r="VK242" s="187"/>
      <c r="VL242" s="187"/>
      <c r="VM242" s="187"/>
      <c r="VN242" s="187"/>
      <c r="VO242" s="187"/>
      <c r="VP242" s="187"/>
      <c r="VQ242" s="187"/>
      <c r="VR242" s="187"/>
      <c r="VS242" s="187"/>
      <c r="VT242" s="187"/>
      <c r="VU242" s="187"/>
      <c r="VV242" s="187"/>
      <c r="VW242" s="187"/>
      <c r="VX242" s="187"/>
      <c r="VY242" s="187"/>
      <c r="VZ242" s="187"/>
      <c r="WA242" s="187"/>
      <c r="WB242" s="187"/>
      <c r="WC242" s="187"/>
      <c r="WD242" s="187"/>
      <c r="WE242" s="187"/>
      <c r="WF242" s="187"/>
      <c r="WG242" s="187"/>
      <c r="WH242" s="187"/>
      <c r="WI242" s="187"/>
      <c r="WJ242" s="187"/>
      <c r="WK242" s="187"/>
      <c r="WL242" s="187"/>
      <c r="WM242" s="187"/>
      <c r="WN242" s="187"/>
      <c r="WO242" s="187"/>
      <c r="WP242" s="187"/>
      <c r="WQ242" s="187"/>
      <c r="WR242" s="187"/>
      <c r="WS242" s="187"/>
      <c r="WT242" s="187"/>
      <c r="WU242" s="187"/>
      <c r="WV242" s="187"/>
      <c r="WW242" s="187"/>
      <c r="WX242" s="187"/>
      <c r="WY242" s="187"/>
      <c r="WZ242" s="187"/>
      <c r="XA242" s="187"/>
      <c r="XB242" s="187"/>
      <c r="XC242" s="187"/>
      <c r="XD242" s="187"/>
      <c r="XE242" s="187"/>
      <c r="XF242" s="187"/>
      <c r="XG242" s="187"/>
      <c r="XH242" s="187"/>
      <c r="XI242" s="187"/>
      <c r="XJ242" s="187"/>
      <c r="XK242" s="187"/>
      <c r="XL242" s="187"/>
      <c r="XM242" s="187"/>
      <c r="XN242" s="187"/>
      <c r="XO242" s="187"/>
      <c r="XP242" s="187"/>
      <c r="XQ242" s="187"/>
      <c r="XR242" s="187"/>
      <c r="XS242" s="187"/>
      <c r="XT242" s="187"/>
      <c r="XU242" s="187"/>
      <c r="XV242" s="187"/>
      <c r="XW242" s="187"/>
      <c r="XX242" s="187"/>
      <c r="XY242" s="187"/>
      <c r="XZ242" s="187"/>
      <c r="YA242" s="187"/>
      <c r="YB242" s="187"/>
      <c r="YC242" s="187"/>
      <c r="YD242" s="187"/>
      <c r="YE242" s="187"/>
      <c r="YF242" s="187"/>
      <c r="YG242" s="187"/>
      <c r="YH242" s="187"/>
      <c r="YI242" s="187"/>
      <c r="YJ242" s="187"/>
      <c r="YK242" s="187"/>
      <c r="YL242" s="187"/>
      <c r="YM242" s="187"/>
      <c r="YN242" s="187"/>
      <c r="YO242" s="187"/>
      <c r="YP242" s="187"/>
      <c r="YQ242" s="187"/>
      <c r="YR242" s="187"/>
      <c r="YS242" s="187"/>
      <c r="YT242" s="187"/>
      <c r="YU242" s="187"/>
      <c r="YV242" s="187"/>
      <c r="YW242" s="187"/>
      <c r="YX242" s="187"/>
      <c r="YY242" s="187"/>
      <c r="YZ242" s="187"/>
      <c r="ZA242" s="187"/>
      <c r="ZB242" s="187"/>
      <c r="ZC242" s="187"/>
      <c r="ZD242" s="187"/>
      <c r="ZE242" s="187"/>
      <c r="ZF242" s="187"/>
      <c r="ZG242" s="187"/>
      <c r="ZH242" s="187"/>
      <c r="ZI242" s="187"/>
      <c r="ZJ242" s="187"/>
      <c r="ZK242" s="187"/>
      <c r="ZL242" s="187"/>
      <c r="ZM242" s="187"/>
      <c r="ZN242" s="187"/>
      <c r="ZO242" s="187"/>
      <c r="ZP242" s="187"/>
      <c r="ZQ242" s="187"/>
      <c r="ZR242" s="187"/>
      <c r="ZS242" s="187"/>
      <c r="ZT242" s="187"/>
      <c r="ZU242" s="187"/>
      <c r="ZV242" s="187"/>
      <c r="ZW242" s="187"/>
      <c r="ZX242" s="187"/>
      <c r="ZY242" s="187"/>
      <c r="ZZ242" s="187"/>
      <c r="AAA242" s="187"/>
      <c r="AAB242" s="187"/>
      <c r="AAC242" s="187"/>
      <c r="AAD242" s="187"/>
      <c r="AAE242" s="187"/>
      <c r="AAF242" s="187"/>
      <c r="AAG242" s="187"/>
      <c r="AAH242" s="187"/>
      <c r="AAI242" s="187"/>
      <c r="AAJ242" s="187"/>
      <c r="AAK242" s="187"/>
      <c r="AAL242" s="187"/>
      <c r="AAM242" s="187"/>
      <c r="AAN242" s="187"/>
      <c r="AAO242" s="187"/>
      <c r="AAP242" s="187"/>
      <c r="AAQ242" s="187"/>
      <c r="AAR242" s="187"/>
      <c r="AAS242" s="187"/>
      <c r="AAT242" s="187"/>
      <c r="AAU242" s="187"/>
      <c r="AAV242" s="187"/>
      <c r="AAW242" s="187"/>
      <c r="AAX242" s="187"/>
      <c r="AAY242" s="187"/>
      <c r="AAZ242" s="187"/>
      <c r="ABA242" s="187"/>
      <c r="ABB242" s="187"/>
      <c r="ABC242" s="187"/>
      <c r="ABD242" s="187"/>
      <c r="ABE242" s="187"/>
      <c r="ABF242" s="187"/>
      <c r="ABG242" s="187"/>
      <c r="ABH242" s="187"/>
      <c r="ABI242" s="187"/>
      <c r="ABJ242" s="187"/>
      <c r="ABK242" s="187"/>
      <c r="ABL242" s="187"/>
      <c r="ABM242" s="187"/>
      <c r="ABN242" s="187"/>
      <c r="ABO242" s="187"/>
      <c r="ABP242" s="187"/>
      <c r="ABQ242" s="187"/>
      <c r="ABR242" s="187"/>
      <c r="ABS242" s="187"/>
      <c r="ABT242" s="187"/>
      <c r="ABU242" s="187"/>
      <c r="ABV242" s="187"/>
      <c r="ABW242" s="187"/>
      <c r="ABX242" s="187"/>
      <c r="ABY242" s="187"/>
      <c r="ABZ242" s="187"/>
      <c r="ACA242" s="187"/>
      <c r="ACB242" s="187"/>
      <c r="ACC242" s="187"/>
      <c r="ACD242" s="187"/>
      <c r="ACE242" s="187"/>
      <c r="ACF242" s="187"/>
      <c r="ACG242" s="187"/>
      <c r="ACH242" s="187"/>
      <c r="ACI242" s="187"/>
      <c r="ACJ242" s="187"/>
      <c r="ACK242" s="187"/>
      <c r="ACL242" s="187"/>
      <c r="ACM242" s="187"/>
      <c r="ACN242" s="187"/>
      <c r="ACO242" s="187"/>
      <c r="ACP242" s="187"/>
      <c r="ACQ242" s="187"/>
      <c r="ACR242" s="187"/>
      <c r="ACS242" s="187"/>
      <c r="ACT242" s="187"/>
      <c r="ACU242" s="187"/>
      <c r="ACV242" s="187"/>
      <c r="ACW242" s="187"/>
      <c r="ACX242" s="187"/>
      <c r="ACY242" s="187"/>
      <c r="ACZ242" s="187"/>
      <c r="ADA242" s="187"/>
      <c r="ADB242" s="187"/>
      <c r="ADC242" s="187"/>
      <c r="ADD242" s="187"/>
      <c r="ADE242" s="187"/>
      <c r="ADF242" s="187"/>
      <c r="ADG242" s="187"/>
      <c r="ADH242" s="187"/>
      <c r="ADI242" s="187"/>
      <c r="ADJ242" s="187"/>
      <c r="ADK242" s="187"/>
      <c r="ADL242" s="187"/>
      <c r="ADM242" s="187"/>
      <c r="ADN242" s="187"/>
      <c r="ADO242" s="187"/>
      <c r="ADP242" s="187"/>
      <c r="ADQ242" s="187"/>
      <c r="ADR242" s="187"/>
      <c r="ADS242" s="187"/>
      <c r="ADT242" s="187"/>
      <c r="ADU242" s="187"/>
      <c r="ADV242" s="187"/>
      <c r="ADW242" s="187"/>
      <c r="ADX242" s="187"/>
      <c r="ADY242" s="187"/>
      <c r="ADZ242" s="187"/>
      <c r="AEA242" s="187"/>
      <c r="AEB242" s="187"/>
      <c r="AEC242" s="187"/>
      <c r="AED242" s="187"/>
      <c r="AEE242" s="187"/>
      <c r="AEF242" s="187"/>
      <c r="AEG242" s="187"/>
      <c r="AEH242" s="187"/>
      <c r="AEI242" s="187"/>
      <c r="AEJ242" s="187"/>
      <c r="AEK242" s="187"/>
      <c r="AEL242" s="187"/>
      <c r="AEM242" s="187"/>
      <c r="AEN242" s="187"/>
      <c r="AEO242" s="187"/>
      <c r="AEP242" s="187"/>
      <c r="AEQ242" s="187"/>
      <c r="AER242" s="187"/>
      <c r="AES242" s="187"/>
      <c r="AET242" s="187"/>
      <c r="AEU242" s="187"/>
      <c r="AEV242" s="187"/>
      <c r="AEW242" s="187"/>
      <c r="AEX242" s="187"/>
      <c r="AEY242" s="187"/>
      <c r="AEZ242" s="187"/>
      <c r="AFA242" s="187"/>
      <c r="AFB242" s="187"/>
      <c r="AFC242" s="187"/>
      <c r="AFD242" s="187"/>
      <c r="AFE242" s="187"/>
      <c r="AFF242" s="187"/>
      <c r="AFG242" s="187"/>
      <c r="AFH242" s="187"/>
      <c r="AFI242" s="187"/>
      <c r="AFJ242" s="187"/>
      <c r="AFK242" s="187"/>
      <c r="AFL242" s="187"/>
      <c r="AFM242" s="187"/>
      <c r="AFN242" s="187"/>
      <c r="AFO242" s="187"/>
      <c r="AFP242" s="187"/>
      <c r="AFQ242" s="187"/>
      <c r="AFR242" s="187"/>
      <c r="AFS242" s="187"/>
      <c r="AFT242" s="187"/>
      <c r="AFU242" s="187"/>
      <c r="AFV242" s="187"/>
      <c r="AFW242" s="187"/>
      <c r="AFX242" s="187"/>
      <c r="AFY242" s="187"/>
      <c r="AFZ242" s="187"/>
      <c r="AGA242" s="187"/>
      <c r="AGB242" s="187"/>
      <c r="AGC242" s="187"/>
      <c r="AGD242" s="187"/>
      <c r="AGE242" s="187"/>
      <c r="AGF242" s="187"/>
      <c r="AGG242" s="187"/>
      <c r="AGH242" s="187"/>
      <c r="AGI242" s="187"/>
      <c r="AGJ242" s="187"/>
      <c r="AGK242" s="187"/>
      <c r="AGL242" s="187"/>
      <c r="AGM242" s="187"/>
      <c r="AGN242" s="187"/>
      <c r="AGO242" s="187"/>
      <c r="AGP242" s="187"/>
      <c r="AGQ242" s="187"/>
      <c r="AGR242" s="187"/>
      <c r="AGS242" s="187"/>
      <c r="AGT242" s="187"/>
      <c r="AGU242" s="187"/>
      <c r="AGV242" s="187"/>
      <c r="AGW242" s="187"/>
      <c r="AGX242" s="187"/>
      <c r="AGY242" s="187"/>
      <c r="AGZ242" s="187"/>
      <c r="AHA242" s="187"/>
      <c r="AHB242" s="187"/>
      <c r="AHC242" s="187"/>
      <c r="AHD242" s="187"/>
      <c r="AHE242" s="187"/>
      <c r="AHF242" s="187"/>
      <c r="AHG242" s="187"/>
      <c r="AHH242" s="187"/>
      <c r="AHI242" s="187"/>
      <c r="AHJ242" s="187"/>
      <c r="AHK242" s="187"/>
      <c r="AHL242" s="187"/>
      <c r="AHM242" s="187"/>
      <c r="AHN242" s="187"/>
      <c r="AHO242" s="187"/>
      <c r="AHP242" s="187"/>
      <c r="AHQ242" s="187"/>
      <c r="AHR242" s="187"/>
      <c r="AHS242" s="187"/>
      <c r="AHT242" s="187"/>
      <c r="AHU242" s="187"/>
      <c r="AHV242" s="187"/>
      <c r="AHW242" s="187"/>
      <c r="AHX242" s="187"/>
      <c r="AHY242" s="187"/>
      <c r="AHZ242" s="187"/>
      <c r="AIA242" s="187"/>
      <c r="AIB242" s="187"/>
      <c r="AIC242" s="187"/>
      <c r="AID242" s="187"/>
      <c r="AIE242" s="187"/>
      <c r="AIF242" s="187"/>
      <c r="AIG242" s="187"/>
      <c r="AIH242" s="187"/>
      <c r="AII242" s="187"/>
      <c r="AIJ242" s="187"/>
      <c r="AIK242" s="187"/>
      <c r="AIL242" s="187"/>
      <c r="AIM242" s="187"/>
      <c r="AIN242" s="187"/>
      <c r="AIO242" s="187"/>
      <c r="AIP242" s="187"/>
      <c r="AIQ242" s="187"/>
      <c r="AIR242" s="187"/>
      <c r="AIS242" s="187"/>
      <c r="AIT242" s="187"/>
      <c r="AIU242" s="187"/>
      <c r="AIV242" s="187"/>
      <c r="AIW242" s="187"/>
      <c r="AIX242" s="187"/>
      <c r="AIY242" s="187"/>
      <c r="AIZ242" s="187"/>
      <c r="AJA242" s="187"/>
      <c r="AJB242" s="187"/>
      <c r="AJC242" s="187"/>
      <c r="AJD242" s="187"/>
      <c r="AJE242" s="187"/>
      <c r="AJF242" s="187"/>
      <c r="AJG242" s="187"/>
      <c r="AJH242" s="187"/>
      <c r="AJI242" s="187"/>
      <c r="AJJ242" s="187"/>
      <c r="AJK242" s="187"/>
      <c r="AJL242" s="187"/>
      <c r="AJM242" s="187"/>
      <c r="AJN242" s="187"/>
      <c r="AJO242" s="187"/>
      <c r="AJP242" s="187"/>
      <c r="AJQ242" s="187"/>
      <c r="AJR242" s="187"/>
      <c r="AJS242" s="187"/>
      <c r="AJT242" s="187"/>
      <c r="AJU242" s="187"/>
      <c r="AJV242" s="187"/>
      <c r="AJW242" s="187"/>
      <c r="AJX242" s="187"/>
      <c r="AJY242" s="187"/>
      <c r="AJZ242" s="187"/>
      <c r="AKA242" s="187"/>
      <c r="AKB242" s="187"/>
      <c r="AKC242" s="187"/>
      <c r="AKD242" s="187"/>
      <c r="AKE242" s="187"/>
      <c r="AKF242" s="187"/>
      <c r="AKG242" s="187"/>
      <c r="AKH242" s="187"/>
      <c r="AKI242" s="187"/>
      <c r="AKJ242" s="187"/>
      <c r="AKK242" s="187"/>
      <c r="AKL242" s="187"/>
      <c r="AKM242" s="187"/>
      <c r="AKN242" s="187"/>
      <c r="AKO242" s="187"/>
      <c r="AKP242" s="187"/>
      <c r="AKQ242" s="187"/>
      <c r="AKR242" s="187"/>
      <c r="AKS242" s="187"/>
      <c r="AKT242" s="187"/>
      <c r="AKU242" s="187"/>
      <c r="AKV242" s="187"/>
      <c r="AKW242" s="187"/>
      <c r="AKX242" s="187"/>
      <c r="AKY242" s="187"/>
      <c r="AKZ242" s="187"/>
      <c r="ALA242" s="187"/>
      <c r="ALB242" s="187"/>
      <c r="ALC242" s="187"/>
      <c r="ALD242" s="187"/>
      <c r="ALE242" s="187"/>
      <c r="ALF242" s="187"/>
      <c r="ALG242" s="187"/>
      <c r="ALH242" s="187"/>
      <c r="ALI242" s="187"/>
      <c r="ALJ242" s="187"/>
      <c r="ALK242" s="187"/>
      <c r="ALL242" s="187"/>
      <c r="ALM242" s="187"/>
      <c r="ALN242" s="187"/>
      <c r="ALO242" s="187"/>
      <c r="ALP242" s="187"/>
      <c r="ALQ242" s="187"/>
      <c r="ALR242" s="187"/>
      <c r="ALS242" s="187"/>
      <c r="ALT242" s="187"/>
      <c r="ALU242" s="187"/>
      <c r="ALV242" s="187"/>
      <c r="ALW242" s="187"/>
      <c r="ALX242" s="187"/>
      <c r="ALY242" s="187"/>
      <c r="ALZ242" s="187"/>
      <c r="AMA242" s="187"/>
      <c r="AMB242" s="187"/>
      <c r="AMC242" s="187"/>
      <c r="AMD242" s="187"/>
      <c r="AME242" s="187"/>
      <c r="AMF242" s="187"/>
      <c r="AMG242" s="187"/>
      <c r="AMH242" s="187"/>
      <c r="AMI242" s="187"/>
      <c r="AMJ242" s="187"/>
      <c r="AMK242" s="187"/>
      <c r="AML242" s="187"/>
      <c r="AMM242" s="187"/>
      <c r="AMN242" s="187"/>
      <c r="AMO242" s="187"/>
      <c r="AMP242" s="187"/>
      <c r="AMQ242" s="187"/>
      <c r="AMR242" s="187"/>
      <c r="AMS242" s="187"/>
      <c r="AMT242" s="187"/>
      <c r="AMU242" s="187"/>
      <c r="AMV242" s="187"/>
      <c r="AMW242" s="187"/>
      <c r="AMX242" s="187"/>
      <c r="AMY242" s="187"/>
      <c r="AMZ242" s="187"/>
      <c r="ANA242" s="187"/>
      <c r="ANB242" s="187"/>
      <c r="ANC242" s="187"/>
      <c r="AND242" s="187"/>
      <c r="ANE242" s="187"/>
      <c r="ANF242" s="187"/>
      <c r="ANG242" s="187"/>
      <c r="ANH242" s="187"/>
      <c r="ANI242" s="187"/>
      <c r="ANJ242" s="187"/>
      <c r="ANK242" s="187"/>
      <c r="ANL242" s="187"/>
      <c r="ANM242" s="187"/>
      <c r="ANN242" s="187"/>
      <c r="ANO242" s="187"/>
      <c r="ANP242" s="187"/>
      <c r="ANQ242" s="187"/>
      <c r="ANR242" s="187"/>
      <c r="ANS242" s="187"/>
      <c r="ANT242" s="187"/>
      <c r="ANU242" s="187"/>
      <c r="ANV242" s="187"/>
      <c r="ANW242" s="187"/>
      <c r="ANX242" s="187"/>
      <c r="ANY242" s="187"/>
      <c r="ANZ242" s="187"/>
      <c r="AOA242" s="187"/>
      <c r="AOB242" s="187"/>
      <c r="AOC242" s="187"/>
      <c r="AOD242" s="187"/>
      <c r="AOE242" s="187"/>
      <c r="AOF242" s="187"/>
      <c r="AOG242" s="187"/>
      <c r="AOH242" s="187"/>
      <c r="AOI242" s="187"/>
      <c r="AOJ242" s="187"/>
      <c r="AOK242" s="187"/>
      <c r="AOL242" s="187"/>
      <c r="AOM242" s="187"/>
      <c r="AON242" s="187"/>
      <c r="AOO242" s="187"/>
      <c r="AOP242" s="187"/>
      <c r="AOQ242" s="187"/>
      <c r="AOR242" s="187"/>
      <c r="AOS242" s="187"/>
      <c r="AOT242" s="187"/>
      <c r="AOU242" s="187"/>
      <c r="AOV242" s="187"/>
      <c r="AOW242" s="187"/>
      <c r="AOX242" s="187"/>
      <c r="AOY242" s="187"/>
      <c r="AOZ242" s="187"/>
      <c r="APA242" s="187"/>
      <c r="APB242" s="187"/>
      <c r="APC242" s="187"/>
      <c r="APD242" s="187"/>
      <c r="APE242" s="187"/>
      <c r="APF242" s="187"/>
      <c r="APG242" s="187"/>
      <c r="APH242" s="187"/>
      <c r="API242" s="187"/>
      <c r="APJ242" s="187"/>
      <c r="APK242" s="187"/>
      <c r="APL242" s="187"/>
      <c r="APM242" s="187"/>
      <c r="APN242" s="187"/>
      <c r="APO242" s="187"/>
      <c r="APP242" s="187"/>
      <c r="APQ242" s="187"/>
      <c r="APR242" s="187"/>
      <c r="APS242" s="187"/>
      <c r="APT242" s="187"/>
      <c r="APU242" s="187"/>
      <c r="APV242" s="187"/>
      <c r="APW242" s="187"/>
      <c r="APX242" s="187"/>
      <c r="APY242" s="187"/>
      <c r="APZ242" s="187"/>
      <c r="AQA242" s="187"/>
      <c r="AQB242" s="187"/>
      <c r="AQC242" s="187"/>
      <c r="AQD242" s="187"/>
      <c r="AQE242" s="187"/>
      <c r="AQF242" s="187"/>
      <c r="AQG242" s="187"/>
      <c r="AQH242" s="187"/>
      <c r="AQI242" s="187"/>
      <c r="AQJ242" s="187"/>
      <c r="AQK242" s="187"/>
      <c r="AQL242" s="187"/>
      <c r="AQM242" s="187"/>
      <c r="AQN242" s="187"/>
      <c r="AQO242" s="187"/>
      <c r="AQP242" s="187"/>
      <c r="AQQ242" s="187"/>
      <c r="AQR242" s="187"/>
      <c r="AQS242" s="187"/>
      <c r="AQT242" s="187"/>
      <c r="AQU242" s="187"/>
      <c r="AQV242" s="187"/>
      <c r="AQW242" s="187"/>
      <c r="AQX242" s="187"/>
      <c r="AQY242" s="187"/>
      <c r="AQZ242" s="187"/>
      <c r="ARA242" s="187"/>
      <c r="ARB242" s="187"/>
      <c r="ARC242" s="187"/>
      <c r="ARD242" s="187"/>
      <c r="ARE242" s="187"/>
      <c r="ARF242" s="187"/>
      <c r="ARG242" s="187"/>
      <c r="ARH242" s="187"/>
      <c r="ARI242" s="187"/>
      <c r="ARJ242" s="187"/>
      <c r="ARK242" s="187"/>
      <c r="ARL242" s="187"/>
      <c r="ARM242" s="187"/>
      <c r="ARN242" s="187"/>
      <c r="ARO242" s="187"/>
      <c r="ARP242" s="187"/>
      <c r="ARQ242" s="187"/>
      <c r="ARR242" s="187"/>
      <c r="ARS242" s="187"/>
      <c r="ART242" s="187"/>
      <c r="ARU242" s="187"/>
      <c r="ARV242" s="187"/>
      <c r="ARW242" s="187"/>
      <c r="ARX242" s="187"/>
      <c r="ARY242" s="187"/>
      <c r="ARZ242" s="187"/>
      <c r="ASA242" s="187"/>
      <c r="ASB242" s="187"/>
      <c r="ASC242" s="187"/>
      <c r="ASD242" s="187"/>
      <c r="ASE242" s="187"/>
      <c r="ASF242" s="187"/>
      <c r="ASG242" s="187"/>
      <c r="ASH242" s="187"/>
      <c r="ASI242" s="187"/>
      <c r="ASJ242" s="187"/>
      <c r="ASK242" s="187"/>
      <c r="ASL242" s="187"/>
      <c r="ASM242" s="187"/>
      <c r="ASN242" s="187"/>
      <c r="ASO242" s="187"/>
      <c r="ASP242" s="187"/>
      <c r="ASQ242" s="187"/>
      <c r="ASR242" s="187"/>
      <c r="ASS242" s="187"/>
      <c r="AST242" s="187"/>
      <c r="ASU242" s="187"/>
      <c r="ASV242" s="187"/>
      <c r="ASW242" s="187"/>
      <c r="ASX242" s="187"/>
      <c r="ASY242" s="187"/>
      <c r="ASZ242" s="187"/>
      <c r="ATA242" s="187"/>
      <c r="ATB242" s="187"/>
      <c r="ATC242" s="187"/>
      <c r="ATD242" s="187"/>
      <c r="ATE242" s="187"/>
      <c r="ATF242" s="187"/>
      <c r="ATG242" s="187"/>
      <c r="ATH242" s="187"/>
      <c r="ATI242" s="187"/>
      <c r="ATJ242" s="187"/>
      <c r="ATK242" s="187"/>
      <c r="ATL242" s="187"/>
      <c r="ATM242" s="187"/>
      <c r="ATN242" s="187"/>
      <c r="ATO242" s="187"/>
      <c r="ATP242" s="187"/>
      <c r="ATQ242" s="187"/>
      <c r="ATR242" s="187"/>
      <c r="ATS242" s="187"/>
      <c r="ATT242" s="187"/>
      <c r="ATU242" s="187"/>
      <c r="ATV242" s="187"/>
      <c r="ATW242" s="187"/>
      <c r="ATX242" s="187"/>
      <c r="ATY242" s="187"/>
      <c r="ATZ242" s="187"/>
      <c r="AUA242" s="187"/>
      <c r="AUB242" s="187"/>
      <c r="AUC242" s="187"/>
      <c r="AUD242" s="187"/>
      <c r="AUE242" s="187"/>
      <c r="AUF242" s="187"/>
      <c r="AUG242" s="187"/>
      <c r="AUH242" s="187"/>
      <c r="AUI242" s="187"/>
      <c r="AUJ242" s="187"/>
      <c r="AUK242" s="187"/>
      <c r="AUL242" s="187"/>
      <c r="AUM242" s="187"/>
      <c r="AUN242" s="187"/>
      <c r="AUO242" s="187"/>
      <c r="AUP242" s="187"/>
      <c r="AUQ242" s="187"/>
      <c r="AUR242" s="187"/>
      <c r="AUS242" s="187"/>
      <c r="AUT242" s="187"/>
      <c r="AUU242" s="187"/>
      <c r="AUV242" s="187"/>
      <c r="AUW242" s="187"/>
      <c r="AUX242" s="187"/>
      <c r="AUY242" s="187"/>
      <c r="AUZ242" s="187"/>
      <c r="AVA242" s="187"/>
      <c r="AVB242" s="187"/>
      <c r="AVC242" s="187"/>
      <c r="AVD242" s="187"/>
      <c r="AVE242" s="187"/>
      <c r="AVF242" s="187"/>
      <c r="AVG242" s="187"/>
      <c r="AVH242" s="187"/>
      <c r="AVI242" s="187"/>
      <c r="AVJ242" s="187"/>
      <c r="AVK242" s="187"/>
      <c r="AVL242" s="187"/>
      <c r="AVM242" s="187"/>
      <c r="AVN242" s="187"/>
      <c r="AVO242" s="187"/>
      <c r="AVP242" s="187"/>
      <c r="AVQ242" s="187"/>
      <c r="AVR242" s="187"/>
      <c r="AVS242" s="187"/>
      <c r="AVT242" s="187"/>
      <c r="AVU242" s="187"/>
      <c r="AVV242" s="187"/>
      <c r="AVW242" s="187"/>
      <c r="AVX242" s="187"/>
      <c r="AVY242" s="187"/>
      <c r="AVZ242" s="187"/>
      <c r="AWA242" s="187"/>
      <c r="AWB242" s="187"/>
      <c r="AWC242" s="187"/>
      <c r="AWD242" s="187"/>
      <c r="AWE242" s="187"/>
      <c r="AWF242" s="187"/>
      <c r="AWG242" s="187"/>
      <c r="AWH242" s="187"/>
      <c r="AWI242" s="187"/>
      <c r="AWJ242" s="187"/>
      <c r="AWK242" s="187"/>
      <c r="AWL242" s="187"/>
      <c r="AWM242" s="187"/>
      <c r="AWN242" s="187"/>
      <c r="AWO242" s="187"/>
      <c r="AWP242" s="187"/>
      <c r="AWQ242" s="187"/>
      <c r="AWR242" s="187"/>
      <c r="AWS242" s="187"/>
      <c r="AWT242" s="187"/>
      <c r="AWU242" s="187"/>
      <c r="AWV242" s="187"/>
      <c r="AWW242" s="187"/>
      <c r="AWX242" s="187"/>
      <c r="AWY242" s="187"/>
      <c r="AWZ242" s="187"/>
      <c r="AXA242" s="187"/>
      <c r="AXB242" s="187"/>
      <c r="AXC242" s="187"/>
      <c r="AXD242" s="187"/>
      <c r="AXE242" s="187"/>
      <c r="AXF242" s="187"/>
      <c r="AXG242" s="187"/>
      <c r="AXH242" s="187"/>
      <c r="AXI242" s="187"/>
      <c r="AXJ242" s="187"/>
      <c r="AXK242" s="187"/>
      <c r="AXL242" s="187"/>
      <c r="AXM242" s="187"/>
      <c r="AXN242" s="187"/>
      <c r="AXO242" s="187"/>
      <c r="AXP242" s="187"/>
      <c r="AXQ242" s="187"/>
      <c r="AXR242" s="187"/>
      <c r="AXS242" s="187"/>
      <c r="AXT242" s="187"/>
      <c r="AXU242" s="187"/>
      <c r="AXV242" s="187"/>
      <c r="AXW242" s="187"/>
      <c r="AXX242" s="187"/>
      <c r="AXY242" s="187"/>
      <c r="AXZ242" s="187"/>
      <c r="AYA242" s="187"/>
      <c r="AYB242" s="187"/>
      <c r="AYC242" s="187"/>
      <c r="AYD242" s="187"/>
      <c r="AYE242" s="187"/>
      <c r="AYF242" s="187"/>
      <c r="AYG242" s="187"/>
      <c r="AYH242" s="187"/>
      <c r="AYI242" s="187"/>
      <c r="AYJ242" s="187"/>
      <c r="AYK242" s="187"/>
      <c r="AYL242" s="187"/>
      <c r="AYM242" s="187"/>
      <c r="AYN242" s="187"/>
      <c r="AYO242" s="187"/>
      <c r="AYP242" s="187"/>
      <c r="AYQ242" s="187"/>
      <c r="AYR242" s="187"/>
      <c r="AYS242" s="187"/>
      <c r="AYT242" s="187"/>
      <c r="AYU242" s="187"/>
      <c r="AYV242" s="187"/>
      <c r="AYW242" s="187"/>
      <c r="AYX242" s="187"/>
      <c r="AYY242" s="187"/>
      <c r="AYZ242" s="187"/>
      <c r="AZA242" s="187"/>
      <c r="AZB242" s="187"/>
      <c r="AZC242" s="187"/>
      <c r="AZD242" s="187"/>
      <c r="AZE242" s="187"/>
      <c r="AZF242" s="187"/>
      <c r="AZG242" s="187"/>
      <c r="AZH242" s="187"/>
      <c r="AZI242" s="187"/>
      <c r="AZJ242" s="187"/>
      <c r="AZK242" s="187"/>
      <c r="AZL242" s="187"/>
      <c r="AZM242" s="187"/>
      <c r="AZN242" s="187"/>
      <c r="AZO242" s="187"/>
      <c r="AZP242" s="187"/>
      <c r="AZQ242" s="187"/>
      <c r="AZR242" s="187"/>
      <c r="AZS242" s="187"/>
      <c r="AZT242" s="187"/>
      <c r="AZU242" s="187"/>
      <c r="AZV242" s="187"/>
      <c r="AZW242" s="187"/>
      <c r="AZX242" s="187"/>
      <c r="AZY242" s="187"/>
      <c r="AZZ242" s="187"/>
      <c r="BAA242" s="187"/>
      <c r="BAB242" s="187"/>
      <c r="BAC242" s="187"/>
      <c r="BAD242" s="187"/>
      <c r="BAE242" s="187"/>
      <c r="BAF242" s="187"/>
      <c r="BAG242" s="187"/>
      <c r="BAH242" s="187"/>
      <c r="BAI242" s="187"/>
      <c r="BAJ242" s="187"/>
      <c r="BAK242" s="187"/>
      <c r="BAL242" s="187"/>
      <c r="BAM242" s="187"/>
      <c r="BAN242" s="187"/>
      <c r="BAO242" s="187"/>
      <c r="BAP242" s="187"/>
      <c r="BAQ242" s="187"/>
      <c r="BAR242" s="187"/>
      <c r="BAS242" s="187"/>
      <c r="BAT242" s="187"/>
      <c r="BAU242" s="187"/>
      <c r="BAV242" s="187"/>
      <c r="BAW242" s="187"/>
      <c r="BAX242" s="187"/>
      <c r="BAY242" s="187"/>
      <c r="BAZ242" s="187"/>
      <c r="BBA242" s="187"/>
      <c r="BBB242" s="187"/>
      <c r="BBC242" s="187"/>
      <c r="BBD242" s="187"/>
      <c r="BBE242" s="187"/>
      <c r="BBF242" s="187"/>
      <c r="BBG242" s="187"/>
      <c r="BBH242" s="187"/>
      <c r="BBI242" s="187"/>
      <c r="BBJ242" s="187"/>
      <c r="BBK242" s="187"/>
      <c r="BBL242" s="187"/>
      <c r="BBM242" s="187"/>
      <c r="BBN242" s="187"/>
      <c r="BBO242" s="187"/>
      <c r="BBP242" s="187"/>
      <c r="BBQ242" s="187"/>
      <c r="BBR242" s="187"/>
      <c r="BBS242" s="187"/>
      <c r="BBT242" s="187"/>
      <c r="BBU242" s="187"/>
      <c r="BBV242" s="187"/>
      <c r="BBW242" s="187"/>
      <c r="BBX242" s="187"/>
      <c r="BBY242" s="187"/>
      <c r="BBZ242" s="187"/>
      <c r="BCA242" s="187"/>
      <c r="BCB242" s="187"/>
      <c r="BCC242" s="187"/>
      <c r="BCD242" s="187"/>
      <c r="BCE242" s="187"/>
      <c r="BCF242" s="187"/>
      <c r="BCG242" s="187"/>
      <c r="BCH242" s="187"/>
      <c r="BCI242" s="187"/>
      <c r="BCJ242" s="187"/>
      <c r="BCK242" s="187"/>
      <c r="BCL242" s="187"/>
      <c r="BCM242" s="187"/>
      <c r="BCN242" s="187"/>
      <c r="BCO242" s="187"/>
      <c r="BCP242" s="187"/>
      <c r="BCQ242" s="187"/>
      <c r="BCR242" s="187"/>
      <c r="BCS242" s="187"/>
      <c r="BCT242" s="187"/>
      <c r="BCU242" s="187"/>
      <c r="BCV242" s="187"/>
      <c r="BCW242" s="187"/>
      <c r="BCX242" s="187"/>
      <c r="BCY242" s="187"/>
      <c r="BCZ242" s="187"/>
      <c r="BDA242" s="187"/>
      <c r="BDB242" s="187"/>
      <c r="BDC242" s="187"/>
      <c r="BDD242" s="187"/>
      <c r="BDE242" s="187"/>
      <c r="BDF242" s="187"/>
      <c r="BDG242" s="187"/>
      <c r="BDH242" s="187"/>
      <c r="BDI242" s="187"/>
      <c r="BDJ242" s="187"/>
      <c r="BDK242" s="187"/>
      <c r="BDL242" s="187"/>
      <c r="BDM242" s="187"/>
      <c r="BDN242" s="187"/>
      <c r="BDO242" s="187"/>
      <c r="BDP242" s="187"/>
      <c r="BDQ242" s="187"/>
      <c r="BDR242" s="187"/>
      <c r="BDS242" s="187"/>
      <c r="BDT242" s="187"/>
      <c r="BDU242" s="187"/>
      <c r="BDV242" s="187"/>
      <c r="BDW242" s="187"/>
      <c r="BDX242" s="187"/>
      <c r="BDY242" s="187"/>
      <c r="BDZ242" s="187"/>
      <c r="BEA242" s="187"/>
      <c r="BEB242" s="187"/>
      <c r="BEC242" s="187"/>
      <c r="BED242" s="187"/>
      <c r="BEE242" s="187"/>
      <c r="BEF242" s="187"/>
      <c r="BEG242" s="187"/>
      <c r="BEH242" s="187"/>
      <c r="BEI242" s="187"/>
      <c r="BEJ242" s="187"/>
      <c r="BEK242" s="187"/>
      <c r="BEL242" s="187"/>
      <c r="BEM242" s="187"/>
      <c r="BEN242" s="187"/>
      <c r="BEO242" s="187"/>
      <c r="BEP242" s="187"/>
      <c r="BEQ242" s="187"/>
      <c r="BER242" s="187"/>
      <c r="BES242" s="187"/>
      <c r="BET242" s="187"/>
      <c r="BEU242" s="187"/>
      <c r="BEV242" s="187"/>
      <c r="BEW242" s="187"/>
      <c r="BEX242" s="187"/>
      <c r="BEY242" s="187"/>
      <c r="BEZ242" s="187"/>
      <c r="BFA242" s="187"/>
      <c r="BFB242" s="187"/>
      <c r="BFC242" s="187"/>
      <c r="BFD242" s="187"/>
      <c r="BFE242" s="187"/>
      <c r="BFF242" s="187"/>
      <c r="BFG242" s="187"/>
      <c r="BFH242" s="187"/>
      <c r="BFI242" s="187"/>
      <c r="BFJ242" s="187"/>
      <c r="BFK242" s="187"/>
      <c r="BFL242" s="187"/>
      <c r="BFM242" s="187"/>
      <c r="BFN242" s="187"/>
      <c r="BFO242" s="187"/>
      <c r="BFP242" s="187"/>
      <c r="BFQ242" s="187"/>
      <c r="BFR242" s="187"/>
      <c r="BFS242" s="187"/>
      <c r="BFT242" s="187"/>
      <c r="BFU242" s="187"/>
      <c r="BFV242" s="187"/>
      <c r="BFW242" s="187"/>
      <c r="BFX242" s="187"/>
      <c r="BFY242" s="187"/>
      <c r="BFZ242" s="187"/>
      <c r="BGA242" s="187"/>
      <c r="BGB242" s="187"/>
      <c r="BGC242" s="187"/>
      <c r="BGD242" s="187"/>
      <c r="BGE242" s="187"/>
      <c r="BGF242" s="187"/>
      <c r="BGG242" s="187"/>
      <c r="BGH242" s="187"/>
      <c r="BGI242" s="187"/>
      <c r="BGJ242" s="187"/>
      <c r="BGK242" s="187"/>
      <c r="BGL242" s="187"/>
      <c r="BGM242" s="187"/>
      <c r="BGN242" s="187"/>
      <c r="BGO242" s="187"/>
      <c r="BGP242" s="187"/>
      <c r="BGQ242" s="187"/>
      <c r="BGR242" s="187"/>
      <c r="BGS242" s="187"/>
      <c r="BGT242" s="187"/>
      <c r="BGU242" s="187"/>
      <c r="BGV242" s="187"/>
      <c r="BGW242" s="187"/>
      <c r="BGX242" s="187"/>
      <c r="BGY242" s="187"/>
      <c r="BGZ242" s="187"/>
      <c r="BHA242" s="187"/>
      <c r="BHB242" s="187"/>
      <c r="BHC242" s="187"/>
      <c r="BHD242" s="187"/>
      <c r="BHE242" s="187"/>
      <c r="BHF242" s="187"/>
      <c r="BHG242" s="187"/>
      <c r="BHH242" s="187"/>
      <c r="BHI242" s="187"/>
      <c r="BHJ242" s="187"/>
      <c r="BHK242" s="187"/>
      <c r="BHL242" s="187"/>
      <c r="BHM242" s="187"/>
      <c r="BHN242" s="187"/>
      <c r="BHO242" s="187"/>
      <c r="BHP242" s="187"/>
      <c r="BHQ242" s="187"/>
      <c r="BHR242" s="187"/>
      <c r="BHS242" s="187"/>
      <c r="BHT242" s="187"/>
      <c r="BHU242" s="187"/>
      <c r="BHV242" s="187"/>
      <c r="BHW242" s="187"/>
      <c r="BHX242" s="187"/>
      <c r="BHY242" s="187"/>
      <c r="BHZ242" s="187"/>
      <c r="BIA242" s="187"/>
      <c r="BIB242" s="187"/>
      <c r="BIC242" s="187"/>
      <c r="BID242" s="187"/>
      <c r="BIE242" s="187"/>
      <c r="BIF242" s="187"/>
      <c r="BIG242" s="187"/>
      <c r="BIH242" s="187"/>
      <c r="BII242" s="187"/>
      <c r="BIJ242" s="187"/>
      <c r="BIK242" s="187"/>
      <c r="BIL242" s="187"/>
      <c r="BIM242" s="187"/>
      <c r="BIN242" s="187"/>
      <c r="BIO242" s="187"/>
      <c r="BIP242" s="187"/>
      <c r="BIQ242" s="187"/>
      <c r="BIR242" s="187"/>
      <c r="BIS242" s="187"/>
      <c r="BIT242" s="187"/>
      <c r="BIU242" s="187"/>
      <c r="BIV242" s="187"/>
      <c r="BIW242" s="187"/>
      <c r="BIX242" s="187"/>
      <c r="BIY242" s="187"/>
      <c r="BIZ242" s="187"/>
      <c r="BJA242" s="187"/>
      <c r="BJB242" s="187"/>
      <c r="BJC242" s="187"/>
      <c r="BJD242" s="187"/>
      <c r="BJE242" s="187"/>
      <c r="BJF242" s="187"/>
      <c r="BJG242" s="187"/>
      <c r="BJH242" s="187"/>
      <c r="BJI242" s="187"/>
      <c r="BJJ242" s="187"/>
      <c r="BJK242" s="187"/>
      <c r="BJL242" s="187"/>
      <c r="BJM242" s="187"/>
      <c r="BJN242" s="187"/>
      <c r="BJO242" s="187"/>
      <c r="BJP242" s="187"/>
      <c r="BJQ242" s="187"/>
      <c r="BJR242" s="187"/>
      <c r="BJS242" s="187"/>
      <c r="BJT242" s="187"/>
      <c r="BJU242" s="187"/>
      <c r="BJV242" s="187"/>
      <c r="BJW242" s="187"/>
      <c r="BJX242" s="187"/>
      <c r="BJY242" s="187"/>
      <c r="BJZ242" s="187"/>
      <c r="BKA242" s="187"/>
      <c r="BKB242" s="187"/>
      <c r="BKC242" s="187"/>
      <c r="BKD242" s="187"/>
      <c r="BKE242" s="187"/>
      <c r="BKF242" s="187"/>
      <c r="BKG242" s="187"/>
      <c r="BKH242" s="187"/>
      <c r="BKI242" s="187"/>
      <c r="BKJ242" s="187"/>
      <c r="BKK242" s="187"/>
      <c r="BKL242" s="187"/>
      <c r="BKM242" s="187"/>
      <c r="BKN242" s="187"/>
      <c r="BKO242" s="187"/>
      <c r="BKP242" s="187"/>
      <c r="BKQ242" s="187"/>
      <c r="BKR242" s="187"/>
      <c r="BKS242" s="187"/>
      <c r="BKT242" s="187"/>
      <c r="BKU242" s="187"/>
      <c r="BKV242" s="187"/>
      <c r="BKW242" s="187"/>
      <c r="BKX242" s="187"/>
      <c r="BKY242" s="187"/>
      <c r="BKZ242" s="187"/>
      <c r="BLA242" s="187"/>
      <c r="BLB242" s="187"/>
      <c r="BLC242" s="187"/>
      <c r="BLD242" s="187"/>
      <c r="BLE242" s="187"/>
      <c r="BLF242" s="187"/>
      <c r="BLG242" s="187"/>
      <c r="BLH242" s="187"/>
      <c r="BLI242" s="187"/>
      <c r="BLJ242" s="187"/>
      <c r="BLK242" s="187"/>
      <c r="BLL242" s="187"/>
      <c r="BLM242" s="187"/>
      <c r="BLN242" s="187"/>
      <c r="BLO242" s="187"/>
      <c r="BLP242" s="187"/>
      <c r="BLQ242" s="187"/>
      <c r="BLR242" s="187"/>
      <c r="BLS242" s="187"/>
      <c r="BLT242" s="187"/>
      <c r="BLU242" s="187"/>
      <c r="BLV242" s="187"/>
      <c r="BLW242" s="187"/>
      <c r="BLX242" s="187"/>
      <c r="BLY242" s="187"/>
      <c r="BLZ242" s="187"/>
      <c r="BMA242" s="187"/>
      <c r="BMB242" s="187"/>
      <c r="BMC242" s="187"/>
      <c r="BMD242" s="187"/>
      <c r="BME242" s="187"/>
      <c r="BMF242" s="187"/>
      <c r="BMG242" s="187"/>
      <c r="BMH242" s="187"/>
      <c r="BMI242" s="187"/>
      <c r="BMJ242" s="187"/>
      <c r="BMK242" s="187"/>
      <c r="BML242" s="187"/>
      <c r="BMM242" s="187"/>
      <c r="BMN242" s="187"/>
      <c r="BMO242" s="187"/>
      <c r="BMP242" s="187"/>
      <c r="BMQ242" s="187"/>
      <c r="BMR242" s="187"/>
      <c r="BMS242" s="187"/>
      <c r="BMT242" s="187"/>
      <c r="BMU242" s="187"/>
      <c r="BMV242" s="187"/>
      <c r="BMW242" s="187"/>
      <c r="BMX242" s="187"/>
      <c r="BMY242" s="187"/>
      <c r="BMZ242" s="187"/>
      <c r="BNA242" s="187"/>
      <c r="BNB242" s="187"/>
      <c r="BNC242" s="187"/>
      <c r="BND242" s="187"/>
      <c r="BNE242" s="187"/>
      <c r="BNF242" s="187"/>
      <c r="BNG242" s="187"/>
      <c r="BNH242" s="187"/>
      <c r="BNI242" s="187"/>
      <c r="BNJ242" s="187"/>
      <c r="BNK242" s="187"/>
      <c r="BNL242" s="187"/>
      <c r="BNM242" s="187"/>
      <c r="BNN242" s="187"/>
      <c r="BNO242" s="187"/>
      <c r="BNP242" s="187"/>
      <c r="BNQ242" s="187"/>
      <c r="BNR242" s="187"/>
      <c r="BNS242" s="187"/>
      <c r="BNT242" s="187"/>
      <c r="BNU242" s="187"/>
      <c r="BNV242" s="187"/>
      <c r="BNW242" s="187"/>
      <c r="BNX242" s="187"/>
      <c r="BNY242" s="187"/>
      <c r="BNZ242" s="187"/>
      <c r="BOA242" s="187"/>
      <c r="BOB242" s="187"/>
      <c r="BOC242" s="187"/>
      <c r="BOD242" s="187"/>
      <c r="BOE242" s="187"/>
      <c r="BOF242" s="187"/>
      <c r="BOG242" s="187"/>
      <c r="BOH242" s="187"/>
      <c r="BOI242" s="187"/>
      <c r="BOJ242" s="187"/>
      <c r="BOK242" s="187"/>
      <c r="BOL242" s="187"/>
      <c r="BOM242" s="187"/>
      <c r="BON242" s="187"/>
      <c r="BOO242" s="187"/>
      <c r="BOP242" s="187"/>
      <c r="BOQ242" s="187"/>
      <c r="BOR242" s="187"/>
      <c r="BOS242" s="187"/>
      <c r="BOT242" s="187"/>
      <c r="BOU242" s="187"/>
      <c r="BOV242" s="187"/>
      <c r="BOW242" s="187"/>
      <c r="BOX242" s="187"/>
      <c r="BOY242" s="187"/>
      <c r="BOZ242" s="187"/>
      <c r="BPA242" s="187"/>
      <c r="BPB242" s="187"/>
      <c r="BPC242" s="187"/>
      <c r="BPD242" s="187"/>
      <c r="BPE242" s="187"/>
      <c r="BPF242" s="187"/>
      <c r="BPG242" s="187"/>
      <c r="BPH242" s="187"/>
      <c r="BPI242" s="187"/>
      <c r="BPJ242" s="187"/>
      <c r="BPK242" s="187"/>
      <c r="BPL242" s="187"/>
      <c r="BPM242" s="187"/>
      <c r="BPN242" s="187"/>
      <c r="BPO242" s="187"/>
      <c r="BPP242" s="187"/>
      <c r="BPQ242" s="187"/>
      <c r="BPR242" s="187"/>
      <c r="BPS242" s="187"/>
      <c r="BPT242" s="187"/>
      <c r="BPU242" s="187"/>
      <c r="BPV242" s="187"/>
      <c r="BPW242" s="187"/>
      <c r="BPX242" s="187"/>
      <c r="BPY242" s="187"/>
      <c r="BPZ242" s="187"/>
      <c r="BQA242" s="187"/>
      <c r="BQB242" s="187"/>
      <c r="BQC242" s="187"/>
      <c r="BQD242" s="187"/>
      <c r="BQE242" s="187"/>
      <c r="BQF242" s="187"/>
      <c r="BQG242" s="187"/>
      <c r="BQH242" s="187"/>
      <c r="BQI242" s="187"/>
      <c r="BQJ242" s="187"/>
      <c r="BQK242" s="187"/>
      <c r="BQL242" s="187"/>
      <c r="BQM242" s="187"/>
      <c r="BQN242" s="187"/>
      <c r="BQO242" s="187"/>
      <c r="BQP242" s="187"/>
      <c r="BQQ242" s="187"/>
      <c r="BQR242" s="187"/>
      <c r="BQS242" s="187"/>
      <c r="BQT242" s="187"/>
      <c r="BQU242" s="187"/>
      <c r="BQV242" s="187"/>
      <c r="BQW242" s="187"/>
      <c r="BQX242" s="187"/>
      <c r="BQY242" s="187"/>
      <c r="BQZ242" s="187"/>
      <c r="BRA242" s="187"/>
      <c r="BRB242" s="187"/>
      <c r="BRC242" s="187"/>
      <c r="BRD242" s="187"/>
      <c r="BRE242" s="187"/>
      <c r="BRF242" s="187"/>
      <c r="BRG242" s="187"/>
      <c r="BRH242" s="187"/>
      <c r="BRI242" s="187"/>
      <c r="BRJ242" s="187"/>
      <c r="BRK242" s="187"/>
      <c r="BRL242" s="187"/>
      <c r="BRM242" s="187"/>
      <c r="BRN242" s="187"/>
      <c r="BRO242" s="187"/>
      <c r="BRP242" s="187"/>
      <c r="BRQ242" s="187"/>
      <c r="BRR242" s="187"/>
      <c r="BRS242" s="187"/>
      <c r="BRT242" s="187"/>
      <c r="BRU242" s="187"/>
      <c r="BRV242" s="187"/>
      <c r="BRW242" s="187"/>
      <c r="BRX242" s="187"/>
      <c r="BRY242" s="187"/>
      <c r="BRZ242" s="187"/>
      <c r="BSA242" s="187"/>
      <c r="BSB242" s="187"/>
      <c r="BSC242" s="187"/>
      <c r="BSD242" s="187"/>
      <c r="BSE242" s="187"/>
      <c r="BSF242" s="187"/>
      <c r="BSG242" s="187"/>
      <c r="BSH242" s="187"/>
      <c r="BSI242" s="187"/>
      <c r="BSJ242" s="187"/>
      <c r="BSK242" s="187"/>
      <c r="BSL242" s="187"/>
      <c r="BSM242" s="187"/>
      <c r="BSN242" s="187"/>
      <c r="BSO242" s="187"/>
      <c r="BSP242" s="187"/>
      <c r="BSQ242" s="187"/>
      <c r="BSR242" s="187"/>
      <c r="BSS242" s="187"/>
      <c r="BST242" s="187"/>
      <c r="BSU242" s="187"/>
      <c r="BSV242" s="187"/>
      <c r="BSW242" s="187"/>
      <c r="BSX242" s="187"/>
      <c r="BSY242" s="187"/>
      <c r="BSZ242" s="187"/>
      <c r="BTA242" s="187"/>
      <c r="BTB242" s="187"/>
      <c r="BTC242" s="187"/>
      <c r="BTD242" s="187"/>
      <c r="BTE242" s="187"/>
      <c r="BTF242" s="187"/>
      <c r="BTG242" s="187"/>
      <c r="BTH242" s="187"/>
      <c r="BTI242" s="187"/>
      <c r="BTJ242" s="187"/>
      <c r="BTK242" s="187"/>
      <c r="BTL242" s="187"/>
      <c r="BTM242" s="187"/>
      <c r="BTN242" s="187"/>
      <c r="BTO242" s="187"/>
      <c r="BTP242" s="187"/>
      <c r="BTQ242" s="187"/>
      <c r="BTR242" s="187"/>
      <c r="BTS242" s="187"/>
      <c r="BTT242" s="187"/>
      <c r="BTU242" s="187"/>
      <c r="BTV242" s="187"/>
      <c r="BTW242" s="187"/>
      <c r="BTX242" s="187"/>
      <c r="BTY242" s="187"/>
      <c r="BTZ242" s="187"/>
      <c r="BUA242" s="187"/>
      <c r="BUB242" s="187"/>
      <c r="BUC242" s="187"/>
      <c r="BUD242" s="187"/>
      <c r="BUE242" s="187"/>
      <c r="BUF242" s="187"/>
      <c r="BUG242" s="187"/>
      <c r="BUH242" s="187"/>
      <c r="BUI242" s="187"/>
      <c r="BUJ242" s="187"/>
      <c r="BUK242" s="187"/>
      <c r="BUL242" s="187"/>
      <c r="BUM242" s="187"/>
      <c r="BUN242" s="187"/>
      <c r="BUO242" s="187"/>
      <c r="BUP242" s="187"/>
      <c r="BUQ242" s="187"/>
      <c r="BUR242" s="187"/>
      <c r="BUS242" s="187"/>
      <c r="BUT242" s="187"/>
      <c r="BUU242" s="187"/>
      <c r="BUV242" s="187"/>
      <c r="BUW242" s="187"/>
      <c r="BUX242" s="187"/>
      <c r="BUY242" s="187"/>
      <c r="BUZ242" s="187"/>
      <c r="BVA242" s="187"/>
      <c r="BVB242" s="187"/>
      <c r="BVC242" s="187"/>
      <c r="BVD242" s="187"/>
      <c r="BVE242" s="187"/>
      <c r="BVF242" s="187"/>
      <c r="BVG242" s="187"/>
      <c r="BVH242" s="187"/>
      <c r="BVI242" s="187"/>
      <c r="BVJ242" s="187"/>
      <c r="BVK242" s="187"/>
      <c r="BVL242" s="187"/>
      <c r="BVM242" s="187"/>
      <c r="BVN242" s="187"/>
      <c r="BVO242" s="187"/>
      <c r="BVP242" s="187"/>
      <c r="BVQ242" s="187"/>
      <c r="BVR242" s="187"/>
      <c r="BVS242" s="187"/>
      <c r="BVT242" s="187"/>
      <c r="BVU242" s="187"/>
      <c r="BVV242" s="187"/>
      <c r="BVW242" s="187"/>
      <c r="BVX242" s="187"/>
      <c r="BVY242" s="187"/>
      <c r="BVZ242" s="187"/>
      <c r="BWA242" s="187"/>
      <c r="BWB242" s="187"/>
      <c r="BWC242" s="187"/>
      <c r="BWD242" s="187"/>
      <c r="BWE242" s="187"/>
      <c r="BWF242" s="187"/>
      <c r="BWG242" s="187"/>
      <c r="BWH242" s="187"/>
      <c r="BWI242" s="187"/>
      <c r="BWJ242" s="187"/>
      <c r="BWK242" s="187"/>
      <c r="BWL242" s="187"/>
      <c r="BWM242" s="187"/>
      <c r="BWN242" s="187"/>
      <c r="BWO242" s="187"/>
      <c r="BWP242" s="187"/>
      <c r="BWQ242" s="187"/>
      <c r="BWR242" s="187"/>
      <c r="BWS242" s="187"/>
      <c r="BWT242" s="187"/>
      <c r="BWU242" s="187"/>
      <c r="BWV242" s="187"/>
      <c r="BWW242" s="187"/>
      <c r="BWX242" s="187"/>
      <c r="BWY242" s="187"/>
      <c r="BWZ242" s="187"/>
      <c r="BXA242" s="187"/>
      <c r="BXB242" s="187"/>
      <c r="BXC242" s="187"/>
      <c r="BXD242" s="187"/>
      <c r="BXE242" s="187"/>
      <c r="BXF242" s="187"/>
      <c r="BXG242" s="187"/>
      <c r="BXH242" s="187"/>
      <c r="BXI242" s="187"/>
      <c r="BXJ242" s="187"/>
      <c r="BXK242" s="187"/>
      <c r="BXL242" s="187"/>
      <c r="BXM242" s="187"/>
      <c r="BXN242" s="187"/>
      <c r="BXO242" s="187"/>
      <c r="BXP242" s="187"/>
      <c r="BXQ242" s="187"/>
      <c r="BXR242" s="187"/>
      <c r="BXS242" s="187"/>
      <c r="BXT242" s="187"/>
      <c r="BXU242" s="187"/>
      <c r="BXV242" s="187"/>
      <c r="BXW242" s="187"/>
      <c r="BXX242" s="187"/>
      <c r="BXY242" s="187"/>
      <c r="BXZ242" s="187"/>
      <c r="BYA242" s="187"/>
      <c r="BYB242" s="187"/>
      <c r="BYC242" s="187"/>
      <c r="BYD242" s="187"/>
      <c r="BYE242" s="187"/>
      <c r="BYF242" s="187"/>
      <c r="BYG242" s="187"/>
      <c r="BYH242" s="187"/>
      <c r="BYI242" s="187"/>
      <c r="BYJ242" s="187"/>
      <c r="BYK242" s="187"/>
      <c r="BYL242" s="187"/>
      <c r="BYM242" s="187"/>
      <c r="BYN242" s="187"/>
      <c r="BYO242" s="187"/>
      <c r="BYP242" s="187"/>
      <c r="BYQ242" s="187"/>
      <c r="BYR242" s="187"/>
      <c r="BYS242" s="187"/>
      <c r="BYT242" s="187"/>
      <c r="BYU242" s="187"/>
      <c r="BYV242" s="187"/>
      <c r="BYW242" s="187"/>
      <c r="BYX242" s="187"/>
      <c r="BYY242" s="187"/>
      <c r="BYZ242" s="187"/>
      <c r="BZA242" s="187"/>
      <c r="BZB242" s="187"/>
      <c r="BZC242" s="187"/>
      <c r="BZD242" s="187"/>
      <c r="BZE242" s="187"/>
      <c r="BZF242" s="187"/>
      <c r="BZG242" s="187"/>
      <c r="BZH242" s="187"/>
      <c r="BZI242" s="187"/>
      <c r="BZJ242" s="187"/>
      <c r="BZK242" s="187"/>
      <c r="BZL242" s="187"/>
      <c r="BZM242" s="187"/>
      <c r="BZN242" s="187"/>
      <c r="BZO242" s="187"/>
      <c r="BZP242" s="187"/>
      <c r="BZQ242" s="187"/>
      <c r="BZR242" s="187"/>
      <c r="BZS242" s="187"/>
      <c r="BZT242" s="187"/>
      <c r="BZU242" s="187"/>
      <c r="BZV242" s="187"/>
      <c r="BZW242" s="187"/>
      <c r="BZX242" s="187"/>
      <c r="BZY242" s="187"/>
      <c r="BZZ242" s="187"/>
      <c r="CAA242" s="187"/>
      <c r="CAB242" s="187"/>
      <c r="CAC242" s="187"/>
      <c r="CAD242" s="187"/>
      <c r="CAE242" s="187"/>
      <c r="CAF242" s="187"/>
      <c r="CAG242" s="187"/>
      <c r="CAH242" s="187"/>
      <c r="CAI242" s="187"/>
      <c r="CAJ242" s="187"/>
      <c r="CAK242" s="187"/>
      <c r="CAL242" s="187"/>
      <c r="CAM242" s="187"/>
      <c r="CAN242" s="187"/>
      <c r="CAO242" s="187"/>
      <c r="CAP242" s="187"/>
      <c r="CAQ242" s="187"/>
      <c r="CAR242" s="187"/>
      <c r="CAS242" s="187"/>
      <c r="CAT242" s="187"/>
      <c r="CAU242" s="187"/>
      <c r="CAV242" s="187"/>
      <c r="CAW242" s="187"/>
      <c r="CAX242" s="187"/>
      <c r="CAY242" s="187"/>
      <c r="CAZ242" s="187"/>
      <c r="CBA242" s="187"/>
      <c r="CBB242" s="187"/>
      <c r="CBC242" s="187"/>
      <c r="CBD242" s="187"/>
      <c r="CBE242" s="187"/>
      <c r="CBF242" s="187"/>
      <c r="CBG242" s="187"/>
      <c r="CBH242" s="187"/>
      <c r="CBI242" s="187"/>
      <c r="CBJ242" s="187"/>
      <c r="CBK242" s="187"/>
      <c r="CBL242" s="187"/>
      <c r="CBM242" s="187"/>
      <c r="CBN242" s="187"/>
      <c r="CBO242" s="187"/>
      <c r="CBP242" s="187"/>
      <c r="CBQ242" s="187"/>
      <c r="CBR242" s="187"/>
      <c r="CBS242" s="187"/>
      <c r="CBT242" s="187"/>
      <c r="CBU242" s="187"/>
      <c r="CBV242" s="187"/>
      <c r="CBW242" s="187"/>
      <c r="CBX242" s="187"/>
      <c r="CBY242" s="187"/>
      <c r="CBZ242" s="187"/>
      <c r="CCA242" s="187"/>
      <c r="CCB242" s="187"/>
      <c r="CCC242" s="187"/>
      <c r="CCD242" s="187"/>
      <c r="CCE242" s="187"/>
      <c r="CCF242" s="187"/>
      <c r="CCG242" s="187"/>
      <c r="CCH242" s="187"/>
      <c r="CCI242" s="187"/>
      <c r="CCJ242" s="187"/>
      <c r="CCK242" s="187"/>
      <c r="CCL242" s="187"/>
      <c r="CCM242" s="187"/>
      <c r="CCN242" s="187"/>
      <c r="CCO242" s="187"/>
      <c r="CCP242" s="187"/>
      <c r="CCQ242" s="187"/>
      <c r="CCR242" s="187"/>
      <c r="CCS242" s="187"/>
      <c r="CCT242" s="187"/>
      <c r="CCU242" s="187"/>
      <c r="CCV242" s="187"/>
      <c r="CCW242" s="187"/>
      <c r="CCX242" s="187"/>
      <c r="CCY242" s="187"/>
      <c r="CCZ242" s="187"/>
      <c r="CDA242" s="187"/>
      <c r="CDB242" s="187"/>
      <c r="CDC242" s="187"/>
      <c r="CDD242" s="187"/>
      <c r="CDE242" s="187"/>
      <c r="CDF242" s="187"/>
      <c r="CDG242" s="187"/>
      <c r="CDH242" s="187"/>
      <c r="CDI242" s="187"/>
      <c r="CDJ242" s="187"/>
      <c r="CDK242" s="187"/>
      <c r="CDL242" s="187"/>
      <c r="CDM242" s="187"/>
      <c r="CDN242" s="187"/>
      <c r="CDO242" s="187"/>
      <c r="CDP242" s="187"/>
      <c r="CDQ242" s="187"/>
      <c r="CDR242" s="187"/>
      <c r="CDS242" s="187"/>
      <c r="CDT242" s="187"/>
      <c r="CDU242" s="187"/>
      <c r="CDV242" s="187"/>
      <c r="CDW242" s="187"/>
      <c r="CDX242" s="187"/>
      <c r="CDY242" s="187"/>
      <c r="CDZ242" s="187"/>
      <c r="CEA242" s="187"/>
      <c r="CEB242" s="187"/>
      <c r="CEC242" s="187"/>
      <c r="CED242" s="187"/>
      <c r="CEE242" s="187"/>
      <c r="CEF242" s="187"/>
      <c r="CEG242" s="187"/>
      <c r="CEH242" s="187"/>
      <c r="CEI242" s="187"/>
      <c r="CEJ242" s="187"/>
      <c r="CEK242" s="187"/>
      <c r="CEL242" s="187"/>
      <c r="CEM242" s="187"/>
      <c r="CEN242" s="187"/>
      <c r="CEO242" s="187"/>
      <c r="CEP242" s="187"/>
      <c r="CEQ242" s="187"/>
      <c r="CER242" s="187"/>
      <c r="CES242" s="187"/>
      <c r="CET242" s="187"/>
      <c r="CEU242" s="187"/>
      <c r="CEV242" s="187"/>
      <c r="CEW242" s="187"/>
      <c r="CEX242" s="187"/>
      <c r="CEY242" s="187"/>
      <c r="CEZ242" s="187"/>
      <c r="CFA242" s="187"/>
      <c r="CFB242" s="187"/>
      <c r="CFC242" s="187"/>
      <c r="CFD242" s="187"/>
      <c r="CFE242" s="187"/>
      <c r="CFF242" s="187"/>
      <c r="CFG242" s="187"/>
      <c r="CFH242" s="187"/>
      <c r="CFI242" s="187"/>
      <c r="CFJ242" s="187"/>
      <c r="CFK242" s="187"/>
      <c r="CFL242" s="187"/>
      <c r="CFM242" s="187"/>
      <c r="CFN242" s="187"/>
      <c r="CFO242" s="187"/>
      <c r="CFP242" s="187"/>
      <c r="CFQ242" s="187"/>
      <c r="CFR242" s="187"/>
      <c r="CFS242" s="187"/>
      <c r="CFT242" s="187"/>
      <c r="CFU242" s="187"/>
      <c r="CFV242" s="187"/>
      <c r="CFW242" s="187"/>
      <c r="CFX242" s="187"/>
      <c r="CFY242" s="187"/>
      <c r="CFZ242" s="187"/>
      <c r="CGA242" s="187"/>
      <c r="CGB242" s="187"/>
      <c r="CGC242" s="187"/>
      <c r="CGD242" s="187"/>
      <c r="CGE242" s="187"/>
      <c r="CGF242" s="187"/>
      <c r="CGG242" s="187"/>
      <c r="CGH242" s="187"/>
      <c r="CGI242" s="187"/>
      <c r="CGJ242" s="187"/>
      <c r="CGK242" s="187"/>
      <c r="CGL242" s="187"/>
      <c r="CGM242" s="187"/>
      <c r="CGN242" s="187"/>
      <c r="CGO242" s="187"/>
      <c r="CGP242" s="187"/>
      <c r="CGQ242" s="187"/>
      <c r="CGR242" s="187"/>
      <c r="CGS242" s="187"/>
      <c r="CGT242" s="187"/>
      <c r="CGU242" s="187"/>
      <c r="CGV242" s="187"/>
      <c r="CGW242" s="187"/>
      <c r="CGX242" s="187"/>
      <c r="CGY242" s="187"/>
      <c r="CGZ242" s="187"/>
      <c r="CHA242" s="187"/>
      <c r="CHB242" s="187"/>
      <c r="CHC242" s="187"/>
      <c r="CHD242" s="187"/>
      <c r="CHE242" s="187"/>
      <c r="CHF242" s="187"/>
      <c r="CHG242" s="187"/>
      <c r="CHH242" s="187"/>
      <c r="CHI242" s="187"/>
      <c r="CHJ242" s="187"/>
      <c r="CHK242" s="187"/>
      <c r="CHL242" s="187"/>
      <c r="CHM242" s="187"/>
      <c r="CHN242" s="187"/>
      <c r="CHO242" s="187"/>
      <c r="CHP242" s="187"/>
      <c r="CHQ242" s="187"/>
      <c r="CHR242" s="187"/>
      <c r="CHS242" s="187"/>
      <c r="CHT242" s="187"/>
      <c r="CHU242" s="187"/>
      <c r="CHV242" s="187"/>
      <c r="CHW242" s="187"/>
      <c r="CHX242" s="187"/>
      <c r="CHY242" s="187"/>
      <c r="CHZ242" s="187"/>
      <c r="CIA242" s="187"/>
      <c r="CIB242" s="187"/>
      <c r="CIC242" s="187"/>
      <c r="CID242" s="187"/>
      <c r="CIE242" s="187"/>
      <c r="CIF242" s="187"/>
      <c r="CIG242" s="187"/>
      <c r="CIH242" s="187"/>
      <c r="CII242" s="187"/>
      <c r="CIJ242" s="187"/>
      <c r="CIK242" s="187"/>
      <c r="CIL242" s="187"/>
      <c r="CIM242" s="187"/>
      <c r="CIN242" s="187"/>
      <c r="CIO242" s="187"/>
      <c r="CIP242" s="187"/>
      <c r="CIQ242" s="187"/>
      <c r="CIR242" s="187"/>
      <c r="CIS242" s="187"/>
      <c r="CIT242" s="187"/>
      <c r="CIU242" s="187"/>
      <c r="CIV242" s="187"/>
      <c r="CIW242" s="187"/>
      <c r="CIX242" s="187"/>
      <c r="CIY242" s="187"/>
      <c r="CIZ242" s="187"/>
      <c r="CJA242" s="187"/>
      <c r="CJB242" s="187"/>
      <c r="CJC242" s="187"/>
      <c r="CJD242" s="187"/>
      <c r="CJE242" s="187"/>
      <c r="CJF242" s="187"/>
      <c r="CJG242" s="187"/>
      <c r="CJH242" s="187"/>
      <c r="CJI242" s="187"/>
      <c r="CJJ242" s="187"/>
      <c r="CJK242" s="187"/>
      <c r="CJL242" s="187"/>
      <c r="CJM242" s="187"/>
      <c r="CJN242" s="187"/>
      <c r="CJO242" s="187"/>
      <c r="CJP242" s="187"/>
      <c r="CJQ242" s="187"/>
      <c r="CJR242" s="187"/>
      <c r="CJS242" s="187"/>
      <c r="CJT242" s="187"/>
      <c r="CJU242" s="187"/>
      <c r="CJV242" s="187"/>
      <c r="CJW242" s="187"/>
      <c r="CJX242" s="187"/>
      <c r="CJY242" s="187"/>
      <c r="CJZ242" s="187"/>
      <c r="CKA242" s="187"/>
      <c r="CKB242" s="187"/>
      <c r="CKC242" s="187"/>
      <c r="CKD242" s="187"/>
      <c r="CKE242" s="187"/>
      <c r="CKF242" s="187"/>
      <c r="CKG242" s="187"/>
      <c r="CKH242" s="187"/>
      <c r="CKI242" s="187"/>
      <c r="CKJ242" s="187"/>
      <c r="CKK242" s="187"/>
      <c r="CKL242" s="187"/>
      <c r="CKM242" s="187"/>
      <c r="CKN242" s="187"/>
      <c r="CKO242" s="187"/>
      <c r="CKP242" s="187"/>
      <c r="CKQ242" s="187"/>
      <c r="CKR242" s="187"/>
      <c r="CKS242" s="187"/>
      <c r="CKT242" s="187"/>
      <c r="CKU242" s="187"/>
      <c r="CKV242" s="187"/>
      <c r="CKW242" s="187"/>
      <c r="CKX242" s="187"/>
      <c r="CKY242" s="187"/>
      <c r="CKZ242" s="187"/>
      <c r="CLA242" s="187"/>
      <c r="CLB242" s="187"/>
      <c r="CLC242" s="187"/>
      <c r="CLD242" s="187"/>
      <c r="CLE242" s="187"/>
      <c r="CLF242" s="187"/>
      <c r="CLG242" s="187"/>
      <c r="CLH242" s="187"/>
      <c r="CLI242" s="187"/>
      <c r="CLJ242" s="187"/>
      <c r="CLK242" s="187"/>
      <c r="CLL242" s="187"/>
      <c r="CLM242" s="187"/>
      <c r="CLN242" s="187"/>
      <c r="CLO242" s="187"/>
      <c r="CLP242" s="187"/>
      <c r="CLQ242" s="187"/>
      <c r="CLR242" s="187"/>
      <c r="CLS242" s="187"/>
      <c r="CLT242" s="187"/>
      <c r="CLU242" s="187"/>
      <c r="CLV242" s="187"/>
      <c r="CLW242" s="187"/>
      <c r="CLX242" s="187"/>
      <c r="CLY242" s="187"/>
      <c r="CLZ242" s="187"/>
      <c r="CMA242" s="187"/>
      <c r="CMB242" s="187"/>
      <c r="CMC242" s="187"/>
      <c r="CMD242" s="187"/>
      <c r="CME242" s="187"/>
      <c r="CMF242" s="187"/>
      <c r="CMG242" s="187"/>
      <c r="CMH242" s="187"/>
      <c r="CMI242" s="187"/>
      <c r="CMJ242" s="187"/>
      <c r="CMK242" s="187"/>
      <c r="CML242" s="187"/>
      <c r="CMM242" s="187"/>
      <c r="CMN242" s="187"/>
      <c r="CMO242" s="187"/>
      <c r="CMP242" s="187"/>
      <c r="CMQ242" s="187"/>
      <c r="CMR242" s="187"/>
      <c r="CMS242" s="187"/>
      <c r="CMT242" s="187"/>
      <c r="CMU242" s="187"/>
      <c r="CMV242" s="187"/>
      <c r="CMW242" s="187"/>
      <c r="CMX242" s="187"/>
      <c r="CMY242" s="187"/>
      <c r="CMZ242" s="187"/>
      <c r="CNA242" s="187"/>
      <c r="CNB242" s="187"/>
      <c r="CNC242" s="187"/>
      <c r="CND242" s="187"/>
      <c r="CNE242" s="187"/>
      <c r="CNF242" s="187"/>
      <c r="CNG242" s="187"/>
      <c r="CNH242" s="187"/>
      <c r="CNI242" s="187"/>
      <c r="CNJ242" s="187"/>
      <c r="CNK242" s="187"/>
      <c r="CNL242" s="187"/>
      <c r="CNM242" s="187"/>
      <c r="CNN242" s="187"/>
      <c r="CNO242" s="187"/>
      <c r="CNP242" s="187"/>
      <c r="CNQ242" s="187"/>
      <c r="CNR242" s="187"/>
      <c r="CNS242" s="187"/>
      <c r="CNT242" s="187"/>
      <c r="CNU242" s="187"/>
      <c r="CNV242" s="187"/>
      <c r="CNW242" s="187"/>
      <c r="CNX242" s="187"/>
      <c r="CNY242" s="187"/>
      <c r="CNZ242" s="187"/>
      <c r="COA242" s="187"/>
      <c r="COB242" s="187"/>
      <c r="COC242" s="187"/>
      <c r="COD242" s="187"/>
      <c r="COE242" s="187"/>
      <c r="COF242" s="187"/>
      <c r="COG242" s="187"/>
      <c r="COH242" s="187"/>
      <c r="COI242" s="187"/>
      <c r="COJ242" s="187"/>
      <c r="COK242" s="187"/>
      <c r="COL242" s="187"/>
      <c r="COM242" s="187"/>
      <c r="CON242" s="187"/>
      <c r="COO242" s="187"/>
      <c r="COP242" s="187"/>
      <c r="COQ242" s="187"/>
      <c r="COR242" s="187"/>
      <c r="COS242" s="187"/>
      <c r="COT242" s="187"/>
      <c r="COU242" s="187"/>
      <c r="COV242" s="187"/>
      <c r="COW242" s="187"/>
      <c r="COX242" s="187"/>
      <c r="COY242" s="187"/>
      <c r="COZ242" s="187"/>
      <c r="CPA242" s="187"/>
      <c r="CPB242" s="187"/>
      <c r="CPC242" s="187"/>
      <c r="CPD242" s="187"/>
      <c r="CPE242" s="187"/>
      <c r="CPF242" s="187"/>
      <c r="CPG242" s="187"/>
      <c r="CPH242" s="187"/>
      <c r="CPI242" s="187"/>
      <c r="CPJ242" s="187"/>
      <c r="CPK242" s="187"/>
      <c r="CPL242" s="187"/>
      <c r="CPM242" s="187"/>
      <c r="CPN242" s="187"/>
      <c r="CPO242" s="187"/>
      <c r="CPP242" s="187"/>
      <c r="CPQ242" s="187"/>
      <c r="CPR242" s="187"/>
      <c r="CPS242" s="187"/>
      <c r="CPT242" s="187"/>
      <c r="CPU242" s="187"/>
      <c r="CPV242" s="187"/>
      <c r="CPW242" s="187"/>
      <c r="CPX242" s="187"/>
      <c r="CPY242" s="187"/>
      <c r="CPZ242" s="187"/>
      <c r="CQA242" s="187"/>
      <c r="CQB242" s="187"/>
      <c r="CQC242" s="187"/>
      <c r="CQD242" s="187"/>
      <c r="CQE242" s="187"/>
      <c r="CQF242" s="187"/>
      <c r="CQG242" s="187"/>
      <c r="CQH242" s="187"/>
      <c r="CQI242" s="187"/>
      <c r="CQJ242" s="187"/>
      <c r="CQK242" s="187"/>
      <c r="CQL242" s="187"/>
      <c r="CQM242" s="187"/>
      <c r="CQN242" s="187"/>
      <c r="CQO242" s="187"/>
      <c r="CQP242" s="187"/>
      <c r="CQQ242" s="187"/>
      <c r="CQR242" s="187"/>
      <c r="CQS242" s="187"/>
      <c r="CQT242" s="187"/>
      <c r="CQU242" s="187"/>
      <c r="CQV242" s="187"/>
      <c r="CQW242" s="187"/>
      <c r="CQX242" s="187"/>
      <c r="CQY242" s="187"/>
      <c r="CQZ242" s="187"/>
      <c r="CRA242" s="187"/>
      <c r="CRB242" s="187"/>
      <c r="CRC242" s="187"/>
      <c r="CRD242" s="187"/>
      <c r="CRE242" s="187"/>
      <c r="CRF242" s="187"/>
      <c r="CRG242" s="187"/>
      <c r="CRH242" s="187"/>
      <c r="CRI242" s="187"/>
      <c r="CRJ242" s="187"/>
      <c r="CRK242" s="187"/>
      <c r="CRL242" s="187"/>
      <c r="CRM242" s="187"/>
      <c r="CRN242" s="187"/>
      <c r="CRO242" s="187"/>
      <c r="CRP242" s="187"/>
      <c r="CRQ242" s="187"/>
      <c r="CRR242" s="187"/>
      <c r="CRS242" s="187"/>
      <c r="CRT242" s="187"/>
      <c r="CRU242" s="187"/>
      <c r="CRV242" s="187"/>
      <c r="CRW242" s="187"/>
      <c r="CRX242" s="187"/>
      <c r="CRY242" s="187"/>
      <c r="CRZ242" s="187"/>
      <c r="CSA242" s="187"/>
      <c r="CSB242" s="187"/>
      <c r="CSC242" s="187"/>
      <c r="CSD242" s="187"/>
      <c r="CSE242" s="187"/>
      <c r="CSF242" s="187"/>
      <c r="CSG242" s="187"/>
      <c r="CSH242" s="187"/>
      <c r="CSI242" s="187"/>
      <c r="CSJ242" s="187"/>
      <c r="CSK242" s="187"/>
      <c r="CSL242" s="187"/>
      <c r="CSM242" s="187"/>
      <c r="CSN242" s="187"/>
      <c r="CSO242" s="187"/>
      <c r="CSP242" s="187"/>
      <c r="CSQ242" s="187"/>
      <c r="CSR242" s="187"/>
      <c r="CSS242" s="187"/>
      <c r="CST242" s="187"/>
      <c r="CSU242" s="187"/>
      <c r="CSV242" s="187"/>
      <c r="CSW242" s="187"/>
      <c r="CSX242" s="187"/>
      <c r="CSY242" s="187"/>
      <c r="CSZ242" s="187"/>
      <c r="CTA242" s="187"/>
      <c r="CTB242" s="187"/>
      <c r="CTC242" s="187"/>
      <c r="CTD242" s="187"/>
      <c r="CTE242" s="187"/>
      <c r="CTF242" s="187"/>
      <c r="CTG242" s="187"/>
      <c r="CTH242" s="187"/>
      <c r="CTI242" s="187"/>
      <c r="CTJ242" s="187"/>
      <c r="CTK242" s="187"/>
      <c r="CTL242" s="187"/>
      <c r="CTM242" s="187"/>
      <c r="CTN242" s="187"/>
      <c r="CTO242" s="187"/>
      <c r="CTP242" s="187"/>
      <c r="CTQ242" s="187"/>
      <c r="CTR242" s="187"/>
      <c r="CTS242" s="187"/>
      <c r="CTT242" s="187"/>
      <c r="CTU242" s="187"/>
      <c r="CTV242" s="187"/>
      <c r="CTW242" s="187"/>
      <c r="CTX242" s="187"/>
      <c r="CTY242" s="187"/>
      <c r="CTZ242" s="187"/>
      <c r="CUA242" s="187"/>
      <c r="CUB242" s="187"/>
      <c r="CUC242" s="187"/>
      <c r="CUD242" s="187"/>
      <c r="CUE242" s="187"/>
      <c r="CUF242" s="187"/>
      <c r="CUG242" s="187"/>
      <c r="CUH242" s="187"/>
      <c r="CUI242" s="187"/>
      <c r="CUJ242" s="187"/>
      <c r="CUK242" s="187"/>
      <c r="CUL242" s="187"/>
      <c r="CUM242" s="187"/>
      <c r="CUN242" s="187"/>
      <c r="CUO242" s="187"/>
      <c r="CUP242" s="187"/>
      <c r="CUQ242" s="187"/>
      <c r="CUR242" s="187"/>
      <c r="CUS242" s="187"/>
      <c r="CUT242" s="187"/>
      <c r="CUU242" s="187"/>
      <c r="CUV242" s="187"/>
      <c r="CUW242" s="187"/>
      <c r="CUX242" s="187"/>
      <c r="CUY242" s="187"/>
      <c r="CUZ242" s="187"/>
      <c r="CVA242" s="187"/>
      <c r="CVB242" s="187"/>
      <c r="CVC242" s="187"/>
      <c r="CVD242" s="187"/>
      <c r="CVE242" s="187"/>
      <c r="CVF242" s="187"/>
      <c r="CVG242" s="187"/>
      <c r="CVH242" s="187"/>
      <c r="CVI242" s="187"/>
      <c r="CVJ242" s="187"/>
      <c r="CVK242" s="187"/>
      <c r="CVL242" s="187"/>
      <c r="CVM242" s="187"/>
      <c r="CVN242" s="187"/>
      <c r="CVO242" s="187"/>
      <c r="CVP242" s="187"/>
      <c r="CVQ242" s="187"/>
      <c r="CVR242" s="187"/>
      <c r="CVS242" s="187"/>
      <c r="CVT242" s="187"/>
      <c r="CVU242" s="187"/>
      <c r="CVV242" s="187"/>
      <c r="CVW242" s="187"/>
      <c r="CVX242" s="187"/>
      <c r="CVY242" s="187"/>
      <c r="CVZ242" s="187"/>
      <c r="CWA242" s="187"/>
      <c r="CWB242" s="187"/>
      <c r="CWC242" s="187"/>
      <c r="CWD242" s="187"/>
      <c r="CWE242" s="187"/>
      <c r="CWF242" s="187"/>
      <c r="CWG242" s="187"/>
      <c r="CWH242" s="187"/>
      <c r="CWI242" s="187"/>
      <c r="CWJ242" s="187"/>
      <c r="CWK242" s="187"/>
      <c r="CWL242" s="187"/>
      <c r="CWM242" s="187"/>
      <c r="CWN242" s="187"/>
      <c r="CWO242" s="187"/>
      <c r="CWP242" s="187"/>
      <c r="CWQ242" s="187"/>
      <c r="CWR242" s="187"/>
      <c r="CWS242" s="187"/>
      <c r="CWT242" s="187"/>
      <c r="CWU242" s="187"/>
      <c r="CWV242" s="187"/>
      <c r="CWW242" s="187"/>
      <c r="CWX242" s="187"/>
      <c r="CWY242" s="187"/>
      <c r="CWZ242" s="187"/>
      <c r="CXA242" s="187"/>
      <c r="CXB242" s="187"/>
      <c r="CXC242" s="187"/>
      <c r="CXD242" s="187"/>
      <c r="CXE242" s="187"/>
      <c r="CXF242" s="187"/>
      <c r="CXG242" s="187"/>
      <c r="CXH242" s="187"/>
      <c r="CXI242" s="187"/>
      <c r="CXJ242" s="187"/>
      <c r="CXK242" s="187"/>
      <c r="CXL242" s="187"/>
      <c r="CXM242" s="187"/>
      <c r="CXN242" s="187"/>
      <c r="CXO242" s="187"/>
      <c r="CXP242" s="187"/>
      <c r="CXQ242" s="187"/>
      <c r="CXR242" s="187"/>
      <c r="CXS242" s="187"/>
      <c r="CXT242" s="187"/>
      <c r="CXU242" s="187"/>
      <c r="CXV242" s="187"/>
      <c r="CXW242" s="187"/>
      <c r="CXX242" s="187"/>
      <c r="CXY242" s="187"/>
      <c r="CXZ242" s="187"/>
      <c r="CYA242" s="187"/>
      <c r="CYB242" s="187"/>
      <c r="CYC242" s="187"/>
      <c r="CYD242" s="187"/>
      <c r="CYE242" s="187"/>
      <c r="CYF242" s="187"/>
      <c r="CYG242" s="187"/>
      <c r="CYH242" s="187"/>
      <c r="CYI242" s="187"/>
      <c r="CYJ242" s="187"/>
      <c r="CYK242" s="187"/>
      <c r="CYL242" s="187"/>
      <c r="CYM242" s="187"/>
      <c r="CYN242" s="187"/>
      <c r="CYO242" s="187"/>
      <c r="CYP242" s="187"/>
      <c r="CYQ242" s="187"/>
      <c r="CYR242" s="187"/>
      <c r="CYS242" s="187"/>
      <c r="CYT242" s="187"/>
      <c r="CYU242" s="187"/>
      <c r="CYV242" s="187"/>
      <c r="CYW242" s="187"/>
      <c r="CYX242" s="187"/>
      <c r="CYY242" s="187"/>
      <c r="CYZ242" s="187"/>
      <c r="CZA242" s="187"/>
      <c r="CZB242" s="187"/>
      <c r="CZC242" s="187"/>
      <c r="CZD242" s="187"/>
      <c r="CZE242" s="187"/>
      <c r="CZF242" s="187"/>
      <c r="CZG242" s="187"/>
      <c r="CZH242" s="187"/>
      <c r="CZI242" s="187"/>
      <c r="CZJ242" s="187"/>
      <c r="CZK242" s="187"/>
      <c r="CZL242" s="187"/>
      <c r="CZM242" s="187"/>
      <c r="CZN242" s="187"/>
      <c r="CZO242" s="187"/>
      <c r="CZP242" s="187"/>
      <c r="CZQ242" s="187"/>
      <c r="CZR242" s="187"/>
      <c r="CZS242" s="187"/>
      <c r="CZT242" s="187"/>
      <c r="CZU242" s="187"/>
      <c r="CZV242" s="187"/>
      <c r="CZW242" s="187"/>
      <c r="CZX242" s="187"/>
      <c r="CZY242" s="187"/>
      <c r="CZZ242" s="187"/>
      <c r="DAA242" s="187"/>
      <c r="DAB242" s="187"/>
      <c r="DAC242" s="187"/>
      <c r="DAD242" s="187"/>
      <c r="DAE242" s="187"/>
      <c r="DAF242" s="187"/>
      <c r="DAG242" s="187"/>
      <c r="DAH242" s="187"/>
      <c r="DAI242" s="187"/>
      <c r="DAJ242" s="187"/>
      <c r="DAK242" s="187"/>
      <c r="DAL242" s="187"/>
      <c r="DAM242" s="187"/>
      <c r="DAN242" s="187"/>
      <c r="DAO242" s="187"/>
      <c r="DAP242" s="187"/>
      <c r="DAQ242" s="187"/>
      <c r="DAR242" s="187"/>
      <c r="DAS242" s="187"/>
      <c r="DAT242" s="187"/>
      <c r="DAU242" s="187"/>
      <c r="DAV242" s="187"/>
      <c r="DAW242" s="187"/>
      <c r="DAX242" s="187"/>
      <c r="DAY242" s="187"/>
      <c r="DAZ242" s="187"/>
      <c r="DBA242" s="187"/>
      <c r="DBB242" s="187"/>
      <c r="DBC242" s="187"/>
      <c r="DBD242" s="187"/>
      <c r="DBE242" s="187"/>
      <c r="DBF242" s="187"/>
      <c r="DBG242" s="187"/>
      <c r="DBH242" s="187"/>
      <c r="DBI242" s="187"/>
      <c r="DBJ242" s="187"/>
      <c r="DBK242" s="187"/>
      <c r="DBL242" s="187"/>
      <c r="DBM242" s="187"/>
      <c r="DBN242" s="187"/>
      <c r="DBO242" s="187"/>
      <c r="DBP242" s="187"/>
      <c r="DBQ242" s="187"/>
      <c r="DBR242" s="187"/>
      <c r="DBS242" s="187"/>
      <c r="DBT242" s="187"/>
      <c r="DBU242" s="187"/>
      <c r="DBV242" s="187"/>
      <c r="DBW242" s="187"/>
      <c r="DBX242" s="187"/>
      <c r="DBY242" s="187"/>
      <c r="DBZ242" s="187"/>
      <c r="DCA242" s="187"/>
      <c r="DCB242" s="187"/>
      <c r="DCC242" s="187"/>
      <c r="DCD242" s="187"/>
      <c r="DCE242" s="187"/>
      <c r="DCF242" s="187"/>
      <c r="DCG242" s="187"/>
      <c r="DCH242" s="187"/>
      <c r="DCI242" s="187"/>
      <c r="DCJ242" s="187"/>
      <c r="DCK242" s="187"/>
      <c r="DCL242" s="187"/>
      <c r="DCM242" s="187"/>
      <c r="DCN242" s="187"/>
      <c r="DCO242" s="187"/>
      <c r="DCP242" s="187"/>
      <c r="DCQ242" s="187"/>
      <c r="DCR242" s="187"/>
      <c r="DCS242" s="187"/>
      <c r="DCT242" s="187"/>
      <c r="DCU242" s="187"/>
      <c r="DCV242" s="187"/>
      <c r="DCW242" s="187"/>
      <c r="DCX242" s="187"/>
      <c r="DCY242" s="187"/>
      <c r="DCZ242" s="187"/>
      <c r="DDA242" s="187"/>
      <c r="DDB242" s="187"/>
      <c r="DDC242" s="187"/>
      <c r="DDD242" s="187"/>
      <c r="DDE242" s="187"/>
      <c r="DDF242" s="187"/>
      <c r="DDG242" s="187"/>
      <c r="DDH242" s="187"/>
      <c r="DDI242" s="187"/>
      <c r="DDJ242" s="187"/>
      <c r="DDK242" s="187"/>
      <c r="DDL242" s="187"/>
      <c r="DDM242" s="187"/>
      <c r="DDN242" s="187"/>
      <c r="DDO242" s="187"/>
      <c r="DDP242" s="187"/>
      <c r="DDQ242" s="187"/>
      <c r="DDR242" s="187"/>
      <c r="DDS242" s="187"/>
      <c r="DDT242" s="187"/>
      <c r="DDU242" s="187"/>
      <c r="DDV242" s="187"/>
      <c r="DDW242" s="187"/>
      <c r="DDX242" s="187"/>
      <c r="DDY242" s="187"/>
      <c r="DDZ242" s="187"/>
      <c r="DEA242" s="187"/>
      <c r="DEB242" s="187"/>
      <c r="DEC242" s="187"/>
      <c r="DED242" s="187"/>
      <c r="DEE242" s="187"/>
      <c r="DEF242" s="187"/>
      <c r="DEG242" s="187"/>
      <c r="DEH242" s="187"/>
      <c r="DEI242" s="187"/>
      <c r="DEJ242" s="187"/>
      <c r="DEK242" s="187"/>
      <c r="DEL242" s="187"/>
      <c r="DEM242" s="187"/>
      <c r="DEN242" s="187"/>
      <c r="DEO242" s="187"/>
      <c r="DEP242" s="187"/>
      <c r="DEQ242" s="187"/>
      <c r="DER242" s="187"/>
      <c r="DES242" s="187"/>
      <c r="DET242" s="187"/>
      <c r="DEU242" s="187"/>
      <c r="DEV242" s="187"/>
      <c r="DEW242" s="187"/>
      <c r="DEX242" s="187"/>
      <c r="DEY242" s="187"/>
      <c r="DEZ242" s="187"/>
      <c r="DFA242" s="187"/>
      <c r="DFB242" s="187"/>
      <c r="DFC242" s="187"/>
      <c r="DFD242" s="187"/>
      <c r="DFE242" s="187"/>
      <c r="DFF242" s="187"/>
      <c r="DFG242" s="187"/>
      <c r="DFH242" s="187"/>
      <c r="DFI242" s="187"/>
      <c r="DFJ242" s="187"/>
      <c r="DFK242" s="187"/>
      <c r="DFL242" s="187"/>
      <c r="DFM242" s="187"/>
      <c r="DFN242" s="187"/>
      <c r="DFO242" s="187"/>
      <c r="DFP242" s="187"/>
      <c r="DFQ242" s="187"/>
      <c r="DFR242" s="187"/>
      <c r="DFS242" s="187"/>
      <c r="DFT242" s="187"/>
      <c r="DFU242" s="187"/>
      <c r="DFV242" s="187"/>
      <c r="DFW242" s="187"/>
      <c r="DFX242" s="187"/>
      <c r="DFY242" s="187"/>
      <c r="DFZ242" s="187"/>
      <c r="DGA242" s="187"/>
      <c r="DGB242" s="187"/>
      <c r="DGC242" s="187"/>
      <c r="DGD242" s="187"/>
      <c r="DGE242" s="187"/>
      <c r="DGF242" s="187"/>
      <c r="DGG242" s="187"/>
      <c r="DGH242" s="187"/>
      <c r="DGI242" s="187"/>
      <c r="DGJ242" s="187"/>
      <c r="DGK242" s="187"/>
      <c r="DGL242" s="187"/>
      <c r="DGM242" s="187"/>
      <c r="DGN242" s="187"/>
      <c r="DGO242" s="187"/>
      <c r="DGP242" s="187"/>
      <c r="DGQ242" s="187"/>
      <c r="DGR242" s="187"/>
      <c r="DGS242" s="187"/>
      <c r="DGT242" s="187"/>
      <c r="DGU242" s="187"/>
      <c r="DGV242" s="187"/>
      <c r="DGW242" s="187"/>
      <c r="DGX242" s="187"/>
      <c r="DGY242" s="187"/>
      <c r="DGZ242" s="187"/>
      <c r="DHA242" s="187"/>
      <c r="DHB242" s="187"/>
      <c r="DHC242" s="187"/>
      <c r="DHD242" s="187"/>
      <c r="DHE242" s="187"/>
      <c r="DHF242" s="187"/>
      <c r="DHG242" s="187"/>
      <c r="DHH242" s="187"/>
      <c r="DHI242" s="187"/>
      <c r="DHJ242" s="187"/>
      <c r="DHK242" s="187"/>
      <c r="DHL242" s="187"/>
      <c r="DHM242" s="187"/>
      <c r="DHN242" s="187"/>
      <c r="DHO242" s="187"/>
      <c r="DHP242" s="187"/>
      <c r="DHQ242" s="187"/>
      <c r="DHR242" s="187"/>
      <c r="DHS242" s="187"/>
      <c r="DHT242" s="187"/>
      <c r="DHU242" s="187"/>
      <c r="DHV242" s="187"/>
      <c r="DHW242" s="187"/>
      <c r="DHX242" s="187"/>
      <c r="DHY242" s="187"/>
      <c r="DHZ242" s="187"/>
      <c r="DIA242" s="187"/>
      <c r="DIB242" s="187"/>
      <c r="DIC242" s="187"/>
      <c r="DID242" s="187"/>
      <c r="DIE242" s="187"/>
      <c r="DIF242" s="187"/>
      <c r="DIG242" s="187"/>
      <c r="DIH242" s="187"/>
      <c r="DII242" s="187"/>
      <c r="DIJ242" s="187"/>
      <c r="DIK242" s="187"/>
      <c r="DIL242" s="187"/>
      <c r="DIM242" s="187"/>
      <c r="DIN242" s="187"/>
      <c r="DIO242" s="187"/>
      <c r="DIP242" s="187"/>
      <c r="DIQ242" s="187"/>
      <c r="DIR242" s="187"/>
      <c r="DIS242" s="187"/>
      <c r="DIT242" s="187"/>
      <c r="DIU242" s="187"/>
      <c r="DIV242" s="187"/>
      <c r="DIW242" s="187"/>
      <c r="DIX242" s="187"/>
      <c r="DIY242" s="187"/>
      <c r="DIZ242" s="187"/>
      <c r="DJA242" s="187"/>
      <c r="DJB242" s="187"/>
      <c r="DJC242" s="187"/>
      <c r="DJD242" s="187"/>
      <c r="DJE242" s="187"/>
      <c r="DJF242" s="187"/>
      <c r="DJG242" s="187"/>
      <c r="DJH242" s="187"/>
      <c r="DJI242" s="187"/>
      <c r="DJJ242" s="187"/>
      <c r="DJK242" s="187"/>
      <c r="DJL242" s="187"/>
      <c r="DJM242" s="187"/>
      <c r="DJN242" s="187"/>
      <c r="DJO242" s="187"/>
      <c r="DJP242" s="187"/>
      <c r="DJQ242" s="187"/>
      <c r="DJR242" s="187"/>
      <c r="DJS242" s="187"/>
      <c r="DJT242" s="187"/>
      <c r="DJU242" s="187"/>
      <c r="DJV242" s="187"/>
      <c r="DJW242" s="187"/>
      <c r="DJX242" s="187"/>
      <c r="DJY242" s="187"/>
      <c r="DJZ242" s="187"/>
      <c r="DKA242" s="187"/>
      <c r="DKB242" s="187"/>
      <c r="DKC242" s="187"/>
      <c r="DKD242" s="187"/>
      <c r="DKE242" s="187"/>
      <c r="DKF242" s="187"/>
      <c r="DKG242" s="187"/>
      <c r="DKH242" s="187"/>
      <c r="DKI242" s="187"/>
      <c r="DKJ242" s="187"/>
      <c r="DKK242" s="187"/>
      <c r="DKL242" s="187"/>
      <c r="DKM242" s="187"/>
      <c r="DKN242" s="187"/>
      <c r="DKO242" s="187"/>
      <c r="DKP242" s="187"/>
      <c r="DKQ242" s="187"/>
      <c r="DKR242" s="187"/>
      <c r="DKS242" s="187"/>
      <c r="DKT242" s="187"/>
      <c r="DKU242" s="187"/>
      <c r="DKV242" s="187"/>
      <c r="DKW242" s="187"/>
      <c r="DKX242" s="187"/>
      <c r="DKY242" s="187"/>
      <c r="DKZ242" s="187"/>
      <c r="DLA242" s="187"/>
      <c r="DLB242" s="187"/>
      <c r="DLC242" s="187"/>
      <c r="DLD242" s="187"/>
      <c r="DLE242" s="187"/>
      <c r="DLF242" s="187"/>
      <c r="DLG242" s="187"/>
      <c r="DLH242" s="187"/>
      <c r="DLI242" s="187"/>
      <c r="DLJ242" s="187"/>
      <c r="DLK242" s="187"/>
      <c r="DLL242" s="187"/>
      <c r="DLM242" s="187"/>
      <c r="DLN242" s="187"/>
      <c r="DLO242" s="187"/>
      <c r="DLP242" s="187"/>
      <c r="DLQ242" s="187"/>
      <c r="DLR242" s="187"/>
      <c r="DLS242" s="187"/>
      <c r="DLT242" s="187"/>
      <c r="DLU242" s="187"/>
      <c r="DLV242" s="187"/>
      <c r="DLW242" s="187"/>
      <c r="DLX242" s="187"/>
      <c r="DLY242" s="187"/>
      <c r="DLZ242" s="187"/>
      <c r="DMA242" s="187"/>
      <c r="DMB242" s="187"/>
      <c r="DMC242" s="187"/>
      <c r="DMD242" s="187"/>
      <c r="DME242" s="187"/>
      <c r="DMF242" s="187"/>
      <c r="DMG242" s="187"/>
      <c r="DMH242" s="187"/>
      <c r="DMI242" s="187"/>
      <c r="DMJ242" s="187"/>
      <c r="DMK242" s="187"/>
      <c r="DML242" s="187"/>
      <c r="DMM242" s="187"/>
      <c r="DMN242" s="187"/>
      <c r="DMO242" s="187"/>
      <c r="DMP242" s="187"/>
      <c r="DMQ242" s="187"/>
      <c r="DMR242" s="187"/>
      <c r="DMS242" s="187"/>
      <c r="DMT242" s="187"/>
      <c r="DMU242" s="187"/>
      <c r="DMV242" s="187"/>
      <c r="DMW242" s="187"/>
      <c r="DMX242" s="187"/>
      <c r="DMY242" s="187"/>
      <c r="DMZ242" s="187"/>
      <c r="DNA242" s="187"/>
      <c r="DNB242" s="187"/>
      <c r="DNC242" s="187"/>
      <c r="DND242" s="187"/>
      <c r="DNE242" s="187"/>
      <c r="DNF242" s="187"/>
      <c r="DNG242" s="187"/>
      <c r="DNH242" s="187"/>
      <c r="DNI242" s="187"/>
      <c r="DNJ242" s="187"/>
      <c r="DNK242" s="187"/>
      <c r="DNL242" s="187"/>
      <c r="DNM242" s="187"/>
      <c r="DNN242" s="187"/>
      <c r="DNO242" s="187"/>
      <c r="DNP242" s="187"/>
      <c r="DNQ242" s="187"/>
      <c r="DNR242" s="187"/>
      <c r="DNS242" s="187"/>
      <c r="DNT242" s="187"/>
      <c r="DNU242" s="187"/>
      <c r="DNV242" s="187"/>
      <c r="DNW242" s="187"/>
      <c r="DNX242" s="187"/>
      <c r="DNY242" s="187"/>
      <c r="DNZ242" s="187"/>
      <c r="DOA242" s="187"/>
      <c r="DOB242" s="187"/>
      <c r="DOC242" s="187"/>
      <c r="DOD242" s="187"/>
      <c r="DOE242" s="187"/>
      <c r="DOF242" s="187"/>
      <c r="DOG242" s="187"/>
      <c r="DOH242" s="187"/>
      <c r="DOI242" s="187"/>
      <c r="DOJ242" s="187"/>
      <c r="DOK242" s="187"/>
      <c r="DOL242" s="187"/>
      <c r="DOM242" s="187"/>
      <c r="DON242" s="187"/>
      <c r="DOO242" s="187"/>
      <c r="DOP242" s="187"/>
      <c r="DOQ242" s="187"/>
      <c r="DOR242" s="187"/>
      <c r="DOS242" s="187"/>
      <c r="DOT242" s="187"/>
      <c r="DOU242" s="187"/>
      <c r="DOV242" s="187"/>
      <c r="DOW242" s="187"/>
      <c r="DOX242" s="187"/>
      <c r="DOY242" s="187"/>
      <c r="DOZ242" s="187"/>
      <c r="DPA242" s="187"/>
      <c r="DPB242" s="187"/>
      <c r="DPC242" s="187"/>
      <c r="DPD242" s="187"/>
      <c r="DPE242" s="187"/>
      <c r="DPF242" s="187"/>
      <c r="DPG242" s="187"/>
      <c r="DPH242" s="187"/>
      <c r="DPI242" s="187"/>
      <c r="DPJ242" s="187"/>
      <c r="DPK242" s="187"/>
      <c r="DPL242" s="187"/>
      <c r="DPM242" s="187"/>
      <c r="DPN242" s="187"/>
      <c r="DPO242" s="187"/>
      <c r="DPP242" s="187"/>
      <c r="DPQ242" s="187"/>
      <c r="DPR242" s="187"/>
      <c r="DPS242" s="187"/>
      <c r="DPT242" s="187"/>
      <c r="DPU242" s="187"/>
      <c r="DPV242" s="187"/>
      <c r="DPW242" s="187"/>
      <c r="DPX242" s="187"/>
      <c r="DPY242" s="187"/>
      <c r="DPZ242" s="187"/>
      <c r="DQA242" s="187"/>
      <c r="DQB242" s="187"/>
      <c r="DQC242" s="187"/>
      <c r="DQD242" s="187"/>
      <c r="DQE242" s="187"/>
      <c r="DQF242" s="187"/>
      <c r="DQG242" s="187"/>
      <c r="DQH242" s="187"/>
      <c r="DQI242" s="187"/>
      <c r="DQJ242" s="187"/>
      <c r="DQK242" s="187"/>
      <c r="DQL242" s="187"/>
      <c r="DQM242" s="187"/>
      <c r="DQN242" s="187"/>
      <c r="DQO242" s="187"/>
      <c r="DQP242" s="187"/>
      <c r="DQQ242" s="187"/>
      <c r="DQR242" s="187"/>
      <c r="DQS242" s="187"/>
      <c r="DQT242" s="187"/>
      <c r="DQU242" s="187"/>
      <c r="DQV242" s="187"/>
      <c r="DQW242" s="187"/>
      <c r="DQX242" s="187"/>
      <c r="DQY242" s="187"/>
      <c r="DQZ242" s="187"/>
      <c r="DRA242" s="187"/>
      <c r="DRB242" s="187"/>
      <c r="DRC242" s="187"/>
      <c r="DRD242" s="187"/>
      <c r="DRE242" s="187"/>
      <c r="DRF242" s="187"/>
      <c r="DRG242" s="187"/>
      <c r="DRH242" s="187"/>
      <c r="DRI242" s="187"/>
      <c r="DRJ242" s="187"/>
      <c r="DRK242" s="187"/>
      <c r="DRL242" s="187"/>
      <c r="DRM242" s="187"/>
      <c r="DRN242" s="187"/>
      <c r="DRO242" s="187"/>
      <c r="DRP242" s="187"/>
      <c r="DRQ242" s="187"/>
      <c r="DRR242" s="187"/>
      <c r="DRS242" s="187"/>
      <c r="DRT242" s="187"/>
      <c r="DRU242" s="187"/>
      <c r="DRV242" s="187"/>
      <c r="DRW242" s="187"/>
      <c r="DRX242" s="187"/>
      <c r="DRY242" s="187"/>
      <c r="DRZ242" s="187"/>
      <c r="DSA242" s="187"/>
      <c r="DSB242" s="187"/>
      <c r="DSC242" s="187"/>
      <c r="DSD242" s="187"/>
      <c r="DSE242" s="187"/>
      <c r="DSF242" s="187"/>
      <c r="DSG242" s="187"/>
      <c r="DSH242" s="187"/>
      <c r="DSI242" s="187"/>
      <c r="DSJ242" s="187"/>
      <c r="DSK242" s="187"/>
      <c r="DSL242" s="187"/>
      <c r="DSM242" s="187"/>
      <c r="DSN242" s="187"/>
      <c r="DSO242" s="187"/>
      <c r="DSP242" s="187"/>
      <c r="DSQ242" s="187"/>
      <c r="DSR242" s="187"/>
      <c r="DSS242" s="187"/>
      <c r="DST242" s="187"/>
      <c r="DSU242" s="187"/>
      <c r="DSV242" s="187"/>
      <c r="DSW242" s="187"/>
      <c r="DSX242" s="187"/>
      <c r="DSY242" s="187"/>
      <c r="DSZ242" s="187"/>
      <c r="DTA242" s="187"/>
      <c r="DTB242" s="187"/>
      <c r="DTC242" s="187"/>
      <c r="DTD242" s="187"/>
      <c r="DTE242" s="187"/>
      <c r="DTF242" s="187"/>
      <c r="DTG242" s="187"/>
      <c r="DTH242" s="187"/>
      <c r="DTI242" s="187"/>
      <c r="DTJ242" s="187"/>
      <c r="DTK242" s="187"/>
      <c r="DTL242" s="187"/>
      <c r="DTM242" s="187"/>
      <c r="DTN242" s="187"/>
      <c r="DTO242" s="187"/>
      <c r="DTP242" s="187"/>
      <c r="DTQ242" s="187"/>
      <c r="DTR242" s="187"/>
      <c r="DTS242" s="187"/>
      <c r="DTT242" s="187"/>
      <c r="DTU242" s="187"/>
      <c r="DTV242" s="187"/>
      <c r="DTW242" s="187"/>
      <c r="DTX242" s="187"/>
      <c r="DTY242" s="187"/>
      <c r="DTZ242" s="187"/>
      <c r="DUA242" s="187"/>
      <c r="DUB242" s="187"/>
      <c r="DUC242" s="187"/>
      <c r="DUD242" s="187"/>
      <c r="DUE242" s="187"/>
      <c r="DUF242" s="187"/>
      <c r="DUG242" s="187"/>
      <c r="DUH242" s="187"/>
      <c r="DUI242" s="187"/>
      <c r="DUJ242" s="187"/>
      <c r="DUK242" s="187"/>
      <c r="DUL242" s="187"/>
      <c r="DUM242" s="187"/>
      <c r="DUN242" s="187"/>
      <c r="DUO242" s="187"/>
      <c r="DUP242" s="187"/>
      <c r="DUQ242" s="187"/>
      <c r="DUR242" s="187"/>
      <c r="DUS242" s="187"/>
      <c r="DUT242" s="187"/>
      <c r="DUU242" s="187"/>
      <c r="DUV242" s="187"/>
      <c r="DUW242" s="187"/>
      <c r="DUX242" s="187"/>
      <c r="DUY242" s="187"/>
      <c r="DUZ242" s="187"/>
      <c r="DVA242" s="187"/>
      <c r="DVB242" s="187"/>
      <c r="DVC242" s="187"/>
      <c r="DVD242" s="187"/>
      <c r="DVE242" s="187"/>
      <c r="DVF242" s="187"/>
      <c r="DVG242" s="187"/>
      <c r="DVH242" s="187"/>
      <c r="DVI242" s="187"/>
      <c r="DVJ242" s="187"/>
      <c r="DVK242" s="187"/>
      <c r="DVL242" s="187"/>
      <c r="DVM242" s="187"/>
      <c r="DVN242" s="187"/>
      <c r="DVO242" s="187"/>
      <c r="DVP242" s="187"/>
      <c r="DVQ242" s="187"/>
      <c r="DVR242" s="187"/>
      <c r="DVS242" s="187"/>
      <c r="DVT242" s="187"/>
      <c r="DVU242" s="187"/>
      <c r="DVV242" s="187"/>
      <c r="DVW242" s="187"/>
      <c r="DVX242" s="187"/>
      <c r="DVY242" s="187"/>
      <c r="DVZ242" s="187"/>
      <c r="DWA242" s="187"/>
      <c r="DWB242" s="187"/>
      <c r="DWC242" s="187"/>
      <c r="DWD242" s="187"/>
      <c r="DWE242" s="187"/>
      <c r="DWF242" s="187"/>
      <c r="DWG242" s="187"/>
      <c r="DWH242" s="187"/>
      <c r="DWI242" s="187"/>
      <c r="DWJ242" s="187"/>
      <c r="DWK242" s="187"/>
      <c r="DWL242" s="187"/>
      <c r="DWM242" s="187"/>
      <c r="DWN242" s="187"/>
      <c r="DWO242" s="187"/>
      <c r="DWP242" s="187"/>
      <c r="DWQ242" s="187"/>
      <c r="DWR242" s="187"/>
      <c r="DWS242" s="187"/>
      <c r="DWT242" s="187"/>
      <c r="DWU242" s="187"/>
      <c r="DWV242" s="187"/>
      <c r="DWW242" s="187"/>
      <c r="DWX242" s="187"/>
      <c r="DWY242" s="187"/>
      <c r="DWZ242" s="187"/>
      <c r="DXA242" s="187"/>
      <c r="DXB242" s="187"/>
      <c r="DXC242" s="187"/>
      <c r="DXD242" s="187"/>
      <c r="DXE242" s="187"/>
      <c r="DXF242" s="187"/>
      <c r="DXG242" s="187"/>
      <c r="DXH242" s="187"/>
      <c r="DXI242" s="187"/>
      <c r="DXJ242" s="187"/>
      <c r="DXK242" s="187"/>
      <c r="DXL242" s="187"/>
      <c r="DXM242" s="187"/>
      <c r="DXN242" s="187"/>
      <c r="DXO242" s="187"/>
      <c r="DXP242" s="187"/>
      <c r="DXQ242" s="187"/>
      <c r="DXR242" s="187"/>
      <c r="DXS242" s="187"/>
      <c r="DXT242" s="187"/>
      <c r="DXU242" s="187"/>
      <c r="DXV242" s="187"/>
      <c r="DXW242" s="187"/>
      <c r="DXX242" s="187"/>
      <c r="DXY242" s="187"/>
      <c r="DXZ242" s="187"/>
      <c r="DYA242" s="187"/>
      <c r="DYB242" s="187"/>
      <c r="DYC242" s="187"/>
      <c r="DYD242" s="187"/>
      <c r="DYE242" s="187"/>
      <c r="DYF242" s="187"/>
      <c r="DYG242" s="187"/>
      <c r="DYH242" s="187"/>
      <c r="DYI242" s="187"/>
      <c r="DYJ242" s="187"/>
      <c r="DYK242" s="187"/>
      <c r="DYL242" s="187"/>
      <c r="DYM242" s="187"/>
      <c r="DYN242" s="187"/>
      <c r="DYO242" s="187"/>
      <c r="DYP242" s="187"/>
      <c r="DYQ242" s="187"/>
      <c r="DYR242" s="187"/>
      <c r="DYS242" s="187"/>
      <c r="DYT242" s="187"/>
      <c r="DYU242" s="187"/>
      <c r="DYV242" s="187"/>
      <c r="DYW242" s="187"/>
      <c r="DYX242" s="187"/>
      <c r="DYY242" s="187"/>
      <c r="DYZ242" s="187"/>
      <c r="DZA242" s="187"/>
      <c r="DZB242" s="187"/>
      <c r="DZC242" s="187"/>
      <c r="DZD242" s="187"/>
      <c r="DZE242" s="187"/>
      <c r="DZF242" s="187"/>
      <c r="DZG242" s="187"/>
      <c r="DZH242" s="187"/>
      <c r="DZI242" s="187"/>
      <c r="DZJ242" s="187"/>
      <c r="DZK242" s="187"/>
      <c r="DZL242" s="187"/>
      <c r="DZM242" s="187"/>
      <c r="DZN242" s="187"/>
      <c r="DZO242" s="187"/>
      <c r="DZP242" s="187"/>
      <c r="DZQ242" s="187"/>
      <c r="DZR242" s="187"/>
      <c r="DZS242" s="187"/>
      <c r="DZT242" s="187"/>
      <c r="DZU242" s="187"/>
      <c r="DZV242" s="187"/>
      <c r="DZW242" s="187"/>
      <c r="DZX242" s="187"/>
      <c r="DZY242" s="187"/>
      <c r="DZZ242" s="187"/>
      <c r="EAA242" s="187"/>
      <c r="EAB242" s="187"/>
      <c r="EAC242" s="187"/>
      <c r="EAD242" s="187"/>
      <c r="EAE242" s="187"/>
      <c r="EAF242" s="187"/>
      <c r="EAG242" s="187"/>
      <c r="EAH242" s="187"/>
      <c r="EAI242" s="187"/>
      <c r="EAJ242" s="187"/>
      <c r="EAK242" s="187"/>
      <c r="EAL242" s="187"/>
      <c r="EAM242" s="187"/>
      <c r="EAN242" s="187"/>
      <c r="EAO242" s="187"/>
      <c r="EAP242" s="187"/>
      <c r="EAQ242" s="187"/>
      <c r="EAR242" s="187"/>
      <c r="EAS242" s="187"/>
      <c r="EAT242" s="187"/>
      <c r="EAU242" s="187"/>
      <c r="EAV242" s="187"/>
      <c r="EAW242" s="187"/>
      <c r="EAX242" s="187"/>
      <c r="EAY242" s="187"/>
      <c r="EAZ242" s="187"/>
      <c r="EBA242" s="187"/>
      <c r="EBB242" s="187"/>
      <c r="EBC242" s="187"/>
      <c r="EBD242" s="187"/>
      <c r="EBE242" s="187"/>
      <c r="EBF242" s="187"/>
      <c r="EBG242" s="187"/>
      <c r="EBH242" s="187"/>
      <c r="EBI242" s="187"/>
      <c r="EBJ242" s="187"/>
      <c r="EBK242" s="187"/>
      <c r="EBL242" s="187"/>
      <c r="EBM242" s="187"/>
      <c r="EBN242" s="187"/>
      <c r="EBO242" s="187"/>
      <c r="EBP242" s="187"/>
      <c r="EBQ242" s="187"/>
      <c r="EBR242" s="187"/>
      <c r="EBS242" s="187"/>
      <c r="EBT242" s="187"/>
      <c r="EBU242" s="187"/>
      <c r="EBV242" s="187"/>
      <c r="EBW242" s="187"/>
      <c r="EBX242" s="187"/>
      <c r="EBY242" s="187"/>
      <c r="EBZ242" s="187"/>
      <c r="ECA242" s="187"/>
      <c r="ECB242" s="187"/>
      <c r="ECC242" s="187"/>
      <c r="ECD242" s="187"/>
      <c r="ECE242" s="187"/>
      <c r="ECF242" s="187"/>
      <c r="ECG242" s="187"/>
      <c r="ECH242" s="187"/>
      <c r="ECI242" s="187"/>
      <c r="ECJ242" s="187"/>
      <c r="ECK242" s="187"/>
      <c r="ECL242" s="187"/>
      <c r="ECM242" s="187"/>
      <c r="ECN242" s="187"/>
      <c r="ECO242" s="187"/>
      <c r="ECP242" s="187"/>
      <c r="ECQ242" s="187"/>
      <c r="ECR242" s="187"/>
      <c r="ECS242" s="187"/>
      <c r="ECT242" s="187"/>
      <c r="ECU242" s="187"/>
      <c r="ECV242" s="187"/>
      <c r="ECW242" s="187"/>
      <c r="ECX242" s="187"/>
      <c r="ECY242" s="187"/>
      <c r="ECZ242" s="187"/>
      <c r="EDA242" s="187"/>
      <c r="EDB242" s="187"/>
      <c r="EDC242" s="187"/>
      <c r="EDD242" s="187"/>
      <c r="EDE242" s="187"/>
      <c r="EDF242" s="187"/>
      <c r="EDG242" s="187"/>
      <c r="EDH242" s="187"/>
      <c r="EDI242" s="187"/>
      <c r="EDJ242" s="187"/>
      <c r="EDK242" s="187"/>
      <c r="EDL242" s="187"/>
      <c r="EDM242" s="187"/>
      <c r="EDN242" s="187"/>
      <c r="EDO242" s="187"/>
      <c r="EDP242" s="187"/>
      <c r="EDQ242" s="187"/>
      <c r="EDR242" s="187"/>
      <c r="EDS242" s="187"/>
      <c r="EDT242" s="187"/>
      <c r="EDU242" s="187"/>
      <c r="EDV242" s="187"/>
      <c r="EDW242" s="187"/>
      <c r="EDX242" s="187"/>
      <c r="EDY242" s="187"/>
      <c r="EDZ242" s="187"/>
      <c r="EEA242" s="187"/>
      <c r="EEB242" s="187"/>
      <c r="EEC242" s="187"/>
      <c r="EED242" s="187"/>
      <c r="EEE242" s="187"/>
      <c r="EEF242" s="187"/>
      <c r="EEG242" s="187"/>
      <c r="EEH242" s="187"/>
      <c r="EEI242" s="187"/>
      <c r="EEJ242" s="187"/>
      <c r="EEK242" s="187"/>
      <c r="EEL242" s="187"/>
      <c r="EEM242" s="187"/>
      <c r="EEN242" s="187"/>
      <c r="EEO242" s="187"/>
      <c r="EEP242" s="187"/>
      <c r="EEQ242" s="187"/>
      <c r="EER242" s="187"/>
      <c r="EES242" s="187"/>
      <c r="EET242" s="187"/>
      <c r="EEU242" s="187"/>
      <c r="EEV242" s="187"/>
      <c r="EEW242" s="187"/>
      <c r="EEX242" s="187"/>
      <c r="EEY242" s="187"/>
      <c r="EEZ242" s="187"/>
      <c r="EFA242" s="187"/>
      <c r="EFB242" s="187"/>
      <c r="EFC242" s="187"/>
      <c r="EFD242" s="187"/>
      <c r="EFE242" s="187"/>
      <c r="EFF242" s="187"/>
      <c r="EFG242" s="187"/>
      <c r="EFH242" s="187"/>
      <c r="EFI242" s="187"/>
      <c r="EFJ242" s="187"/>
      <c r="EFK242" s="187"/>
      <c r="EFL242" s="187"/>
      <c r="EFM242" s="187"/>
      <c r="EFN242" s="187"/>
      <c r="EFO242" s="187"/>
      <c r="EFP242" s="187"/>
      <c r="EFQ242" s="187"/>
      <c r="EFR242" s="187"/>
      <c r="EFS242" s="187"/>
      <c r="EFT242" s="187"/>
      <c r="EFU242" s="187"/>
      <c r="EFV242" s="187"/>
      <c r="EFW242" s="187"/>
      <c r="EFX242" s="187"/>
      <c r="EFY242" s="187"/>
      <c r="EFZ242" s="187"/>
      <c r="EGA242" s="187"/>
      <c r="EGB242" s="187"/>
      <c r="EGC242" s="187"/>
      <c r="EGD242" s="187"/>
      <c r="EGE242" s="187"/>
      <c r="EGF242" s="187"/>
      <c r="EGG242" s="187"/>
      <c r="EGH242" s="187"/>
      <c r="EGI242" s="187"/>
      <c r="EGJ242" s="187"/>
      <c r="EGK242" s="187"/>
      <c r="EGL242" s="187"/>
      <c r="EGM242" s="187"/>
      <c r="EGN242" s="187"/>
      <c r="EGO242" s="187"/>
      <c r="EGP242" s="187"/>
      <c r="EGQ242" s="187"/>
      <c r="EGR242" s="187"/>
      <c r="EGS242" s="187"/>
      <c r="EGT242" s="187"/>
      <c r="EGU242" s="187"/>
      <c r="EGV242" s="187"/>
      <c r="EGW242" s="187"/>
      <c r="EGX242" s="187"/>
      <c r="EGY242" s="187"/>
      <c r="EGZ242" s="187"/>
      <c r="EHA242" s="187"/>
      <c r="EHB242" s="187"/>
      <c r="EHC242" s="187"/>
      <c r="EHD242" s="187"/>
      <c r="EHE242" s="187"/>
      <c r="EHF242" s="187"/>
      <c r="EHG242" s="187"/>
      <c r="EHH242" s="187"/>
      <c r="EHI242" s="187"/>
      <c r="EHJ242" s="187"/>
      <c r="EHK242" s="187"/>
      <c r="EHL242" s="187"/>
      <c r="EHM242" s="187"/>
      <c r="EHN242" s="187"/>
      <c r="EHO242" s="187"/>
      <c r="EHP242" s="187"/>
      <c r="EHQ242" s="187"/>
      <c r="EHR242" s="187"/>
      <c r="EHS242" s="187"/>
      <c r="EHT242" s="187"/>
      <c r="EHU242" s="187"/>
      <c r="EHV242" s="187"/>
      <c r="EHW242" s="187"/>
      <c r="EHX242" s="187"/>
      <c r="EHY242" s="187"/>
      <c r="EHZ242" s="187"/>
      <c r="EIA242" s="187"/>
      <c r="EIB242" s="187"/>
      <c r="EIC242" s="187"/>
      <c r="EID242" s="187"/>
      <c r="EIE242" s="187"/>
      <c r="EIF242" s="187"/>
      <c r="EIG242" s="187"/>
      <c r="EIH242" s="187"/>
      <c r="EII242" s="187"/>
      <c r="EIJ242" s="187"/>
      <c r="EIK242" s="187"/>
      <c r="EIL242" s="187"/>
      <c r="EIM242" s="187"/>
      <c r="EIN242" s="187"/>
      <c r="EIO242" s="187"/>
      <c r="EIP242" s="187"/>
      <c r="EIQ242" s="187"/>
      <c r="EIR242" s="187"/>
      <c r="EIS242" s="187"/>
      <c r="EIT242" s="187"/>
      <c r="EIU242" s="187"/>
      <c r="EIV242" s="187"/>
      <c r="EIW242" s="187"/>
      <c r="EIX242" s="187"/>
      <c r="EIY242" s="187"/>
      <c r="EIZ242" s="187"/>
      <c r="EJA242" s="187"/>
      <c r="EJB242" s="187"/>
      <c r="EJC242" s="187"/>
      <c r="EJD242" s="187"/>
      <c r="EJE242" s="187"/>
      <c r="EJF242" s="187"/>
      <c r="EJG242" s="187"/>
      <c r="EJH242" s="187"/>
      <c r="EJI242" s="187"/>
      <c r="EJJ242" s="187"/>
      <c r="EJK242" s="187"/>
      <c r="EJL242" s="187"/>
      <c r="EJM242" s="187"/>
      <c r="EJN242" s="187"/>
      <c r="EJO242" s="187"/>
      <c r="EJP242" s="187"/>
      <c r="EJQ242" s="187"/>
      <c r="EJR242" s="187"/>
      <c r="EJS242" s="187"/>
      <c r="EJT242" s="187"/>
      <c r="EJU242" s="187"/>
      <c r="EJV242" s="187"/>
      <c r="EJW242" s="187"/>
      <c r="EJX242" s="187"/>
      <c r="EJY242" s="187"/>
      <c r="EJZ242" s="187"/>
      <c r="EKA242" s="187"/>
      <c r="EKB242" s="187"/>
      <c r="EKC242" s="187"/>
      <c r="EKD242" s="187"/>
      <c r="EKE242" s="187"/>
      <c r="EKF242" s="187"/>
      <c r="EKG242" s="187"/>
      <c r="EKH242" s="187"/>
      <c r="EKI242" s="187"/>
      <c r="EKJ242" s="187"/>
      <c r="EKK242" s="187"/>
      <c r="EKL242" s="187"/>
      <c r="EKM242" s="187"/>
      <c r="EKN242" s="187"/>
      <c r="EKO242" s="187"/>
      <c r="EKP242" s="187"/>
      <c r="EKQ242" s="187"/>
      <c r="EKR242" s="187"/>
      <c r="EKS242" s="187"/>
      <c r="EKT242" s="187"/>
      <c r="EKU242" s="187"/>
      <c r="EKV242" s="187"/>
      <c r="EKW242" s="187"/>
      <c r="EKX242" s="187"/>
      <c r="EKY242" s="187"/>
      <c r="EKZ242" s="187"/>
      <c r="ELA242" s="187"/>
      <c r="ELB242" s="187"/>
      <c r="ELC242" s="187"/>
      <c r="ELD242" s="187"/>
      <c r="ELE242" s="187"/>
      <c r="ELF242" s="187"/>
      <c r="ELG242" s="187"/>
      <c r="ELH242" s="187"/>
      <c r="ELI242" s="187"/>
      <c r="ELJ242" s="187"/>
      <c r="ELK242" s="187"/>
      <c r="ELL242" s="187"/>
      <c r="ELM242" s="187"/>
      <c r="ELN242" s="187"/>
      <c r="ELO242" s="187"/>
      <c r="ELP242" s="187"/>
      <c r="ELQ242" s="187"/>
      <c r="ELR242" s="187"/>
      <c r="ELS242" s="187"/>
      <c r="ELT242" s="187"/>
      <c r="ELU242" s="187"/>
      <c r="ELV242" s="187"/>
      <c r="ELW242" s="187"/>
      <c r="ELX242" s="187"/>
      <c r="ELY242" s="187"/>
      <c r="ELZ242" s="187"/>
      <c r="EMA242" s="187"/>
      <c r="EMB242" s="187"/>
      <c r="EMC242" s="187"/>
      <c r="EMD242" s="187"/>
      <c r="EME242" s="187"/>
      <c r="EMF242" s="187"/>
      <c r="EMG242" s="187"/>
      <c r="EMH242" s="187"/>
      <c r="EMI242" s="187"/>
      <c r="EMJ242" s="187"/>
      <c r="EMK242" s="187"/>
      <c r="EML242" s="187"/>
      <c r="EMM242" s="187"/>
      <c r="EMN242" s="187"/>
      <c r="EMO242" s="187"/>
      <c r="EMP242" s="187"/>
      <c r="EMQ242" s="187"/>
      <c r="EMR242" s="187"/>
      <c r="EMS242" s="187"/>
      <c r="EMT242" s="187"/>
      <c r="EMU242" s="187"/>
      <c r="EMV242" s="187"/>
      <c r="EMW242" s="187"/>
      <c r="EMX242" s="187"/>
      <c r="EMY242" s="187"/>
      <c r="EMZ242" s="187"/>
      <c r="ENA242" s="187"/>
      <c r="ENB242" s="187"/>
      <c r="ENC242" s="187"/>
      <c r="END242" s="187"/>
      <c r="ENE242" s="187"/>
      <c r="ENF242" s="187"/>
      <c r="ENG242" s="187"/>
      <c r="ENH242" s="187"/>
      <c r="ENI242" s="187"/>
      <c r="ENJ242" s="187"/>
      <c r="ENK242" s="187"/>
      <c r="ENL242" s="187"/>
      <c r="ENM242" s="187"/>
      <c r="ENN242" s="187"/>
      <c r="ENO242" s="187"/>
      <c r="ENP242" s="187"/>
      <c r="ENQ242" s="187"/>
      <c r="ENR242" s="187"/>
      <c r="ENS242" s="187"/>
      <c r="ENT242" s="187"/>
      <c r="ENU242" s="187"/>
      <c r="ENV242" s="187"/>
      <c r="ENW242" s="187"/>
      <c r="ENX242" s="187"/>
      <c r="ENY242" s="187"/>
      <c r="ENZ242" s="187"/>
      <c r="EOA242" s="187"/>
      <c r="EOB242" s="187"/>
      <c r="EOC242" s="187"/>
      <c r="EOD242" s="187"/>
      <c r="EOE242" s="187"/>
      <c r="EOF242" s="187"/>
      <c r="EOG242" s="187"/>
      <c r="EOH242" s="187"/>
      <c r="EOI242" s="187"/>
      <c r="EOJ242" s="187"/>
      <c r="EOK242" s="187"/>
      <c r="EOL242" s="187"/>
      <c r="EOM242" s="187"/>
      <c r="EON242" s="187"/>
      <c r="EOO242" s="187"/>
      <c r="EOP242" s="187"/>
      <c r="EOQ242" s="187"/>
      <c r="EOR242" s="187"/>
      <c r="EOS242" s="187"/>
      <c r="EOT242" s="187"/>
      <c r="EOU242" s="187"/>
      <c r="EOV242" s="187"/>
      <c r="EOW242" s="187"/>
      <c r="EOX242" s="187"/>
      <c r="EOY242" s="187"/>
      <c r="EOZ242" s="187"/>
      <c r="EPA242" s="187"/>
      <c r="EPB242" s="187"/>
      <c r="EPC242" s="187"/>
      <c r="EPD242" s="187"/>
      <c r="EPE242" s="187"/>
      <c r="EPF242" s="187"/>
      <c r="EPG242" s="187"/>
      <c r="EPH242" s="187"/>
      <c r="EPI242" s="187"/>
      <c r="EPJ242" s="187"/>
      <c r="EPK242" s="187"/>
      <c r="EPL242" s="187"/>
      <c r="EPM242" s="187"/>
      <c r="EPN242" s="187"/>
      <c r="EPO242" s="187"/>
      <c r="EPP242" s="187"/>
      <c r="EPQ242" s="187"/>
      <c r="EPR242" s="187"/>
      <c r="EPS242" s="187"/>
      <c r="EPT242" s="187"/>
      <c r="EPU242" s="187"/>
      <c r="EPV242" s="187"/>
      <c r="EPW242" s="187"/>
      <c r="EPX242" s="187"/>
      <c r="EPY242" s="187"/>
      <c r="EPZ242" s="187"/>
      <c r="EQA242" s="187"/>
      <c r="EQB242" s="187"/>
      <c r="EQC242" s="187"/>
      <c r="EQD242" s="187"/>
      <c r="EQE242" s="187"/>
      <c r="EQF242" s="187"/>
      <c r="EQG242" s="187"/>
      <c r="EQH242" s="187"/>
      <c r="EQI242" s="187"/>
      <c r="EQJ242" s="187"/>
      <c r="EQK242" s="187"/>
      <c r="EQL242" s="187"/>
      <c r="EQM242" s="187"/>
      <c r="EQN242" s="187"/>
      <c r="EQO242" s="187"/>
      <c r="EQP242" s="187"/>
      <c r="EQQ242" s="187"/>
      <c r="EQR242" s="187"/>
      <c r="EQS242" s="187"/>
      <c r="EQT242" s="187"/>
      <c r="EQU242" s="187"/>
      <c r="EQV242" s="187"/>
      <c r="EQW242" s="187"/>
      <c r="EQX242" s="187"/>
      <c r="EQY242" s="187"/>
      <c r="EQZ242" s="187"/>
      <c r="ERA242" s="187"/>
      <c r="ERB242" s="187"/>
      <c r="ERC242" s="187"/>
      <c r="ERD242" s="187"/>
      <c r="ERE242" s="187"/>
      <c r="ERF242" s="187"/>
      <c r="ERG242" s="187"/>
      <c r="ERH242" s="187"/>
      <c r="ERI242" s="187"/>
      <c r="ERJ242" s="187"/>
      <c r="ERK242" s="187"/>
      <c r="ERL242" s="187"/>
      <c r="ERM242" s="187"/>
      <c r="ERN242" s="187"/>
      <c r="ERO242" s="187"/>
      <c r="ERP242" s="187"/>
      <c r="ERQ242" s="187"/>
      <c r="ERR242" s="187"/>
      <c r="ERS242" s="187"/>
      <c r="ERT242" s="187"/>
      <c r="ERU242" s="187"/>
      <c r="ERV242" s="187"/>
      <c r="ERW242" s="187"/>
      <c r="ERX242" s="187"/>
      <c r="ERY242" s="187"/>
      <c r="ERZ242" s="187"/>
      <c r="ESA242" s="187"/>
      <c r="ESB242" s="187"/>
      <c r="ESC242" s="187"/>
      <c r="ESD242" s="187"/>
      <c r="ESE242" s="187"/>
      <c r="ESF242" s="187"/>
      <c r="ESG242" s="187"/>
      <c r="ESH242" s="187"/>
      <c r="ESI242" s="187"/>
      <c r="ESJ242" s="187"/>
      <c r="ESK242" s="187"/>
      <c r="ESL242" s="187"/>
      <c r="ESM242" s="187"/>
      <c r="ESN242" s="187"/>
      <c r="ESO242" s="187"/>
      <c r="ESP242" s="187"/>
      <c r="ESQ242" s="187"/>
      <c r="ESR242" s="187"/>
      <c r="ESS242" s="187"/>
      <c r="EST242" s="187"/>
      <c r="ESU242" s="187"/>
      <c r="ESV242" s="187"/>
      <c r="ESW242" s="187"/>
      <c r="ESX242" s="187"/>
      <c r="ESY242" s="187"/>
      <c r="ESZ242" s="187"/>
      <c r="ETA242" s="187"/>
      <c r="ETB242" s="187"/>
      <c r="ETC242" s="187"/>
      <c r="ETD242" s="187"/>
      <c r="ETE242" s="187"/>
      <c r="ETF242" s="187"/>
      <c r="ETG242" s="187"/>
      <c r="ETH242" s="187"/>
      <c r="ETI242" s="187"/>
      <c r="ETJ242" s="187"/>
      <c r="ETK242" s="187"/>
      <c r="ETL242" s="187"/>
      <c r="ETM242" s="187"/>
      <c r="ETN242" s="187"/>
      <c r="ETO242" s="187"/>
      <c r="ETP242" s="187"/>
      <c r="ETQ242" s="187"/>
      <c r="ETR242" s="187"/>
      <c r="ETS242" s="187"/>
      <c r="ETT242" s="187"/>
      <c r="ETU242" s="187"/>
      <c r="ETV242" s="187"/>
      <c r="ETW242" s="187"/>
      <c r="ETX242" s="187"/>
      <c r="ETY242" s="187"/>
      <c r="ETZ242" s="187"/>
      <c r="EUA242" s="187"/>
      <c r="EUB242" s="187"/>
      <c r="EUC242" s="187"/>
      <c r="EUD242" s="187"/>
      <c r="EUE242" s="187"/>
      <c r="EUF242" s="187"/>
      <c r="EUG242" s="187"/>
      <c r="EUH242" s="187"/>
      <c r="EUI242" s="187"/>
      <c r="EUJ242" s="187"/>
      <c r="EUK242" s="187"/>
      <c r="EUL242" s="187"/>
      <c r="EUM242" s="187"/>
      <c r="EUN242" s="187"/>
      <c r="EUO242" s="187"/>
      <c r="EUP242" s="187"/>
      <c r="EUQ242" s="187"/>
      <c r="EUR242" s="187"/>
      <c r="EUS242" s="187"/>
      <c r="EUT242" s="187"/>
      <c r="EUU242" s="187"/>
      <c r="EUV242" s="187"/>
      <c r="EUW242" s="187"/>
      <c r="EUX242" s="187"/>
      <c r="EUY242" s="187"/>
      <c r="EUZ242" s="187"/>
      <c r="EVA242" s="187"/>
      <c r="EVB242" s="187"/>
      <c r="EVC242" s="187"/>
      <c r="EVD242" s="187"/>
      <c r="EVE242" s="187"/>
      <c r="EVF242" s="187"/>
      <c r="EVG242" s="187"/>
      <c r="EVH242" s="187"/>
      <c r="EVI242" s="187"/>
      <c r="EVJ242" s="187"/>
      <c r="EVK242" s="187"/>
      <c r="EVL242" s="187"/>
      <c r="EVM242" s="187"/>
      <c r="EVN242" s="187"/>
      <c r="EVO242" s="187"/>
      <c r="EVP242" s="187"/>
      <c r="EVQ242" s="187"/>
      <c r="EVR242" s="187"/>
      <c r="EVS242" s="187"/>
      <c r="EVT242" s="187"/>
      <c r="EVU242" s="187"/>
      <c r="EVV242" s="187"/>
      <c r="EVW242" s="187"/>
      <c r="EVX242" s="187"/>
      <c r="EVY242" s="187"/>
      <c r="EVZ242" s="187"/>
      <c r="EWA242" s="187"/>
      <c r="EWB242" s="187"/>
      <c r="EWC242" s="187"/>
      <c r="EWD242" s="187"/>
      <c r="EWE242" s="187"/>
      <c r="EWF242" s="187"/>
      <c r="EWG242" s="187"/>
      <c r="EWH242" s="187"/>
      <c r="EWI242" s="187"/>
      <c r="EWJ242" s="187"/>
      <c r="EWK242" s="187"/>
      <c r="EWL242" s="187"/>
      <c r="EWM242" s="187"/>
      <c r="EWN242" s="187"/>
      <c r="EWO242" s="187"/>
      <c r="EWP242" s="187"/>
      <c r="EWQ242" s="187"/>
      <c r="EWR242" s="187"/>
      <c r="EWS242" s="187"/>
      <c r="EWT242" s="187"/>
      <c r="EWU242" s="187"/>
      <c r="EWV242" s="187"/>
      <c r="EWW242" s="187"/>
      <c r="EWX242" s="187"/>
      <c r="EWY242" s="187"/>
      <c r="EWZ242" s="187"/>
      <c r="EXA242" s="187"/>
      <c r="EXB242" s="187"/>
      <c r="EXC242" s="187"/>
      <c r="EXD242" s="187"/>
      <c r="EXE242" s="187"/>
      <c r="EXF242" s="187"/>
      <c r="EXG242" s="187"/>
      <c r="EXH242" s="187"/>
      <c r="EXI242" s="187"/>
      <c r="EXJ242" s="187"/>
      <c r="EXK242" s="187"/>
      <c r="EXL242" s="187"/>
      <c r="EXM242" s="187"/>
      <c r="EXN242" s="187"/>
      <c r="EXO242" s="187"/>
      <c r="EXP242" s="187"/>
      <c r="EXQ242" s="187"/>
      <c r="EXR242" s="187"/>
      <c r="EXS242" s="187"/>
      <c r="EXT242" s="187"/>
      <c r="EXU242" s="187"/>
      <c r="EXV242" s="187"/>
      <c r="EXW242" s="187"/>
      <c r="EXX242" s="187"/>
      <c r="EXY242" s="187"/>
      <c r="EXZ242" s="187"/>
      <c r="EYA242" s="187"/>
      <c r="EYB242" s="187"/>
      <c r="EYC242" s="187"/>
      <c r="EYD242" s="187"/>
      <c r="EYE242" s="187"/>
      <c r="EYF242" s="187"/>
      <c r="EYG242" s="187"/>
      <c r="EYH242" s="187"/>
      <c r="EYI242" s="187"/>
      <c r="EYJ242" s="187"/>
      <c r="EYK242" s="187"/>
      <c r="EYL242" s="187"/>
      <c r="EYM242" s="187"/>
      <c r="EYN242" s="187"/>
      <c r="EYO242" s="187"/>
      <c r="EYP242" s="187"/>
      <c r="EYQ242" s="187"/>
      <c r="EYR242" s="187"/>
      <c r="EYS242" s="187"/>
      <c r="EYT242" s="187"/>
      <c r="EYU242" s="187"/>
      <c r="EYV242" s="187"/>
      <c r="EYW242" s="187"/>
      <c r="EYX242" s="187"/>
      <c r="EYY242" s="187"/>
      <c r="EYZ242" s="187"/>
      <c r="EZA242" s="187"/>
      <c r="EZB242" s="187"/>
      <c r="EZC242" s="187"/>
      <c r="EZD242" s="187"/>
      <c r="EZE242" s="187"/>
      <c r="EZF242" s="187"/>
      <c r="EZG242" s="187"/>
      <c r="EZH242" s="187"/>
      <c r="EZI242" s="187"/>
      <c r="EZJ242" s="187"/>
      <c r="EZK242" s="187"/>
      <c r="EZL242" s="187"/>
      <c r="EZM242" s="187"/>
      <c r="EZN242" s="187"/>
      <c r="EZO242" s="187"/>
      <c r="EZP242" s="187"/>
      <c r="EZQ242" s="187"/>
      <c r="EZR242" s="187"/>
      <c r="EZS242" s="187"/>
      <c r="EZT242" s="187"/>
      <c r="EZU242" s="187"/>
      <c r="EZV242" s="187"/>
      <c r="EZW242" s="187"/>
      <c r="EZX242" s="187"/>
      <c r="EZY242" s="187"/>
      <c r="EZZ242" s="187"/>
      <c r="FAA242" s="187"/>
      <c r="FAB242" s="187"/>
      <c r="FAC242" s="187"/>
      <c r="FAD242" s="187"/>
      <c r="FAE242" s="187"/>
      <c r="FAF242" s="187"/>
      <c r="FAG242" s="187"/>
      <c r="FAH242" s="187"/>
      <c r="FAI242" s="187"/>
      <c r="FAJ242" s="187"/>
      <c r="FAK242" s="187"/>
      <c r="FAL242" s="187"/>
      <c r="FAM242" s="187"/>
      <c r="FAN242" s="187"/>
      <c r="FAO242" s="187"/>
      <c r="FAP242" s="187"/>
      <c r="FAQ242" s="187"/>
      <c r="FAR242" s="187"/>
      <c r="FAS242" s="187"/>
      <c r="FAT242" s="187"/>
      <c r="FAU242" s="187"/>
      <c r="FAV242" s="187"/>
      <c r="FAW242" s="187"/>
      <c r="FAX242" s="187"/>
      <c r="FAY242" s="187"/>
      <c r="FAZ242" s="187"/>
      <c r="FBA242" s="187"/>
      <c r="FBB242" s="187"/>
      <c r="FBC242" s="187"/>
      <c r="FBD242" s="187"/>
      <c r="FBE242" s="187"/>
      <c r="FBF242" s="187"/>
      <c r="FBG242" s="187"/>
      <c r="FBH242" s="187"/>
      <c r="FBI242" s="187"/>
      <c r="FBJ242" s="187"/>
      <c r="FBK242" s="187"/>
      <c r="FBL242" s="187"/>
      <c r="FBM242" s="187"/>
      <c r="FBN242" s="187"/>
      <c r="FBO242" s="187"/>
      <c r="FBP242" s="187"/>
      <c r="FBQ242" s="187"/>
      <c r="FBR242" s="187"/>
      <c r="FBS242" s="187"/>
      <c r="FBT242" s="187"/>
      <c r="FBU242" s="187"/>
      <c r="FBV242" s="187"/>
      <c r="FBW242" s="187"/>
      <c r="FBX242" s="187"/>
      <c r="FBY242" s="187"/>
      <c r="FBZ242" s="187"/>
      <c r="FCA242" s="187"/>
      <c r="FCB242" s="187"/>
      <c r="FCC242" s="187"/>
      <c r="FCD242" s="187"/>
      <c r="FCE242" s="187"/>
      <c r="FCF242" s="187"/>
      <c r="FCG242" s="187"/>
      <c r="FCH242" s="187"/>
      <c r="FCI242" s="187"/>
      <c r="FCJ242" s="187"/>
      <c r="FCK242" s="187"/>
      <c r="FCL242" s="187"/>
      <c r="FCM242" s="187"/>
      <c r="FCN242" s="187"/>
      <c r="FCO242" s="187"/>
      <c r="FCP242" s="187"/>
      <c r="FCQ242" s="187"/>
      <c r="FCR242" s="187"/>
      <c r="FCS242" s="187"/>
      <c r="FCT242" s="187"/>
      <c r="FCU242" s="187"/>
      <c r="FCV242" s="187"/>
      <c r="FCW242" s="187"/>
      <c r="FCX242" s="187"/>
      <c r="FCY242" s="187"/>
      <c r="FCZ242" s="187"/>
      <c r="FDA242" s="187"/>
      <c r="FDB242" s="187"/>
      <c r="FDC242" s="187"/>
      <c r="FDD242" s="187"/>
      <c r="FDE242" s="187"/>
      <c r="FDF242" s="187"/>
      <c r="FDG242" s="187"/>
      <c r="FDH242" s="187"/>
      <c r="FDI242" s="187"/>
      <c r="FDJ242" s="187"/>
      <c r="FDK242" s="187"/>
      <c r="FDL242" s="187"/>
      <c r="FDM242" s="187"/>
      <c r="FDN242" s="187"/>
      <c r="FDO242" s="187"/>
      <c r="FDP242" s="187"/>
      <c r="FDQ242" s="187"/>
      <c r="FDR242" s="187"/>
      <c r="FDS242" s="187"/>
      <c r="FDT242" s="187"/>
      <c r="FDU242" s="187"/>
      <c r="FDV242" s="187"/>
      <c r="FDW242" s="187"/>
      <c r="FDX242" s="187"/>
      <c r="FDY242" s="187"/>
      <c r="FDZ242" s="187"/>
      <c r="FEA242" s="187"/>
      <c r="FEB242" s="187"/>
      <c r="FEC242" s="187"/>
      <c r="FED242" s="187"/>
      <c r="FEE242" s="187"/>
      <c r="FEF242" s="187"/>
      <c r="FEG242" s="187"/>
      <c r="FEH242" s="187"/>
      <c r="FEI242" s="187"/>
      <c r="FEJ242" s="187"/>
      <c r="FEK242" s="187"/>
      <c r="FEL242" s="187"/>
      <c r="FEM242" s="187"/>
      <c r="FEN242" s="187"/>
      <c r="FEO242" s="187"/>
      <c r="FEP242" s="187"/>
      <c r="FEQ242" s="187"/>
      <c r="FER242" s="187"/>
      <c r="FES242" s="187"/>
      <c r="FET242" s="187"/>
      <c r="FEU242" s="187"/>
      <c r="FEV242" s="187"/>
      <c r="FEW242" s="187"/>
      <c r="FEX242" s="187"/>
      <c r="FEY242" s="187"/>
      <c r="FEZ242" s="187"/>
      <c r="FFA242" s="187"/>
      <c r="FFB242" s="187"/>
      <c r="FFC242" s="187"/>
      <c r="FFD242" s="187"/>
      <c r="FFE242" s="187"/>
      <c r="FFF242" s="187"/>
      <c r="FFG242" s="187"/>
      <c r="FFH242" s="187"/>
      <c r="FFI242" s="187"/>
      <c r="FFJ242" s="187"/>
      <c r="FFK242" s="187"/>
      <c r="FFL242" s="187"/>
      <c r="FFM242" s="187"/>
      <c r="FFN242" s="187"/>
      <c r="FFO242" s="187"/>
      <c r="FFP242" s="187"/>
      <c r="FFQ242" s="187"/>
      <c r="FFR242" s="187"/>
      <c r="FFS242" s="187"/>
      <c r="FFT242" s="187"/>
      <c r="FFU242" s="187"/>
      <c r="FFV242" s="187"/>
      <c r="FFW242" s="187"/>
      <c r="FFX242" s="187"/>
      <c r="FFY242" s="187"/>
      <c r="FFZ242" s="187"/>
      <c r="FGA242" s="187"/>
      <c r="FGB242" s="187"/>
      <c r="FGC242" s="187"/>
      <c r="FGD242" s="187"/>
      <c r="FGE242" s="187"/>
      <c r="FGF242" s="187"/>
      <c r="FGG242" s="187"/>
      <c r="FGH242" s="187"/>
      <c r="FGI242" s="187"/>
      <c r="FGJ242" s="187"/>
      <c r="FGK242" s="187"/>
      <c r="FGL242" s="187"/>
      <c r="FGM242" s="187"/>
      <c r="FGN242" s="187"/>
      <c r="FGO242" s="187"/>
      <c r="FGP242" s="187"/>
      <c r="FGQ242" s="187"/>
      <c r="FGR242" s="187"/>
      <c r="FGS242" s="187"/>
      <c r="FGT242" s="187"/>
      <c r="FGU242" s="187"/>
      <c r="FGV242" s="187"/>
      <c r="FGW242" s="187"/>
      <c r="FGX242" s="187"/>
      <c r="FGY242" s="187"/>
      <c r="FGZ242" s="187"/>
      <c r="FHA242" s="187"/>
      <c r="FHB242" s="187"/>
      <c r="FHC242" s="187"/>
      <c r="FHD242" s="187"/>
      <c r="FHE242" s="187"/>
      <c r="FHF242" s="187"/>
      <c r="FHG242" s="187"/>
      <c r="FHH242" s="187"/>
      <c r="FHI242" s="187"/>
      <c r="FHJ242" s="187"/>
      <c r="FHK242" s="187"/>
      <c r="FHL242" s="187"/>
      <c r="FHM242" s="187"/>
      <c r="FHN242" s="187"/>
      <c r="FHO242" s="187"/>
      <c r="FHP242" s="187"/>
      <c r="FHQ242" s="187"/>
      <c r="FHR242" s="187"/>
      <c r="FHS242" s="187"/>
      <c r="FHT242" s="187"/>
      <c r="FHU242" s="187"/>
      <c r="FHV242" s="187"/>
      <c r="FHW242" s="187"/>
      <c r="FHX242" s="187"/>
      <c r="FHY242" s="187"/>
      <c r="FHZ242" s="187"/>
      <c r="FIA242" s="187"/>
      <c r="FIB242" s="187"/>
      <c r="FIC242" s="187"/>
      <c r="FID242" s="187"/>
      <c r="FIE242" s="187"/>
      <c r="FIF242" s="187"/>
      <c r="FIG242" s="187"/>
      <c r="FIH242" s="187"/>
      <c r="FII242" s="187"/>
      <c r="FIJ242" s="187"/>
      <c r="FIK242" s="187"/>
      <c r="FIL242" s="187"/>
      <c r="FIM242" s="187"/>
      <c r="FIN242" s="187"/>
      <c r="FIO242" s="187"/>
      <c r="FIP242" s="187"/>
      <c r="FIQ242" s="187"/>
      <c r="FIR242" s="187"/>
      <c r="FIS242" s="187"/>
      <c r="FIT242" s="187"/>
      <c r="FIU242" s="187"/>
      <c r="FIV242" s="187"/>
      <c r="FIW242" s="187"/>
      <c r="FIX242" s="187"/>
      <c r="FIY242" s="187"/>
      <c r="FIZ242" s="187"/>
      <c r="FJA242" s="187"/>
      <c r="FJB242" s="187"/>
      <c r="FJC242" s="187"/>
      <c r="FJD242" s="187"/>
      <c r="FJE242" s="187"/>
      <c r="FJF242" s="187"/>
      <c r="FJG242" s="187"/>
      <c r="FJH242" s="187"/>
      <c r="FJI242" s="187"/>
      <c r="FJJ242" s="187"/>
      <c r="FJK242" s="187"/>
      <c r="FJL242" s="187"/>
      <c r="FJM242" s="187"/>
      <c r="FJN242" s="187"/>
      <c r="FJO242" s="187"/>
      <c r="FJP242" s="187"/>
      <c r="FJQ242" s="187"/>
      <c r="FJR242" s="187"/>
      <c r="FJS242" s="187"/>
      <c r="FJT242" s="187"/>
      <c r="FJU242" s="187"/>
      <c r="FJV242" s="187"/>
      <c r="FJW242" s="187"/>
      <c r="FJX242" s="187"/>
      <c r="FJY242" s="187"/>
      <c r="FJZ242" s="187"/>
      <c r="FKA242" s="187"/>
      <c r="FKB242" s="187"/>
      <c r="FKC242" s="187"/>
      <c r="FKD242" s="187"/>
      <c r="FKE242" s="187"/>
      <c r="FKF242" s="187"/>
      <c r="FKG242" s="187"/>
      <c r="FKH242" s="187"/>
      <c r="FKI242" s="187"/>
      <c r="FKJ242" s="187"/>
      <c r="FKK242" s="187"/>
      <c r="FKL242" s="187"/>
      <c r="FKM242" s="187"/>
      <c r="FKN242" s="187"/>
      <c r="FKO242" s="187"/>
      <c r="FKP242" s="187"/>
      <c r="FKQ242" s="187"/>
      <c r="FKR242" s="187"/>
      <c r="FKS242" s="187"/>
      <c r="FKT242" s="187"/>
      <c r="FKU242" s="187"/>
      <c r="FKV242" s="187"/>
      <c r="FKW242" s="187"/>
      <c r="FKX242" s="187"/>
      <c r="FKY242" s="187"/>
      <c r="FKZ242" s="187"/>
      <c r="FLA242" s="187"/>
      <c r="FLB242" s="187"/>
      <c r="FLC242" s="187"/>
      <c r="FLD242" s="187"/>
      <c r="FLE242" s="187"/>
      <c r="FLF242" s="187"/>
      <c r="FLG242" s="187"/>
      <c r="FLH242" s="187"/>
      <c r="FLI242" s="187"/>
      <c r="FLJ242" s="187"/>
      <c r="FLK242" s="187"/>
      <c r="FLL242" s="187"/>
      <c r="FLM242" s="187"/>
      <c r="FLN242" s="187"/>
      <c r="FLO242" s="187"/>
      <c r="FLP242" s="187"/>
      <c r="FLQ242" s="187"/>
      <c r="FLR242" s="187"/>
      <c r="FLS242" s="187"/>
      <c r="FLT242" s="187"/>
      <c r="FLU242" s="187"/>
      <c r="FLV242" s="187"/>
      <c r="FLW242" s="187"/>
      <c r="FLX242" s="187"/>
      <c r="FLY242" s="187"/>
      <c r="FLZ242" s="187"/>
      <c r="FMA242" s="187"/>
      <c r="FMB242" s="187"/>
      <c r="FMC242" s="187"/>
      <c r="FMD242" s="187"/>
      <c r="FME242" s="187"/>
      <c r="FMF242" s="187"/>
      <c r="FMG242" s="187"/>
      <c r="FMH242" s="187"/>
      <c r="FMI242" s="187"/>
      <c r="FMJ242" s="187"/>
      <c r="FMK242" s="187"/>
      <c r="FML242" s="187"/>
      <c r="FMM242" s="187"/>
      <c r="FMN242" s="187"/>
      <c r="FMO242" s="187"/>
      <c r="FMP242" s="187"/>
      <c r="FMQ242" s="187"/>
      <c r="FMR242" s="187"/>
      <c r="FMS242" s="187"/>
      <c r="FMT242" s="187"/>
      <c r="FMU242" s="187"/>
      <c r="FMV242" s="187"/>
      <c r="FMW242" s="187"/>
      <c r="FMX242" s="187"/>
      <c r="FMY242" s="187"/>
      <c r="FMZ242" s="187"/>
      <c r="FNA242" s="187"/>
      <c r="FNB242" s="187"/>
      <c r="FNC242" s="187"/>
      <c r="FND242" s="187"/>
      <c r="FNE242" s="187"/>
      <c r="FNF242" s="187"/>
      <c r="FNG242" s="187"/>
      <c r="FNH242" s="187"/>
      <c r="FNI242" s="187"/>
      <c r="FNJ242" s="187"/>
      <c r="FNK242" s="187"/>
      <c r="FNL242" s="187"/>
      <c r="FNM242" s="187"/>
      <c r="FNN242" s="187"/>
      <c r="FNO242" s="187"/>
      <c r="FNP242" s="187"/>
      <c r="FNQ242" s="187"/>
      <c r="FNR242" s="187"/>
      <c r="FNS242" s="187"/>
      <c r="FNT242" s="187"/>
      <c r="FNU242" s="187"/>
      <c r="FNV242" s="187"/>
      <c r="FNW242" s="187"/>
      <c r="FNX242" s="187"/>
      <c r="FNY242" s="187"/>
      <c r="FNZ242" s="187"/>
      <c r="FOA242" s="187"/>
      <c r="FOB242" s="187"/>
      <c r="FOC242" s="187"/>
      <c r="FOD242" s="187"/>
      <c r="FOE242" s="187"/>
      <c r="FOF242" s="187"/>
      <c r="FOG242" s="187"/>
      <c r="FOH242" s="187"/>
      <c r="FOI242" s="187"/>
      <c r="FOJ242" s="187"/>
      <c r="FOK242" s="187"/>
      <c r="FOL242" s="187"/>
      <c r="FOM242" s="187"/>
      <c r="FON242" s="187"/>
      <c r="FOO242" s="187"/>
      <c r="FOP242" s="187"/>
      <c r="FOQ242" s="187"/>
      <c r="FOR242" s="187"/>
      <c r="FOS242" s="187"/>
      <c r="FOT242" s="187"/>
      <c r="FOU242" s="187"/>
      <c r="FOV242" s="187"/>
      <c r="FOW242" s="187"/>
      <c r="FOX242" s="187"/>
      <c r="FOY242" s="187"/>
      <c r="FOZ242" s="187"/>
      <c r="FPA242" s="187"/>
      <c r="FPB242" s="187"/>
      <c r="FPC242" s="187"/>
      <c r="FPD242" s="187"/>
      <c r="FPE242" s="187"/>
      <c r="FPF242" s="187"/>
      <c r="FPG242" s="187"/>
      <c r="FPH242" s="187"/>
      <c r="FPI242" s="187"/>
      <c r="FPJ242" s="187"/>
      <c r="FPK242" s="187"/>
      <c r="FPL242" s="187"/>
      <c r="FPM242" s="187"/>
      <c r="FPN242" s="187"/>
      <c r="FPO242" s="187"/>
      <c r="FPP242" s="187"/>
      <c r="FPQ242" s="187"/>
      <c r="FPR242" s="187"/>
      <c r="FPS242" s="187"/>
      <c r="FPT242" s="187"/>
      <c r="FPU242" s="187"/>
      <c r="FPV242" s="187"/>
      <c r="FPW242" s="187"/>
      <c r="FPX242" s="187"/>
      <c r="FPY242" s="187"/>
      <c r="FPZ242" s="187"/>
      <c r="FQA242" s="187"/>
      <c r="FQB242" s="187"/>
      <c r="FQC242" s="187"/>
      <c r="FQD242" s="187"/>
      <c r="FQE242" s="187"/>
      <c r="FQF242" s="187"/>
      <c r="FQG242" s="187"/>
      <c r="FQH242" s="187"/>
      <c r="FQI242" s="187"/>
      <c r="FQJ242" s="187"/>
      <c r="FQK242" s="187"/>
      <c r="FQL242" s="187"/>
      <c r="FQM242" s="187"/>
      <c r="FQN242" s="187"/>
      <c r="FQO242" s="187"/>
      <c r="FQP242" s="187"/>
      <c r="FQQ242" s="187"/>
      <c r="FQR242" s="187"/>
      <c r="FQS242" s="187"/>
      <c r="FQT242" s="187"/>
      <c r="FQU242" s="187"/>
      <c r="FQV242" s="187"/>
      <c r="FQW242" s="187"/>
      <c r="FQX242" s="187"/>
      <c r="FQY242" s="187"/>
      <c r="FQZ242" s="187"/>
      <c r="FRA242" s="187"/>
      <c r="FRB242" s="187"/>
      <c r="FRC242" s="187"/>
      <c r="FRD242" s="187"/>
      <c r="FRE242" s="187"/>
      <c r="FRF242" s="187"/>
      <c r="FRG242" s="187"/>
      <c r="FRH242" s="187"/>
      <c r="FRI242" s="187"/>
      <c r="FRJ242" s="187"/>
      <c r="FRK242" s="187"/>
      <c r="FRL242" s="187"/>
      <c r="FRM242" s="187"/>
      <c r="FRN242" s="187"/>
      <c r="FRO242" s="187"/>
      <c r="FRP242" s="187"/>
      <c r="FRQ242" s="187"/>
      <c r="FRR242" s="187"/>
      <c r="FRS242" s="187"/>
      <c r="FRT242" s="187"/>
      <c r="FRU242" s="187"/>
      <c r="FRV242" s="187"/>
      <c r="FRW242" s="187"/>
      <c r="FRX242" s="187"/>
      <c r="FRY242" s="187"/>
      <c r="FRZ242" s="187"/>
      <c r="FSA242" s="187"/>
      <c r="FSB242" s="187"/>
      <c r="FSC242" s="187"/>
      <c r="FSD242" s="187"/>
      <c r="FSE242" s="187"/>
      <c r="FSF242" s="187"/>
      <c r="FSG242" s="187"/>
      <c r="FSH242" s="187"/>
      <c r="FSI242" s="187"/>
      <c r="FSJ242" s="187"/>
      <c r="FSK242" s="187"/>
      <c r="FSL242" s="187"/>
      <c r="FSM242" s="187"/>
      <c r="FSN242" s="187"/>
      <c r="FSO242" s="187"/>
      <c r="FSP242" s="187"/>
      <c r="FSQ242" s="187"/>
      <c r="FSR242" s="187"/>
      <c r="FSS242" s="187"/>
      <c r="FST242" s="187"/>
      <c r="FSU242" s="187"/>
      <c r="FSV242" s="187"/>
      <c r="FSW242" s="187"/>
      <c r="FSX242" s="187"/>
      <c r="FSY242" s="187"/>
      <c r="FSZ242" s="187"/>
      <c r="FTA242" s="187"/>
      <c r="FTB242" s="187"/>
      <c r="FTC242" s="187"/>
      <c r="FTD242" s="187"/>
      <c r="FTE242" s="187"/>
      <c r="FTF242" s="187"/>
      <c r="FTG242" s="187"/>
      <c r="FTH242" s="187"/>
      <c r="FTI242" s="187"/>
      <c r="FTJ242" s="187"/>
      <c r="FTK242" s="187"/>
      <c r="FTL242" s="187"/>
      <c r="FTM242" s="187"/>
      <c r="FTN242" s="187"/>
      <c r="FTO242" s="187"/>
      <c r="FTP242" s="187"/>
      <c r="FTQ242" s="187"/>
      <c r="FTR242" s="187"/>
      <c r="FTS242" s="187"/>
      <c r="FTT242" s="187"/>
      <c r="FTU242" s="187"/>
      <c r="FTV242" s="187"/>
      <c r="FTW242" s="187"/>
      <c r="FTX242" s="187"/>
      <c r="FTY242" s="187"/>
      <c r="FTZ242" s="187"/>
      <c r="FUA242" s="187"/>
      <c r="FUB242" s="187"/>
      <c r="FUC242" s="187"/>
      <c r="FUD242" s="187"/>
      <c r="FUE242" s="187"/>
      <c r="FUF242" s="187"/>
      <c r="FUG242" s="187"/>
      <c r="FUH242" s="187"/>
      <c r="FUI242" s="187"/>
      <c r="FUJ242" s="187"/>
      <c r="FUK242" s="187"/>
      <c r="FUL242" s="187"/>
      <c r="FUM242" s="187"/>
      <c r="FUN242" s="187"/>
      <c r="FUO242" s="187"/>
      <c r="FUP242" s="187"/>
      <c r="FUQ242" s="187"/>
      <c r="FUR242" s="187"/>
      <c r="FUS242" s="187"/>
      <c r="FUT242" s="187"/>
      <c r="FUU242" s="187"/>
      <c r="FUV242" s="187"/>
      <c r="FUW242" s="187"/>
      <c r="FUX242" s="187"/>
      <c r="FUY242" s="187"/>
      <c r="FUZ242" s="187"/>
      <c r="FVA242" s="187"/>
      <c r="FVB242" s="187"/>
      <c r="FVC242" s="187"/>
      <c r="FVD242" s="187"/>
      <c r="FVE242" s="187"/>
      <c r="FVF242" s="187"/>
      <c r="FVG242" s="187"/>
      <c r="FVH242" s="187"/>
      <c r="FVI242" s="187"/>
      <c r="FVJ242" s="187"/>
      <c r="FVK242" s="187"/>
      <c r="FVL242" s="187"/>
      <c r="FVM242" s="187"/>
      <c r="FVN242" s="187"/>
      <c r="FVO242" s="187"/>
      <c r="FVP242" s="187"/>
      <c r="FVQ242" s="187"/>
      <c r="FVR242" s="187"/>
      <c r="FVS242" s="187"/>
      <c r="FVT242" s="187"/>
      <c r="FVU242" s="187"/>
      <c r="FVV242" s="187"/>
      <c r="FVW242" s="187"/>
      <c r="FVX242" s="187"/>
      <c r="FVY242" s="187"/>
      <c r="FVZ242" s="187"/>
      <c r="FWA242" s="187"/>
      <c r="FWB242" s="187"/>
      <c r="FWC242" s="187"/>
      <c r="FWD242" s="187"/>
      <c r="FWE242" s="187"/>
      <c r="FWF242" s="187"/>
      <c r="FWG242" s="187"/>
      <c r="FWH242" s="187"/>
      <c r="FWI242" s="187"/>
      <c r="FWJ242" s="187"/>
      <c r="FWK242" s="187"/>
      <c r="FWL242" s="187"/>
      <c r="FWM242" s="187"/>
      <c r="FWN242" s="187"/>
      <c r="FWO242" s="187"/>
      <c r="FWP242" s="187"/>
      <c r="FWQ242" s="187"/>
      <c r="FWR242" s="187"/>
      <c r="FWS242" s="187"/>
      <c r="FWT242" s="187"/>
      <c r="FWU242" s="187"/>
      <c r="FWV242" s="187"/>
      <c r="FWW242" s="187"/>
      <c r="FWX242" s="187"/>
      <c r="FWY242" s="187"/>
      <c r="FWZ242" s="187"/>
      <c r="FXA242" s="187"/>
      <c r="FXB242" s="187"/>
      <c r="FXC242" s="187"/>
      <c r="FXD242" s="187"/>
      <c r="FXE242" s="187"/>
      <c r="FXF242" s="187"/>
      <c r="FXG242" s="187"/>
      <c r="FXH242" s="187"/>
      <c r="FXI242" s="187"/>
      <c r="FXJ242" s="187"/>
      <c r="FXK242" s="187"/>
      <c r="FXL242" s="187"/>
      <c r="FXM242" s="187"/>
      <c r="FXN242" s="187"/>
      <c r="FXO242" s="187"/>
      <c r="FXP242" s="187"/>
      <c r="FXQ242" s="187"/>
      <c r="FXR242" s="187"/>
      <c r="FXS242" s="187"/>
      <c r="FXT242" s="187"/>
      <c r="FXU242" s="187"/>
      <c r="FXV242" s="187"/>
      <c r="FXW242" s="187"/>
      <c r="FXX242" s="187"/>
      <c r="FXY242" s="187"/>
      <c r="FXZ242" s="187"/>
      <c r="FYA242" s="187"/>
      <c r="FYB242" s="187"/>
      <c r="FYC242" s="187"/>
      <c r="FYD242" s="187"/>
      <c r="FYE242" s="187"/>
      <c r="FYF242" s="187"/>
      <c r="FYG242" s="187"/>
      <c r="FYH242" s="187"/>
      <c r="FYI242" s="187"/>
      <c r="FYJ242" s="187"/>
      <c r="FYK242" s="187"/>
      <c r="FYL242" s="187"/>
      <c r="FYM242" s="187"/>
      <c r="FYN242" s="187"/>
      <c r="FYO242" s="187"/>
      <c r="FYP242" s="187"/>
      <c r="FYQ242" s="187"/>
      <c r="FYR242" s="187"/>
      <c r="FYS242" s="187"/>
      <c r="FYT242" s="187"/>
      <c r="FYU242" s="187"/>
      <c r="FYV242" s="187"/>
      <c r="FYW242" s="187"/>
      <c r="FYX242" s="187"/>
      <c r="FYY242" s="187"/>
      <c r="FYZ242" s="187"/>
      <c r="FZA242" s="187"/>
      <c r="FZB242" s="187"/>
      <c r="FZC242" s="187"/>
      <c r="FZD242" s="187"/>
      <c r="FZE242" s="187"/>
      <c r="FZF242" s="187"/>
      <c r="FZG242" s="187"/>
      <c r="FZH242" s="187"/>
      <c r="FZI242" s="187"/>
      <c r="FZJ242" s="187"/>
      <c r="FZK242" s="187"/>
      <c r="FZL242" s="187"/>
      <c r="FZM242" s="187"/>
      <c r="FZN242" s="187"/>
      <c r="FZO242" s="187"/>
      <c r="FZP242" s="187"/>
      <c r="FZQ242" s="187"/>
      <c r="FZR242" s="187"/>
      <c r="FZS242" s="187"/>
      <c r="FZT242" s="187"/>
      <c r="FZU242" s="187"/>
      <c r="FZV242" s="187"/>
      <c r="FZW242" s="187"/>
      <c r="FZX242" s="187"/>
      <c r="FZY242" s="187"/>
      <c r="FZZ242" s="187"/>
      <c r="GAA242" s="187"/>
      <c r="GAB242" s="187"/>
      <c r="GAC242" s="187"/>
      <c r="GAD242" s="187"/>
      <c r="GAE242" s="187"/>
      <c r="GAF242" s="187"/>
      <c r="GAG242" s="187"/>
      <c r="GAH242" s="187"/>
      <c r="GAI242" s="187"/>
      <c r="GAJ242" s="187"/>
      <c r="GAK242" s="187"/>
      <c r="GAL242" s="187"/>
      <c r="GAM242" s="187"/>
      <c r="GAN242" s="187"/>
      <c r="GAO242" s="187"/>
      <c r="GAP242" s="187"/>
      <c r="GAQ242" s="187"/>
      <c r="GAR242" s="187"/>
      <c r="GAS242" s="187"/>
      <c r="GAT242" s="187"/>
      <c r="GAU242" s="187"/>
      <c r="GAV242" s="187"/>
      <c r="GAW242" s="187"/>
      <c r="GAX242" s="187"/>
      <c r="GAY242" s="187"/>
      <c r="GAZ242" s="187"/>
      <c r="GBA242" s="187"/>
      <c r="GBB242" s="187"/>
      <c r="GBC242" s="187"/>
      <c r="GBD242" s="187"/>
      <c r="GBE242" s="187"/>
      <c r="GBF242" s="187"/>
      <c r="GBG242" s="187"/>
      <c r="GBH242" s="187"/>
      <c r="GBI242" s="187"/>
      <c r="GBJ242" s="187"/>
      <c r="GBK242" s="187"/>
      <c r="GBL242" s="187"/>
      <c r="GBM242" s="187"/>
      <c r="GBN242" s="187"/>
      <c r="GBO242" s="187"/>
      <c r="GBP242" s="187"/>
      <c r="GBQ242" s="187"/>
      <c r="GBR242" s="187"/>
      <c r="GBS242" s="187"/>
      <c r="GBT242" s="187"/>
      <c r="GBU242" s="187"/>
      <c r="GBV242" s="187"/>
      <c r="GBW242" s="187"/>
      <c r="GBX242" s="187"/>
      <c r="GBY242" s="187"/>
      <c r="GBZ242" s="187"/>
      <c r="GCA242" s="187"/>
      <c r="GCB242" s="187"/>
      <c r="GCC242" s="187"/>
      <c r="GCD242" s="187"/>
      <c r="GCE242" s="187"/>
      <c r="GCF242" s="187"/>
      <c r="GCG242" s="187"/>
      <c r="GCH242" s="187"/>
      <c r="GCI242" s="187"/>
      <c r="GCJ242" s="187"/>
      <c r="GCK242" s="187"/>
      <c r="GCL242" s="187"/>
      <c r="GCM242" s="187"/>
      <c r="GCN242" s="187"/>
      <c r="GCO242" s="187"/>
      <c r="GCP242" s="187"/>
      <c r="GCQ242" s="187"/>
      <c r="GCR242" s="187"/>
      <c r="GCS242" s="187"/>
      <c r="GCT242" s="187"/>
      <c r="GCU242" s="187"/>
      <c r="GCV242" s="187"/>
      <c r="GCW242" s="187"/>
      <c r="GCX242" s="187"/>
      <c r="GCY242" s="187"/>
      <c r="GCZ242" s="187"/>
      <c r="GDA242" s="187"/>
      <c r="GDB242" s="187"/>
      <c r="GDC242" s="187"/>
      <c r="GDD242" s="187"/>
      <c r="GDE242" s="187"/>
      <c r="GDF242" s="187"/>
      <c r="GDG242" s="187"/>
      <c r="GDH242" s="187"/>
      <c r="GDI242" s="187"/>
      <c r="GDJ242" s="187"/>
      <c r="GDK242" s="187"/>
      <c r="GDL242" s="187"/>
      <c r="GDM242" s="187"/>
      <c r="GDN242" s="187"/>
      <c r="GDO242" s="187"/>
      <c r="GDP242" s="187"/>
      <c r="GDQ242" s="187"/>
      <c r="GDR242" s="187"/>
      <c r="GDS242" s="187"/>
      <c r="GDT242" s="187"/>
      <c r="GDU242" s="187"/>
      <c r="GDV242" s="187"/>
      <c r="GDW242" s="187"/>
      <c r="GDX242" s="187"/>
      <c r="GDY242" s="187"/>
      <c r="GDZ242" s="187"/>
      <c r="GEA242" s="187"/>
      <c r="GEB242" s="187"/>
      <c r="GEC242" s="187"/>
      <c r="GED242" s="187"/>
      <c r="GEE242" s="187"/>
      <c r="GEF242" s="187"/>
      <c r="GEG242" s="187"/>
      <c r="GEH242" s="187"/>
      <c r="GEI242" s="187"/>
      <c r="GEJ242" s="187"/>
      <c r="GEK242" s="187"/>
      <c r="GEL242" s="187"/>
      <c r="GEM242" s="187"/>
      <c r="GEN242" s="187"/>
      <c r="GEO242" s="187"/>
      <c r="GEP242" s="187"/>
      <c r="GEQ242" s="187"/>
      <c r="GER242" s="187"/>
      <c r="GES242" s="187"/>
      <c r="GET242" s="187"/>
      <c r="GEU242" s="187"/>
      <c r="GEV242" s="187"/>
      <c r="GEW242" s="187"/>
      <c r="GEX242" s="187"/>
      <c r="GEY242" s="187"/>
      <c r="GEZ242" s="187"/>
      <c r="GFA242" s="187"/>
      <c r="GFB242" s="187"/>
      <c r="GFC242" s="187"/>
      <c r="GFD242" s="187"/>
      <c r="GFE242" s="187"/>
      <c r="GFF242" s="187"/>
      <c r="GFG242" s="187"/>
      <c r="GFH242" s="187"/>
      <c r="GFI242" s="187"/>
      <c r="GFJ242" s="187"/>
      <c r="GFK242" s="187"/>
      <c r="GFL242" s="187"/>
      <c r="GFM242" s="187"/>
      <c r="GFN242" s="187"/>
      <c r="GFO242" s="187"/>
      <c r="GFP242" s="187"/>
      <c r="GFQ242" s="187"/>
      <c r="GFR242" s="187"/>
      <c r="GFS242" s="187"/>
      <c r="GFT242" s="187"/>
      <c r="GFU242" s="187"/>
      <c r="GFV242" s="187"/>
      <c r="GFW242" s="187"/>
      <c r="GFX242" s="187"/>
      <c r="GFY242" s="187"/>
      <c r="GFZ242" s="187"/>
      <c r="GGA242" s="187"/>
      <c r="GGB242" s="187"/>
      <c r="GGC242" s="187"/>
      <c r="GGD242" s="187"/>
      <c r="GGE242" s="187"/>
      <c r="GGF242" s="187"/>
      <c r="GGG242" s="187"/>
      <c r="GGH242" s="187"/>
      <c r="GGI242" s="187"/>
      <c r="GGJ242" s="187"/>
      <c r="GGK242" s="187"/>
      <c r="GGL242" s="187"/>
      <c r="GGM242" s="187"/>
      <c r="GGN242" s="187"/>
      <c r="GGO242" s="187"/>
      <c r="GGP242" s="187"/>
      <c r="GGQ242" s="187"/>
      <c r="GGR242" s="187"/>
      <c r="GGS242" s="187"/>
      <c r="GGT242" s="187"/>
      <c r="GGU242" s="187"/>
      <c r="GGV242" s="187"/>
      <c r="GGW242" s="187"/>
      <c r="GGX242" s="187"/>
      <c r="GGY242" s="187"/>
      <c r="GGZ242" s="187"/>
      <c r="GHA242" s="187"/>
      <c r="GHB242" s="187"/>
      <c r="GHC242" s="187"/>
      <c r="GHD242" s="187"/>
      <c r="GHE242" s="187"/>
      <c r="GHF242" s="187"/>
      <c r="GHG242" s="187"/>
      <c r="GHH242" s="187"/>
      <c r="GHI242" s="187"/>
      <c r="GHJ242" s="187"/>
      <c r="GHK242" s="187"/>
      <c r="GHL242" s="187"/>
      <c r="GHM242" s="187"/>
      <c r="GHN242" s="187"/>
      <c r="GHO242" s="187"/>
      <c r="GHP242" s="187"/>
      <c r="GHQ242" s="187"/>
      <c r="GHR242" s="187"/>
      <c r="GHS242" s="187"/>
      <c r="GHT242" s="187"/>
      <c r="GHU242" s="187"/>
      <c r="GHV242" s="187"/>
      <c r="GHW242" s="187"/>
      <c r="GHX242" s="187"/>
      <c r="GHY242" s="187"/>
      <c r="GHZ242" s="187"/>
      <c r="GIA242" s="187"/>
      <c r="GIB242" s="187"/>
      <c r="GIC242" s="187"/>
      <c r="GID242" s="187"/>
      <c r="GIE242" s="187"/>
      <c r="GIF242" s="187"/>
      <c r="GIG242" s="187"/>
      <c r="GIH242" s="187"/>
      <c r="GII242" s="187"/>
      <c r="GIJ242" s="187"/>
      <c r="GIK242" s="187"/>
      <c r="GIL242" s="187"/>
      <c r="GIM242" s="187"/>
      <c r="GIN242" s="187"/>
      <c r="GIO242" s="187"/>
      <c r="GIP242" s="187"/>
      <c r="GIQ242" s="187"/>
      <c r="GIR242" s="187"/>
      <c r="GIS242" s="187"/>
      <c r="GIT242" s="187"/>
      <c r="GIU242" s="187"/>
      <c r="GIV242" s="187"/>
      <c r="GIW242" s="187"/>
      <c r="GIX242" s="187"/>
      <c r="GIY242" s="187"/>
      <c r="GIZ242" s="187"/>
      <c r="GJA242" s="187"/>
      <c r="GJB242" s="187"/>
      <c r="GJC242" s="187"/>
      <c r="GJD242" s="187"/>
      <c r="GJE242" s="187"/>
      <c r="GJF242" s="187"/>
      <c r="GJG242" s="187"/>
      <c r="GJH242" s="187"/>
      <c r="GJI242" s="187"/>
      <c r="GJJ242" s="187"/>
      <c r="GJK242" s="187"/>
      <c r="GJL242" s="187"/>
      <c r="GJM242" s="187"/>
      <c r="GJN242" s="187"/>
      <c r="GJO242" s="187"/>
      <c r="GJP242" s="187"/>
      <c r="GJQ242" s="187"/>
      <c r="GJR242" s="187"/>
      <c r="GJS242" s="187"/>
      <c r="GJT242" s="187"/>
      <c r="GJU242" s="187"/>
      <c r="GJV242" s="187"/>
      <c r="GJW242" s="187"/>
      <c r="GJX242" s="187"/>
      <c r="GJY242" s="187"/>
      <c r="GJZ242" s="187"/>
      <c r="GKA242" s="187"/>
      <c r="GKB242" s="187"/>
      <c r="GKC242" s="187"/>
      <c r="GKD242" s="187"/>
      <c r="GKE242" s="187"/>
      <c r="GKF242" s="187"/>
      <c r="GKG242" s="187"/>
      <c r="GKH242" s="187"/>
      <c r="GKI242" s="187"/>
      <c r="GKJ242" s="187"/>
      <c r="GKK242" s="187"/>
      <c r="GKL242" s="187"/>
      <c r="GKM242" s="187"/>
      <c r="GKN242" s="187"/>
      <c r="GKO242" s="187"/>
      <c r="GKP242" s="187"/>
      <c r="GKQ242" s="187"/>
      <c r="GKR242" s="187"/>
      <c r="GKS242" s="187"/>
      <c r="GKT242" s="187"/>
      <c r="GKU242" s="187"/>
      <c r="GKV242" s="187"/>
      <c r="GKW242" s="187"/>
      <c r="GKX242" s="187"/>
      <c r="GKY242" s="187"/>
      <c r="GKZ242" s="187"/>
      <c r="GLA242" s="187"/>
      <c r="GLB242" s="187"/>
      <c r="GLC242" s="187"/>
      <c r="GLD242" s="187"/>
      <c r="GLE242" s="187"/>
      <c r="GLF242" s="187"/>
      <c r="GLG242" s="187"/>
      <c r="GLH242" s="187"/>
      <c r="GLI242" s="187"/>
      <c r="GLJ242" s="187"/>
      <c r="GLK242" s="187"/>
      <c r="GLL242" s="187"/>
      <c r="GLM242" s="187"/>
      <c r="GLN242" s="187"/>
      <c r="GLO242" s="187"/>
      <c r="GLP242" s="187"/>
      <c r="GLQ242" s="187"/>
      <c r="GLR242" s="187"/>
      <c r="GLS242" s="187"/>
      <c r="GLT242" s="187"/>
      <c r="GLU242" s="187"/>
      <c r="GLV242" s="187"/>
      <c r="GLW242" s="187"/>
      <c r="GLX242" s="187"/>
      <c r="GLY242" s="187"/>
      <c r="GLZ242" s="187"/>
      <c r="GMA242" s="187"/>
      <c r="GMB242" s="187"/>
      <c r="GMC242" s="187"/>
      <c r="GMD242" s="187"/>
      <c r="GME242" s="187"/>
      <c r="GMF242" s="187"/>
      <c r="GMG242" s="187"/>
      <c r="GMH242" s="187"/>
      <c r="GMI242" s="187"/>
      <c r="GMJ242" s="187"/>
      <c r="GMK242" s="187"/>
      <c r="GML242" s="187"/>
      <c r="GMM242" s="187"/>
      <c r="GMN242" s="187"/>
      <c r="GMO242" s="187"/>
      <c r="GMP242" s="187"/>
      <c r="GMQ242" s="187"/>
      <c r="GMR242" s="187"/>
      <c r="GMS242" s="187"/>
      <c r="GMT242" s="187"/>
      <c r="GMU242" s="187"/>
      <c r="GMV242" s="187"/>
      <c r="GMW242" s="187"/>
      <c r="GMX242" s="187"/>
      <c r="GMY242" s="187"/>
      <c r="GMZ242" s="187"/>
      <c r="GNA242" s="187"/>
      <c r="GNB242" s="187"/>
      <c r="GNC242" s="187"/>
      <c r="GND242" s="187"/>
      <c r="GNE242" s="187"/>
      <c r="GNF242" s="187"/>
      <c r="GNG242" s="187"/>
      <c r="GNH242" s="187"/>
      <c r="GNI242" s="187"/>
      <c r="GNJ242" s="187"/>
      <c r="GNK242" s="187"/>
      <c r="GNL242" s="187"/>
      <c r="GNM242" s="187"/>
      <c r="GNN242" s="187"/>
      <c r="GNO242" s="187"/>
      <c r="GNP242" s="187"/>
      <c r="GNQ242" s="187"/>
      <c r="GNR242" s="187"/>
      <c r="GNS242" s="187"/>
      <c r="GNT242" s="187"/>
      <c r="GNU242" s="187"/>
      <c r="GNV242" s="187"/>
      <c r="GNW242" s="187"/>
      <c r="GNX242" s="187"/>
      <c r="GNY242" s="187"/>
      <c r="GNZ242" s="187"/>
      <c r="GOA242" s="187"/>
      <c r="GOB242" s="187"/>
      <c r="GOC242" s="187"/>
      <c r="GOD242" s="187"/>
      <c r="GOE242" s="187"/>
      <c r="GOF242" s="187"/>
      <c r="GOG242" s="187"/>
      <c r="GOH242" s="187"/>
      <c r="GOI242" s="187"/>
      <c r="GOJ242" s="187"/>
      <c r="GOK242" s="187"/>
      <c r="GOL242" s="187"/>
      <c r="GOM242" s="187"/>
      <c r="GON242" s="187"/>
      <c r="GOO242" s="187"/>
      <c r="GOP242" s="187"/>
      <c r="GOQ242" s="187"/>
      <c r="GOR242" s="187"/>
      <c r="GOS242" s="187"/>
      <c r="GOT242" s="187"/>
      <c r="GOU242" s="187"/>
      <c r="GOV242" s="187"/>
      <c r="GOW242" s="187"/>
      <c r="GOX242" s="187"/>
      <c r="GOY242" s="187"/>
      <c r="GOZ242" s="187"/>
      <c r="GPA242" s="187"/>
      <c r="GPB242" s="187"/>
      <c r="GPC242" s="187"/>
      <c r="GPD242" s="187"/>
      <c r="GPE242" s="187"/>
      <c r="GPF242" s="187"/>
      <c r="GPG242" s="187"/>
      <c r="GPH242" s="187"/>
      <c r="GPI242" s="187"/>
      <c r="GPJ242" s="187"/>
      <c r="GPK242" s="187"/>
      <c r="GPL242" s="187"/>
      <c r="GPM242" s="187"/>
      <c r="GPN242" s="187"/>
      <c r="GPO242" s="187"/>
      <c r="GPP242" s="187"/>
      <c r="GPQ242" s="187"/>
      <c r="GPR242" s="187"/>
      <c r="GPS242" s="187"/>
      <c r="GPT242" s="187"/>
      <c r="GPU242" s="187"/>
      <c r="GPV242" s="187"/>
      <c r="GPW242" s="187"/>
      <c r="GPX242" s="187"/>
      <c r="GPY242" s="187"/>
      <c r="GPZ242" s="187"/>
      <c r="GQA242" s="187"/>
      <c r="GQB242" s="187"/>
      <c r="GQC242" s="187"/>
      <c r="GQD242" s="187"/>
      <c r="GQE242" s="187"/>
      <c r="GQF242" s="187"/>
      <c r="GQG242" s="187"/>
      <c r="GQH242" s="187"/>
      <c r="GQI242" s="187"/>
      <c r="GQJ242" s="187"/>
      <c r="GQK242" s="187"/>
      <c r="GQL242" s="187"/>
      <c r="GQM242" s="187"/>
      <c r="GQN242" s="187"/>
      <c r="GQO242" s="187"/>
      <c r="GQP242" s="187"/>
      <c r="GQQ242" s="187"/>
      <c r="GQR242" s="187"/>
      <c r="GQS242" s="187"/>
      <c r="GQT242" s="187"/>
      <c r="GQU242" s="187"/>
      <c r="GQV242" s="187"/>
      <c r="GQW242" s="187"/>
      <c r="GQX242" s="187"/>
      <c r="GQY242" s="187"/>
      <c r="GQZ242" s="187"/>
      <c r="GRA242" s="187"/>
      <c r="GRB242" s="187"/>
      <c r="GRC242" s="187"/>
      <c r="GRD242" s="187"/>
      <c r="GRE242" s="187"/>
      <c r="GRF242" s="187"/>
      <c r="GRG242" s="187"/>
      <c r="GRH242" s="187"/>
      <c r="GRI242" s="187"/>
      <c r="GRJ242" s="187"/>
      <c r="GRK242" s="187"/>
      <c r="GRL242" s="187"/>
      <c r="GRM242" s="187"/>
      <c r="GRN242" s="187"/>
      <c r="GRO242" s="187"/>
      <c r="GRP242" s="187"/>
      <c r="GRQ242" s="187"/>
      <c r="GRR242" s="187"/>
      <c r="GRS242" s="187"/>
      <c r="GRT242" s="187"/>
      <c r="GRU242" s="187"/>
      <c r="GRV242" s="187"/>
      <c r="GRW242" s="187"/>
      <c r="GRX242" s="187"/>
      <c r="GRY242" s="187"/>
      <c r="GRZ242" s="187"/>
      <c r="GSA242" s="187"/>
      <c r="GSB242" s="187"/>
      <c r="GSC242" s="187"/>
      <c r="GSD242" s="187"/>
      <c r="GSE242" s="187"/>
      <c r="GSF242" s="187"/>
      <c r="GSG242" s="187"/>
      <c r="GSH242" s="187"/>
      <c r="GSI242" s="187"/>
      <c r="GSJ242" s="187"/>
      <c r="GSK242" s="187"/>
      <c r="GSL242" s="187"/>
      <c r="GSM242" s="187"/>
      <c r="GSN242" s="187"/>
      <c r="GSO242" s="187"/>
      <c r="GSP242" s="187"/>
      <c r="GSQ242" s="187"/>
      <c r="GSR242" s="187"/>
      <c r="GSS242" s="187"/>
      <c r="GST242" s="187"/>
      <c r="GSU242" s="187"/>
      <c r="GSV242" s="187"/>
      <c r="GSW242" s="187"/>
      <c r="GSX242" s="187"/>
      <c r="GSY242" s="187"/>
      <c r="GSZ242" s="187"/>
      <c r="GTA242" s="187"/>
      <c r="GTB242" s="187"/>
      <c r="GTC242" s="187"/>
      <c r="GTD242" s="187"/>
      <c r="GTE242" s="187"/>
      <c r="GTF242" s="187"/>
      <c r="GTG242" s="187"/>
      <c r="GTH242" s="187"/>
      <c r="GTI242" s="187"/>
      <c r="GTJ242" s="187"/>
      <c r="GTK242" s="187"/>
      <c r="GTL242" s="187"/>
      <c r="GTM242" s="187"/>
      <c r="GTN242" s="187"/>
      <c r="GTO242" s="187"/>
      <c r="GTP242" s="187"/>
      <c r="GTQ242" s="187"/>
      <c r="GTR242" s="187"/>
      <c r="GTS242" s="187"/>
      <c r="GTT242" s="187"/>
      <c r="GTU242" s="187"/>
      <c r="GTV242" s="187"/>
      <c r="GTW242" s="187"/>
      <c r="GTX242" s="187"/>
      <c r="GTY242" s="187"/>
      <c r="GTZ242" s="187"/>
      <c r="GUA242" s="187"/>
      <c r="GUB242" s="187"/>
      <c r="GUC242" s="187"/>
      <c r="GUD242" s="187"/>
      <c r="GUE242" s="187"/>
      <c r="GUF242" s="187"/>
      <c r="GUG242" s="187"/>
      <c r="GUH242" s="187"/>
      <c r="GUI242" s="187"/>
      <c r="GUJ242" s="187"/>
      <c r="GUK242" s="187"/>
      <c r="GUL242" s="187"/>
      <c r="GUM242" s="187"/>
      <c r="GUN242" s="187"/>
      <c r="GUO242" s="187"/>
      <c r="GUP242" s="187"/>
      <c r="GUQ242" s="187"/>
      <c r="GUR242" s="187"/>
      <c r="GUS242" s="187"/>
      <c r="GUT242" s="187"/>
      <c r="GUU242" s="187"/>
      <c r="GUV242" s="187"/>
      <c r="GUW242" s="187"/>
      <c r="GUX242" s="187"/>
      <c r="GUY242" s="187"/>
      <c r="GUZ242" s="187"/>
      <c r="GVA242" s="187"/>
      <c r="GVB242" s="187"/>
      <c r="GVC242" s="187"/>
      <c r="GVD242" s="187"/>
      <c r="GVE242" s="187"/>
      <c r="GVF242" s="187"/>
      <c r="GVG242" s="187"/>
      <c r="GVH242" s="187"/>
      <c r="GVI242" s="187"/>
      <c r="GVJ242" s="187"/>
      <c r="GVK242" s="187"/>
      <c r="GVL242" s="187"/>
      <c r="GVM242" s="187"/>
      <c r="GVN242" s="187"/>
      <c r="GVO242" s="187"/>
      <c r="GVP242" s="187"/>
      <c r="GVQ242" s="187"/>
      <c r="GVR242" s="187"/>
      <c r="GVS242" s="187"/>
      <c r="GVT242" s="187"/>
      <c r="GVU242" s="187"/>
      <c r="GVV242" s="187"/>
      <c r="GVW242" s="187"/>
      <c r="GVX242" s="187"/>
      <c r="GVY242" s="187"/>
      <c r="GVZ242" s="187"/>
      <c r="GWA242" s="187"/>
      <c r="GWB242" s="187"/>
      <c r="GWC242" s="187"/>
      <c r="GWD242" s="187"/>
      <c r="GWE242" s="187"/>
      <c r="GWF242" s="187"/>
      <c r="GWG242" s="187"/>
      <c r="GWH242" s="187"/>
      <c r="GWI242" s="187"/>
      <c r="GWJ242" s="187"/>
      <c r="GWK242" s="187"/>
      <c r="GWL242" s="187"/>
      <c r="GWM242" s="187"/>
      <c r="GWN242" s="187"/>
      <c r="GWO242" s="187"/>
      <c r="GWP242" s="187"/>
      <c r="GWQ242" s="187"/>
      <c r="GWR242" s="187"/>
      <c r="GWS242" s="187"/>
      <c r="GWT242" s="187"/>
      <c r="GWU242" s="187"/>
      <c r="GWV242" s="187"/>
      <c r="GWW242" s="187"/>
      <c r="GWX242" s="187"/>
      <c r="GWY242" s="187"/>
      <c r="GWZ242" s="187"/>
      <c r="GXA242" s="187"/>
      <c r="GXB242" s="187"/>
      <c r="GXC242" s="187"/>
      <c r="GXD242" s="187"/>
      <c r="GXE242" s="187"/>
      <c r="GXF242" s="187"/>
      <c r="GXG242" s="187"/>
      <c r="GXH242" s="187"/>
      <c r="GXI242" s="187"/>
      <c r="GXJ242" s="187"/>
      <c r="GXK242" s="187"/>
      <c r="GXL242" s="187"/>
      <c r="GXM242" s="187"/>
      <c r="GXN242" s="187"/>
      <c r="GXO242" s="187"/>
      <c r="GXP242" s="187"/>
      <c r="GXQ242" s="187"/>
      <c r="GXR242" s="187"/>
      <c r="GXS242" s="187"/>
      <c r="GXT242" s="187"/>
      <c r="GXU242" s="187"/>
      <c r="GXV242" s="187"/>
      <c r="GXW242" s="187"/>
      <c r="GXX242" s="187"/>
      <c r="GXY242" s="187"/>
      <c r="GXZ242" s="187"/>
      <c r="GYA242" s="187"/>
      <c r="GYB242" s="187"/>
      <c r="GYC242" s="187"/>
      <c r="GYD242" s="187"/>
      <c r="GYE242" s="187"/>
      <c r="GYF242" s="187"/>
      <c r="GYG242" s="187"/>
      <c r="GYH242" s="187"/>
      <c r="GYI242" s="187"/>
      <c r="GYJ242" s="187"/>
      <c r="GYK242" s="187"/>
      <c r="GYL242" s="187"/>
      <c r="GYM242" s="187"/>
      <c r="GYN242" s="187"/>
      <c r="GYO242" s="187"/>
      <c r="GYP242" s="187"/>
      <c r="GYQ242" s="187"/>
      <c r="GYR242" s="187"/>
      <c r="GYS242" s="187"/>
      <c r="GYT242" s="187"/>
      <c r="GYU242" s="187"/>
      <c r="GYV242" s="187"/>
      <c r="GYW242" s="187"/>
      <c r="GYX242" s="187"/>
      <c r="GYY242" s="187"/>
      <c r="GYZ242" s="187"/>
      <c r="GZA242" s="187"/>
      <c r="GZB242" s="187"/>
      <c r="GZC242" s="187"/>
      <c r="GZD242" s="187"/>
      <c r="GZE242" s="187"/>
      <c r="GZF242" s="187"/>
      <c r="GZG242" s="187"/>
      <c r="GZH242" s="187"/>
      <c r="GZI242" s="187"/>
      <c r="GZJ242" s="187"/>
      <c r="GZK242" s="187"/>
      <c r="GZL242" s="187"/>
      <c r="GZM242" s="187"/>
      <c r="GZN242" s="187"/>
      <c r="GZO242" s="187"/>
      <c r="GZP242" s="187"/>
      <c r="GZQ242" s="187"/>
      <c r="GZR242" s="187"/>
      <c r="GZS242" s="187"/>
      <c r="GZT242" s="187"/>
      <c r="GZU242" s="187"/>
      <c r="GZV242" s="187"/>
      <c r="GZW242" s="187"/>
      <c r="GZX242" s="187"/>
      <c r="GZY242" s="187"/>
      <c r="GZZ242" s="187"/>
      <c r="HAA242" s="187"/>
      <c r="HAB242" s="187"/>
      <c r="HAC242" s="187"/>
      <c r="HAD242" s="187"/>
      <c r="HAE242" s="187"/>
      <c r="HAF242" s="187"/>
      <c r="HAG242" s="187"/>
      <c r="HAH242" s="187"/>
      <c r="HAI242" s="187"/>
      <c r="HAJ242" s="187"/>
      <c r="HAK242" s="187"/>
      <c r="HAL242" s="187"/>
      <c r="HAM242" s="187"/>
      <c r="HAN242" s="187"/>
      <c r="HAO242" s="187"/>
      <c r="HAP242" s="187"/>
      <c r="HAQ242" s="187"/>
      <c r="HAR242" s="187"/>
      <c r="HAS242" s="187"/>
      <c r="HAT242" s="187"/>
      <c r="HAU242" s="187"/>
      <c r="HAV242" s="187"/>
      <c r="HAW242" s="187"/>
      <c r="HAX242" s="187"/>
      <c r="HAY242" s="187"/>
      <c r="HAZ242" s="187"/>
      <c r="HBA242" s="187"/>
      <c r="HBB242" s="187"/>
      <c r="HBC242" s="187"/>
      <c r="HBD242" s="187"/>
      <c r="HBE242" s="187"/>
      <c r="HBF242" s="187"/>
      <c r="HBG242" s="187"/>
      <c r="HBH242" s="187"/>
      <c r="HBI242" s="187"/>
      <c r="HBJ242" s="187"/>
      <c r="HBK242" s="187"/>
      <c r="HBL242" s="187"/>
      <c r="HBM242" s="187"/>
      <c r="HBN242" s="187"/>
      <c r="HBO242" s="187"/>
      <c r="HBP242" s="187"/>
      <c r="HBQ242" s="187"/>
      <c r="HBR242" s="187"/>
      <c r="HBS242" s="187"/>
      <c r="HBT242" s="187"/>
      <c r="HBU242" s="187"/>
      <c r="HBV242" s="187"/>
      <c r="HBW242" s="187"/>
      <c r="HBX242" s="187"/>
      <c r="HBY242" s="187"/>
      <c r="HBZ242" s="187"/>
      <c r="HCA242" s="187"/>
      <c r="HCB242" s="187"/>
      <c r="HCC242" s="187"/>
      <c r="HCD242" s="187"/>
      <c r="HCE242" s="187"/>
      <c r="HCF242" s="187"/>
      <c r="HCG242" s="187"/>
      <c r="HCH242" s="187"/>
      <c r="HCI242" s="187"/>
      <c r="HCJ242" s="187"/>
      <c r="HCK242" s="187"/>
      <c r="HCL242" s="187"/>
      <c r="HCM242" s="187"/>
      <c r="HCN242" s="187"/>
      <c r="HCO242" s="187"/>
      <c r="HCP242" s="187"/>
      <c r="HCQ242" s="187"/>
      <c r="HCR242" s="187"/>
      <c r="HCS242" s="187"/>
      <c r="HCT242" s="187"/>
      <c r="HCU242" s="187"/>
      <c r="HCV242" s="187"/>
      <c r="HCW242" s="187"/>
      <c r="HCX242" s="187"/>
      <c r="HCY242" s="187"/>
      <c r="HCZ242" s="187"/>
      <c r="HDA242" s="187"/>
      <c r="HDB242" s="187"/>
      <c r="HDC242" s="187"/>
      <c r="HDD242" s="187"/>
      <c r="HDE242" s="187"/>
      <c r="HDF242" s="187"/>
      <c r="HDG242" s="187"/>
      <c r="HDH242" s="187"/>
      <c r="HDI242" s="187"/>
      <c r="HDJ242" s="187"/>
      <c r="HDK242" s="187"/>
      <c r="HDL242" s="187"/>
      <c r="HDM242" s="187"/>
      <c r="HDN242" s="187"/>
      <c r="HDO242" s="187"/>
      <c r="HDP242" s="187"/>
      <c r="HDQ242" s="187"/>
      <c r="HDR242" s="187"/>
      <c r="HDS242" s="187"/>
      <c r="HDT242" s="187"/>
      <c r="HDU242" s="187"/>
      <c r="HDV242" s="187"/>
      <c r="HDW242" s="187"/>
      <c r="HDX242" s="187"/>
      <c r="HDY242" s="187"/>
      <c r="HDZ242" s="187"/>
      <c r="HEA242" s="187"/>
      <c r="HEB242" s="187"/>
      <c r="HEC242" s="187"/>
      <c r="HED242" s="187"/>
      <c r="HEE242" s="187"/>
      <c r="HEF242" s="187"/>
      <c r="HEG242" s="187"/>
      <c r="HEH242" s="187"/>
      <c r="HEI242" s="187"/>
      <c r="HEJ242" s="187"/>
      <c r="HEK242" s="187"/>
      <c r="HEL242" s="187"/>
      <c r="HEM242" s="187"/>
      <c r="HEN242" s="187"/>
      <c r="HEO242" s="187"/>
      <c r="HEP242" s="187"/>
      <c r="HEQ242" s="187"/>
      <c r="HER242" s="187"/>
      <c r="HES242" s="187"/>
      <c r="HET242" s="187"/>
      <c r="HEU242" s="187"/>
      <c r="HEV242" s="187"/>
      <c r="HEW242" s="187"/>
      <c r="HEX242" s="187"/>
      <c r="HEY242" s="187"/>
      <c r="HEZ242" s="187"/>
      <c r="HFA242" s="187"/>
      <c r="HFB242" s="187"/>
      <c r="HFC242" s="187"/>
      <c r="HFD242" s="187"/>
      <c r="HFE242" s="187"/>
      <c r="HFF242" s="187"/>
      <c r="HFG242" s="187"/>
      <c r="HFH242" s="187"/>
      <c r="HFI242" s="187"/>
      <c r="HFJ242" s="187"/>
      <c r="HFK242" s="187"/>
      <c r="HFL242" s="187"/>
      <c r="HFM242" s="187"/>
      <c r="HFN242" s="187"/>
      <c r="HFO242" s="187"/>
      <c r="HFP242" s="187"/>
      <c r="HFQ242" s="187"/>
      <c r="HFR242" s="187"/>
      <c r="HFS242" s="187"/>
      <c r="HFT242" s="187"/>
      <c r="HFU242" s="187"/>
      <c r="HFV242" s="187"/>
      <c r="HFW242" s="187"/>
      <c r="HFX242" s="187"/>
      <c r="HFY242" s="187"/>
      <c r="HFZ242" s="187"/>
      <c r="HGA242" s="187"/>
      <c r="HGB242" s="187"/>
      <c r="HGC242" s="187"/>
      <c r="HGD242" s="187"/>
      <c r="HGE242" s="187"/>
      <c r="HGF242" s="187"/>
      <c r="HGG242" s="187"/>
      <c r="HGH242" s="187"/>
      <c r="HGI242" s="187"/>
      <c r="HGJ242" s="187"/>
      <c r="HGK242" s="187"/>
      <c r="HGL242" s="187"/>
      <c r="HGM242" s="187"/>
      <c r="HGN242" s="187"/>
      <c r="HGO242" s="187"/>
      <c r="HGP242" s="187"/>
      <c r="HGQ242" s="187"/>
      <c r="HGR242" s="187"/>
      <c r="HGS242" s="187"/>
      <c r="HGT242" s="187"/>
      <c r="HGU242" s="187"/>
      <c r="HGV242" s="187"/>
      <c r="HGW242" s="187"/>
      <c r="HGX242" s="187"/>
      <c r="HGY242" s="187"/>
      <c r="HGZ242" s="187"/>
      <c r="HHA242" s="187"/>
      <c r="HHB242" s="187"/>
      <c r="HHC242" s="187"/>
      <c r="HHD242" s="187"/>
      <c r="HHE242" s="187"/>
      <c r="HHF242" s="187"/>
      <c r="HHG242" s="187"/>
      <c r="HHH242" s="187"/>
      <c r="HHI242" s="187"/>
      <c r="HHJ242" s="187"/>
      <c r="HHK242" s="187"/>
      <c r="HHL242" s="187"/>
      <c r="HHM242" s="187"/>
      <c r="HHN242" s="187"/>
      <c r="HHO242" s="187"/>
      <c r="HHP242" s="187"/>
      <c r="HHQ242" s="187"/>
      <c r="HHR242" s="187"/>
      <c r="HHS242" s="187"/>
      <c r="HHT242" s="187"/>
      <c r="HHU242" s="187"/>
      <c r="HHV242" s="187"/>
      <c r="HHW242" s="187"/>
      <c r="HHX242" s="187"/>
      <c r="HHY242" s="187"/>
      <c r="HHZ242" s="187"/>
      <c r="HIA242" s="187"/>
      <c r="HIB242" s="187"/>
      <c r="HIC242" s="187"/>
      <c r="HID242" s="187"/>
      <c r="HIE242" s="187"/>
      <c r="HIF242" s="187"/>
      <c r="HIG242" s="187"/>
      <c r="HIH242" s="187"/>
      <c r="HII242" s="187"/>
      <c r="HIJ242" s="187"/>
      <c r="HIK242" s="187"/>
      <c r="HIL242" s="187"/>
      <c r="HIM242" s="187"/>
      <c r="HIN242" s="187"/>
      <c r="HIO242" s="187"/>
      <c r="HIP242" s="187"/>
      <c r="HIQ242" s="187"/>
      <c r="HIR242" s="187"/>
      <c r="HIS242" s="187"/>
      <c r="HIT242" s="187"/>
      <c r="HIU242" s="187"/>
      <c r="HIV242" s="187"/>
      <c r="HIW242" s="187"/>
      <c r="HIX242" s="187"/>
      <c r="HIY242" s="187"/>
      <c r="HIZ242" s="187"/>
      <c r="HJA242" s="187"/>
      <c r="HJB242" s="187"/>
      <c r="HJC242" s="187"/>
      <c r="HJD242" s="187"/>
      <c r="HJE242" s="187"/>
      <c r="HJF242" s="187"/>
      <c r="HJG242" s="187"/>
      <c r="HJH242" s="187"/>
      <c r="HJI242" s="187"/>
      <c r="HJJ242" s="187"/>
      <c r="HJK242" s="187"/>
      <c r="HJL242" s="187"/>
      <c r="HJM242" s="187"/>
      <c r="HJN242" s="187"/>
      <c r="HJO242" s="187"/>
      <c r="HJP242" s="187"/>
      <c r="HJQ242" s="187"/>
      <c r="HJR242" s="187"/>
      <c r="HJS242" s="187"/>
      <c r="HJT242" s="187"/>
      <c r="HJU242" s="187"/>
      <c r="HJV242" s="187"/>
      <c r="HJW242" s="187"/>
      <c r="HJX242" s="187"/>
      <c r="HJY242" s="187"/>
      <c r="HJZ242" s="187"/>
      <c r="HKA242" s="187"/>
      <c r="HKB242" s="187"/>
      <c r="HKC242" s="187"/>
      <c r="HKD242" s="187"/>
      <c r="HKE242" s="187"/>
      <c r="HKF242" s="187"/>
      <c r="HKG242" s="187"/>
      <c r="HKH242" s="187"/>
      <c r="HKI242" s="187"/>
      <c r="HKJ242" s="187"/>
      <c r="HKK242" s="187"/>
      <c r="HKL242" s="187"/>
      <c r="HKM242" s="187"/>
      <c r="HKN242" s="187"/>
      <c r="HKO242" s="187"/>
      <c r="HKP242" s="187"/>
      <c r="HKQ242" s="187"/>
      <c r="HKR242" s="187"/>
      <c r="HKS242" s="187"/>
      <c r="HKT242" s="187"/>
      <c r="HKU242" s="187"/>
      <c r="HKV242" s="187"/>
      <c r="HKW242" s="187"/>
      <c r="HKX242" s="187"/>
      <c r="HKY242" s="187"/>
      <c r="HKZ242" s="187"/>
      <c r="HLA242" s="187"/>
      <c r="HLB242" s="187"/>
      <c r="HLC242" s="187"/>
      <c r="HLD242" s="187"/>
      <c r="HLE242" s="187"/>
      <c r="HLF242" s="187"/>
      <c r="HLG242" s="187"/>
      <c r="HLH242" s="187"/>
      <c r="HLI242" s="187"/>
      <c r="HLJ242" s="187"/>
      <c r="HLK242" s="187"/>
      <c r="HLL242" s="187"/>
      <c r="HLM242" s="187"/>
      <c r="HLN242" s="187"/>
      <c r="HLO242" s="187"/>
      <c r="HLP242" s="187"/>
      <c r="HLQ242" s="187"/>
      <c r="HLR242" s="187"/>
      <c r="HLS242" s="187"/>
      <c r="HLT242" s="187"/>
      <c r="HLU242" s="187"/>
      <c r="HLV242" s="187"/>
      <c r="HLW242" s="187"/>
      <c r="HLX242" s="187"/>
      <c r="HLY242" s="187"/>
      <c r="HLZ242" s="187"/>
      <c r="HMA242" s="187"/>
      <c r="HMB242" s="187"/>
      <c r="HMC242" s="187"/>
      <c r="HMD242" s="187"/>
      <c r="HME242" s="187"/>
      <c r="HMF242" s="187"/>
      <c r="HMG242" s="187"/>
      <c r="HMH242" s="187"/>
      <c r="HMI242" s="187"/>
      <c r="HMJ242" s="187"/>
      <c r="HMK242" s="187"/>
      <c r="HML242" s="187"/>
      <c r="HMM242" s="187"/>
      <c r="HMN242" s="187"/>
      <c r="HMO242" s="187"/>
      <c r="HMP242" s="187"/>
      <c r="HMQ242" s="187"/>
      <c r="HMR242" s="187"/>
      <c r="HMS242" s="187"/>
      <c r="HMT242" s="187"/>
      <c r="HMU242" s="187"/>
      <c r="HMV242" s="187"/>
      <c r="HMW242" s="187"/>
      <c r="HMX242" s="187"/>
      <c r="HMY242" s="187"/>
      <c r="HMZ242" s="187"/>
      <c r="HNA242" s="187"/>
      <c r="HNB242" s="187"/>
      <c r="HNC242" s="187"/>
      <c r="HND242" s="187"/>
      <c r="HNE242" s="187"/>
      <c r="HNF242" s="187"/>
      <c r="HNG242" s="187"/>
      <c r="HNH242" s="187"/>
      <c r="HNI242" s="187"/>
      <c r="HNJ242" s="187"/>
      <c r="HNK242" s="187"/>
      <c r="HNL242" s="187"/>
      <c r="HNM242" s="187"/>
      <c r="HNN242" s="187"/>
      <c r="HNO242" s="187"/>
      <c r="HNP242" s="187"/>
      <c r="HNQ242" s="187"/>
      <c r="HNR242" s="187"/>
      <c r="HNS242" s="187"/>
      <c r="HNT242" s="187"/>
      <c r="HNU242" s="187"/>
      <c r="HNV242" s="187"/>
      <c r="HNW242" s="187"/>
      <c r="HNX242" s="187"/>
      <c r="HNY242" s="187"/>
      <c r="HNZ242" s="187"/>
      <c r="HOA242" s="187"/>
      <c r="HOB242" s="187"/>
      <c r="HOC242" s="187"/>
      <c r="HOD242" s="187"/>
      <c r="HOE242" s="187"/>
      <c r="HOF242" s="187"/>
      <c r="HOG242" s="187"/>
      <c r="HOH242" s="187"/>
      <c r="HOI242" s="187"/>
      <c r="HOJ242" s="187"/>
      <c r="HOK242" s="187"/>
      <c r="HOL242" s="187"/>
      <c r="HOM242" s="187"/>
      <c r="HON242" s="187"/>
      <c r="HOO242" s="187"/>
      <c r="HOP242" s="187"/>
      <c r="HOQ242" s="187"/>
      <c r="HOR242" s="187"/>
      <c r="HOS242" s="187"/>
      <c r="HOT242" s="187"/>
      <c r="HOU242" s="187"/>
      <c r="HOV242" s="187"/>
      <c r="HOW242" s="187"/>
      <c r="HOX242" s="187"/>
      <c r="HOY242" s="187"/>
      <c r="HOZ242" s="187"/>
      <c r="HPA242" s="187"/>
      <c r="HPB242" s="187"/>
      <c r="HPC242" s="187"/>
      <c r="HPD242" s="187"/>
      <c r="HPE242" s="187"/>
      <c r="HPF242" s="187"/>
      <c r="HPG242" s="187"/>
      <c r="HPH242" s="187"/>
      <c r="HPI242" s="187"/>
      <c r="HPJ242" s="187"/>
      <c r="HPK242" s="187"/>
      <c r="HPL242" s="187"/>
      <c r="HPM242" s="187"/>
      <c r="HPN242" s="187"/>
      <c r="HPO242" s="187"/>
      <c r="HPP242" s="187"/>
      <c r="HPQ242" s="187"/>
      <c r="HPR242" s="187"/>
      <c r="HPS242" s="187"/>
      <c r="HPT242" s="187"/>
      <c r="HPU242" s="187"/>
      <c r="HPV242" s="187"/>
      <c r="HPW242" s="187"/>
      <c r="HPX242" s="187"/>
      <c r="HPY242" s="187"/>
      <c r="HPZ242" s="187"/>
      <c r="HQA242" s="187"/>
      <c r="HQB242" s="187"/>
      <c r="HQC242" s="187"/>
      <c r="HQD242" s="187"/>
      <c r="HQE242" s="187"/>
      <c r="HQF242" s="187"/>
      <c r="HQG242" s="187"/>
      <c r="HQH242" s="187"/>
      <c r="HQI242" s="187"/>
      <c r="HQJ242" s="187"/>
      <c r="HQK242" s="187"/>
      <c r="HQL242" s="187"/>
      <c r="HQM242" s="187"/>
      <c r="HQN242" s="187"/>
      <c r="HQO242" s="187"/>
      <c r="HQP242" s="187"/>
      <c r="HQQ242" s="187"/>
      <c r="HQR242" s="187"/>
      <c r="HQS242" s="187"/>
      <c r="HQT242" s="187"/>
      <c r="HQU242" s="187"/>
      <c r="HQV242" s="187"/>
      <c r="HQW242" s="187"/>
      <c r="HQX242" s="187"/>
      <c r="HQY242" s="187"/>
      <c r="HQZ242" s="187"/>
      <c r="HRA242" s="187"/>
      <c r="HRB242" s="187"/>
      <c r="HRC242" s="187"/>
      <c r="HRD242" s="187"/>
      <c r="HRE242" s="187"/>
      <c r="HRF242" s="187"/>
      <c r="HRG242" s="187"/>
      <c r="HRH242" s="187"/>
      <c r="HRI242" s="187"/>
      <c r="HRJ242" s="187"/>
      <c r="HRK242" s="187"/>
      <c r="HRL242" s="187"/>
      <c r="HRM242" s="187"/>
      <c r="HRN242" s="187"/>
      <c r="HRO242" s="187"/>
      <c r="HRP242" s="187"/>
      <c r="HRQ242" s="187"/>
      <c r="HRR242" s="187"/>
      <c r="HRS242" s="187"/>
      <c r="HRT242" s="187"/>
      <c r="HRU242" s="187"/>
      <c r="HRV242" s="187"/>
      <c r="HRW242" s="187"/>
      <c r="HRX242" s="187"/>
      <c r="HRY242" s="187"/>
      <c r="HRZ242" s="187"/>
      <c r="HSA242" s="187"/>
      <c r="HSB242" s="187"/>
      <c r="HSC242" s="187"/>
      <c r="HSD242" s="187"/>
      <c r="HSE242" s="187"/>
      <c r="HSF242" s="187"/>
      <c r="HSG242" s="187"/>
      <c r="HSH242" s="187"/>
      <c r="HSI242" s="187"/>
      <c r="HSJ242" s="187"/>
      <c r="HSK242" s="187"/>
      <c r="HSL242" s="187"/>
      <c r="HSM242" s="187"/>
      <c r="HSN242" s="187"/>
      <c r="HSO242" s="187"/>
      <c r="HSP242" s="187"/>
      <c r="HSQ242" s="187"/>
      <c r="HSR242" s="187"/>
      <c r="HSS242" s="187"/>
      <c r="HST242" s="187"/>
      <c r="HSU242" s="187"/>
      <c r="HSV242" s="187"/>
      <c r="HSW242" s="187"/>
      <c r="HSX242" s="187"/>
      <c r="HSY242" s="187"/>
      <c r="HSZ242" s="187"/>
      <c r="HTA242" s="187"/>
      <c r="HTB242" s="187"/>
      <c r="HTC242" s="187"/>
      <c r="HTD242" s="187"/>
      <c r="HTE242" s="187"/>
      <c r="HTF242" s="187"/>
      <c r="HTG242" s="187"/>
      <c r="HTH242" s="187"/>
      <c r="HTI242" s="187"/>
      <c r="HTJ242" s="187"/>
      <c r="HTK242" s="187"/>
      <c r="HTL242" s="187"/>
      <c r="HTM242" s="187"/>
      <c r="HTN242" s="187"/>
      <c r="HTO242" s="187"/>
      <c r="HTP242" s="187"/>
      <c r="HTQ242" s="187"/>
      <c r="HTR242" s="187"/>
      <c r="HTS242" s="187"/>
      <c r="HTT242" s="187"/>
      <c r="HTU242" s="187"/>
      <c r="HTV242" s="187"/>
      <c r="HTW242" s="187"/>
      <c r="HTX242" s="187"/>
      <c r="HTY242" s="187"/>
      <c r="HTZ242" s="187"/>
      <c r="HUA242" s="187"/>
      <c r="HUB242" s="187"/>
      <c r="HUC242" s="187"/>
      <c r="HUD242" s="187"/>
      <c r="HUE242" s="187"/>
      <c r="HUF242" s="187"/>
      <c r="HUG242" s="187"/>
      <c r="HUH242" s="187"/>
      <c r="HUI242" s="187"/>
      <c r="HUJ242" s="187"/>
      <c r="HUK242" s="187"/>
      <c r="HUL242" s="187"/>
      <c r="HUM242" s="187"/>
      <c r="HUN242" s="187"/>
      <c r="HUO242" s="187"/>
      <c r="HUP242" s="187"/>
      <c r="HUQ242" s="187"/>
      <c r="HUR242" s="187"/>
      <c r="HUS242" s="187"/>
      <c r="HUT242" s="187"/>
      <c r="HUU242" s="187"/>
      <c r="HUV242" s="187"/>
      <c r="HUW242" s="187"/>
      <c r="HUX242" s="187"/>
      <c r="HUY242" s="187"/>
      <c r="HUZ242" s="187"/>
      <c r="HVA242" s="187"/>
      <c r="HVB242" s="187"/>
      <c r="HVC242" s="187"/>
      <c r="HVD242" s="187"/>
      <c r="HVE242" s="187"/>
      <c r="HVF242" s="187"/>
      <c r="HVG242" s="187"/>
      <c r="HVH242" s="187"/>
      <c r="HVI242" s="187"/>
      <c r="HVJ242" s="187"/>
      <c r="HVK242" s="187"/>
      <c r="HVL242" s="187"/>
      <c r="HVM242" s="187"/>
      <c r="HVN242" s="187"/>
      <c r="HVO242" s="187"/>
      <c r="HVP242" s="187"/>
      <c r="HVQ242" s="187"/>
      <c r="HVR242" s="187"/>
      <c r="HVS242" s="187"/>
      <c r="HVT242" s="187"/>
      <c r="HVU242" s="187"/>
      <c r="HVV242" s="187"/>
      <c r="HVW242" s="187"/>
      <c r="HVX242" s="187"/>
      <c r="HVY242" s="187"/>
      <c r="HVZ242" s="187"/>
      <c r="HWA242" s="187"/>
      <c r="HWB242" s="187"/>
      <c r="HWC242" s="187"/>
      <c r="HWD242" s="187"/>
      <c r="HWE242" s="187"/>
      <c r="HWF242" s="187"/>
      <c r="HWG242" s="187"/>
      <c r="HWH242" s="187"/>
      <c r="HWI242" s="187"/>
      <c r="HWJ242" s="187"/>
      <c r="HWK242" s="187"/>
      <c r="HWL242" s="187"/>
      <c r="HWM242" s="187"/>
      <c r="HWN242" s="187"/>
      <c r="HWO242" s="187"/>
      <c r="HWP242" s="187"/>
      <c r="HWQ242" s="187"/>
      <c r="HWR242" s="187"/>
      <c r="HWS242" s="187"/>
      <c r="HWT242" s="187"/>
      <c r="HWU242" s="187"/>
      <c r="HWV242" s="187"/>
      <c r="HWW242" s="187"/>
      <c r="HWX242" s="187"/>
      <c r="HWY242" s="187"/>
      <c r="HWZ242" s="187"/>
      <c r="HXA242" s="187"/>
      <c r="HXB242" s="187"/>
      <c r="HXC242" s="187"/>
      <c r="HXD242" s="187"/>
      <c r="HXE242" s="187"/>
      <c r="HXF242" s="187"/>
      <c r="HXG242" s="187"/>
      <c r="HXH242" s="187"/>
      <c r="HXI242" s="187"/>
      <c r="HXJ242" s="187"/>
      <c r="HXK242" s="187"/>
      <c r="HXL242" s="187"/>
      <c r="HXM242" s="187"/>
      <c r="HXN242" s="187"/>
      <c r="HXO242" s="187"/>
      <c r="HXP242" s="187"/>
      <c r="HXQ242" s="187"/>
      <c r="HXR242" s="187"/>
      <c r="HXS242" s="187"/>
      <c r="HXT242" s="187"/>
      <c r="HXU242" s="187"/>
      <c r="HXV242" s="187"/>
      <c r="HXW242" s="187"/>
      <c r="HXX242" s="187"/>
      <c r="HXY242" s="187"/>
      <c r="HXZ242" s="187"/>
      <c r="HYA242" s="187"/>
      <c r="HYB242" s="187"/>
      <c r="HYC242" s="187"/>
      <c r="HYD242" s="187"/>
      <c r="HYE242" s="187"/>
      <c r="HYF242" s="187"/>
      <c r="HYG242" s="187"/>
      <c r="HYH242" s="187"/>
      <c r="HYI242" s="187"/>
      <c r="HYJ242" s="187"/>
      <c r="HYK242" s="187"/>
      <c r="HYL242" s="187"/>
      <c r="HYM242" s="187"/>
      <c r="HYN242" s="187"/>
      <c r="HYO242" s="187"/>
      <c r="HYP242" s="187"/>
      <c r="HYQ242" s="187"/>
      <c r="HYR242" s="187"/>
      <c r="HYS242" s="187"/>
      <c r="HYT242" s="187"/>
      <c r="HYU242" s="187"/>
      <c r="HYV242" s="187"/>
      <c r="HYW242" s="187"/>
      <c r="HYX242" s="187"/>
      <c r="HYY242" s="187"/>
      <c r="HYZ242" s="187"/>
      <c r="HZA242" s="187"/>
      <c r="HZB242" s="187"/>
      <c r="HZC242" s="187"/>
      <c r="HZD242" s="187"/>
      <c r="HZE242" s="187"/>
      <c r="HZF242" s="187"/>
      <c r="HZG242" s="187"/>
      <c r="HZH242" s="187"/>
      <c r="HZI242" s="187"/>
      <c r="HZJ242" s="187"/>
      <c r="HZK242" s="187"/>
      <c r="HZL242" s="187"/>
      <c r="HZM242" s="187"/>
      <c r="HZN242" s="187"/>
      <c r="HZO242" s="187"/>
      <c r="HZP242" s="187"/>
      <c r="HZQ242" s="187"/>
      <c r="HZR242" s="187"/>
      <c r="HZS242" s="187"/>
      <c r="HZT242" s="187"/>
      <c r="HZU242" s="187"/>
      <c r="HZV242" s="187"/>
      <c r="HZW242" s="187"/>
      <c r="HZX242" s="187"/>
      <c r="HZY242" s="187"/>
      <c r="HZZ242" s="187"/>
      <c r="IAA242" s="187"/>
      <c r="IAB242" s="187"/>
      <c r="IAC242" s="187"/>
      <c r="IAD242" s="187"/>
      <c r="IAE242" s="187"/>
      <c r="IAF242" s="187"/>
      <c r="IAG242" s="187"/>
      <c r="IAH242" s="187"/>
      <c r="IAI242" s="187"/>
      <c r="IAJ242" s="187"/>
      <c r="IAK242" s="187"/>
      <c r="IAL242" s="187"/>
      <c r="IAM242" s="187"/>
      <c r="IAN242" s="187"/>
      <c r="IAO242" s="187"/>
      <c r="IAP242" s="187"/>
      <c r="IAQ242" s="187"/>
      <c r="IAR242" s="187"/>
      <c r="IAS242" s="187"/>
      <c r="IAT242" s="187"/>
      <c r="IAU242" s="187"/>
      <c r="IAV242" s="187"/>
      <c r="IAW242" s="187"/>
      <c r="IAX242" s="187"/>
      <c r="IAY242" s="187"/>
      <c r="IAZ242" s="187"/>
      <c r="IBA242" s="187"/>
      <c r="IBB242" s="187"/>
      <c r="IBC242" s="187"/>
      <c r="IBD242" s="187"/>
      <c r="IBE242" s="187"/>
      <c r="IBF242" s="187"/>
      <c r="IBG242" s="187"/>
      <c r="IBH242" s="187"/>
      <c r="IBI242" s="187"/>
      <c r="IBJ242" s="187"/>
      <c r="IBK242" s="187"/>
      <c r="IBL242" s="187"/>
      <c r="IBM242" s="187"/>
      <c r="IBN242" s="187"/>
      <c r="IBO242" s="187"/>
      <c r="IBP242" s="187"/>
      <c r="IBQ242" s="187"/>
      <c r="IBR242" s="187"/>
      <c r="IBS242" s="187"/>
      <c r="IBT242" s="187"/>
      <c r="IBU242" s="187"/>
      <c r="IBV242" s="187"/>
      <c r="IBW242" s="187"/>
      <c r="IBX242" s="187"/>
      <c r="IBY242" s="187"/>
      <c r="IBZ242" s="187"/>
      <c r="ICA242" s="187"/>
      <c r="ICB242" s="187"/>
      <c r="ICC242" s="187"/>
      <c r="ICD242" s="187"/>
      <c r="ICE242" s="187"/>
      <c r="ICF242" s="187"/>
      <c r="ICG242" s="187"/>
      <c r="ICH242" s="187"/>
      <c r="ICI242" s="187"/>
      <c r="ICJ242" s="187"/>
      <c r="ICK242" s="187"/>
      <c r="ICL242" s="187"/>
      <c r="ICM242" s="187"/>
      <c r="ICN242" s="187"/>
      <c r="ICO242" s="187"/>
      <c r="ICP242" s="187"/>
      <c r="ICQ242" s="187"/>
      <c r="ICR242" s="187"/>
      <c r="ICS242" s="187"/>
      <c r="ICT242" s="187"/>
      <c r="ICU242" s="187"/>
      <c r="ICV242" s="187"/>
      <c r="ICW242" s="187"/>
      <c r="ICX242" s="187"/>
      <c r="ICY242" s="187"/>
      <c r="ICZ242" s="187"/>
      <c r="IDA242" s="187"/>
      <c r="IDB242" s="187"/>
      <c r="IDC242" s="187"/>
      <c r="IDD242" s="187"/>
      <c r="IDE242" s="187"/>
      <c r="IDF242" s="187"/>
      <c r="IDG242" s="187"/>
      <c r="IDH242" s="187"/>
      <c r="IDI242" s="187"/>
      <c r="IDJ242" s="187"/>
      <c r="IDK242" s="187"/>
      <c r="IDL242" s="187"/>
      <c r="IDM242" s="187"/>
      <c r="IDN242" s="187"/>
      <c r="IDO242" s="187"/>
      <c r="IDP242" s="187"/>
      <c r="IDQ242" s="187"/>
      <c r="IDR242" s="187"/>
      <c r="IDS242" s="187"/>
      <c r="IDT242" s="187"/>
      <c r="IDU242" s="187"/>
      <c r="IDV242" s="187"/>
      <c r="IDW242" s="187"/>
      <c r="IDX242" s="187"/>
      <c r="IDY242" s="187"/>
      <c r="IDZ242" s="187"/>
      <c r="IEA242" s="187"/>
      <c r="IEB242" s="187"/>
      <c r="IEC242" s="187"/>
      <c r="IED242" s="187"/>
      <c r="IEE242" s="187"/>
      <c r="IEF242" s="187"/>
      <c r="IEG242" s="187"/>
      <c r="IEH242" s="187"/>
      <c r="IEI242" s="187"/>
      <c r="IEJ242" s="187"/>
      <c r="IEK242" s="187"/>
      <c r="IEL242" s="187"/>
      <c r="IEM242" s="187"/>
      <c r="IEN242" s="187"/>
      <c r="IEO242" s="187"/>
      <c r="IEP242" s="187"/>
      <c r="IEQ242" s="187"/>
      <c r="IER242" s="187"/>
      <c r="IES242" s="187"/>
      <c r="IET242" s="187"/>
      <c r="IEU242" s="187"/>
      <c r="IEV242" s="187"/>
      <c r="IEW242" s="187"/>
      <c r="IEX242" s="187"/>
      <c r="IEY242" s="187"/>
      <c r="IEZ242" s="187"/>
      <c r="IFA242" s="187"/>
      <c r="IFB242" s="187"/>
      <c r="IFC242" s="187"/>
      <c r="IFD242" s="187"/>
      <c r="IFE242" s="187"/>
      <c r="IFF242" s="187"/>
      <c r="IFG242" s="187"/>
      <c r="IFH242" s="187"/>
      <c r="IFI242" s="187"/>
      <c r="IFJ242" s="187"/>
      <c r="IFK242" s="187"/>
      <c r="IFL242" s="187"/>
      <c r="IFM242" s="187"/>
      <c r="IFN242" s="187"/>
      <c r="IFO242" s="187"/>
      <c r="IFP242" s="187"/>
      <c r="IFQ242" s="187"/>
      <c r="IFR242" s="187"/>
      <c r="IFS242" s="187"/>
      <c r="IFT242" s="187"/>
      <c r="IFU242" s="187"/>
      <c r="IFV242" s="187"/>
      <c r="IFW242" s="187"/>
      <c r="IFX242" s="187"/>
      <c r="IFY242" s="187"/>
      <c r="IFZ242" s="187"/>
      <c r="IGA242" s="187"/>
      <c r="IGB242" s="187"/>
      <c r="IGC242" s="187"/>
      <c r="IGD242" s="187"/>
      <c r="IGE242" s="187"/>
      <c r="IGF242" s="187"/>
      <c r="IGG242" s="187"/>
      <c r="IGH242" s="187"/>
      <c r="IGI242" s="187"/>
      <c r="IGJ242" s="187"/>
      <c r="IGK242" s="187"/>
      <c r="IGL242" s="187"/>
      <c r="IGM242" s="187"/>
      <c r="IGN242" s="187"/>
      <c r="IGO242" s="187"/>
      <c r="IGP242" s="187"/>
      <c r="IGQ242" s="187"/>
      <c r="IGR242" s="187"/>
      <c r="IGS242" s="187"/>
      <c r="IGT242" s="187"/>
      <c r="IGU242" s="187"/>
      <c r="IGV242" s="187"/>
      <c r="IGW242" s="187"/>
      <c r="IGX242" s="187"/>
      <c r="IGY242" s="187"/>
      <c r="IGZ242" s="187"/>
      <c r="IHA242" s="187"/>
      <c r="IHB242" s="187"/>
      <c r="IHC242" s="187"/>
      <c r="IHD242" s="187"/>
      <c r="IHE242" s="187"/>
      <c r="IHF242" s="187"/>
      <c r="IHG242" s="187"/>
      <c r="IHH242" s="187"/>
      <c r="IHI242" s="187"/>
      <c r="IHJ242" s="187"/>
      <c r="IHK242" s="187"/>
      <c r="IHL242" s="187"/>
      <c r="IHM242" s="187"/>
      <c r="IHN242" s="187"/>
      <c r="IHO242" s="187"/>
      <c r="IHP242" s="187"/>
      <c r="IHQ242" s="187"/>
      <c r="IHR242" s="187"/>
      <c r="IHS242" s="187"/>
      <c r="IHT242" s="187"/>
      <c r="IHU242" s="187"/>
      <c r="IHV242" s="187"/>
      <c r="IHW242" s="187"/>
      <c r="IHX242" s="187"/>
      <c r="IHY242" s="187"/>
      <c r="IHZ242" s="187"/>
      <c r="IIA242" s="187"/>
      <c r="IIB242" s="187"/>
      <c r="IIC242" s="187"/>
      <c r="IID242" s="187"/>
      <c r="IIE242" s="187"/>
      <c r="IIF242" s="187"/>
      <c r="IIG242" s="187"/>
      <c r="IIH242" s="187"/>
      <c r="III242" s="187"/>
      <c r="IIJ242" s="187"/>
      <c r="IIK242" s="187"/>
      <c r="IIL242" s="187"/>
      <c r="IIM242" s="187"/>
      <c r="IIN242" s="187"/>
      <c r="IIO242" s="187"/>
      <c r="IIP242" s="187"/>
      <c r="IIQ242" s="187"/>
      <c r="IIR242" s="187"/>
      <c r="IIS242" s="187"/>
      <c r="IIT242" s="187"/>
      <c r="IIU242" s="187"/>
      <c r="IIV242" s="187"/>
      <c r="IIW242" s="187"/>
      <c r="IIX242" s="187"/>
      <c r="IIY242" s="187"/>
      <c r="IIZ242" s="187"/>
      <c r="IJA242" s="187"/>
      <c r="IJB242" s="187"/>
      <c r="IJC242" s="187"/>
      <c r="IJD242" s="187"/>
      <c r="IJE242" s="187"/>
      <c r="IJF242" s="187"/>
      <c r="IJG242" s="187"/>
      <c r="IJH242" s="187"/>
      <c r="IJI242" s="187"/>
      <c r="IJJ242" s="187"/>
      <c r="IJK242" s="187"/>
      <c r="IJL242" s="187"/>
      <c r="IJM242" s="187"/>
      <c r="IJN242" s="187"/>
      <c r="IJO242" s="187"/>
      <c r="IJP242" s="187"/>
      <c r="IJQ242" s="187"/>
      <c r="IJR242" s="187"/>
      <c r="IJS242" s="187"/>
      <c r="IJT242" s="187"/>
      <c r="IJU242" s="187"/>
      <c r="IJV242" s="187"/>
      <c r="IJW242" s="187"/>
      <c r="IJX242" s="187"/>
      <c r="IJY242" s="187"/>
      <c r="IJZ242" s="187"/>
      <c r="IKA242" s="187"/>
      <c r="IKB242" s="187"/>
      <c r="IKC242" s="187"/>
      <c r="IKD242" s="187"/>
      <c r="IKE242" s="187"/>
      <c r="IKF242" s="187"/>
      <c r="IKG242" s="187"/>
      <c r="IKH242" s="187"/>
      <c r="IKI242" s="187"/>
      <c r="IKJ242" s="187"/>
      <c r="IKK242" s="187"/>
      <c r="IKL242" s="187"/>
      <c r="IKM242" s="187"/>
      <c r="IKN242" s="187"/>
      <c r="IKO242" s="187"/>
      <c r="IKP242" s="187"/>
      <c r="IKQ242" s="187"/>
      <c r="IKR242" s="187"/>
      <c r="IKS242" s="187"/>
      <c r="IKT242" s="187"/>
      <c r="IKU242" s="187"/>
      <c r="IKV242" s="187"/>
      <c r="IKW242" s="187"/>
      <c r="IKX242" s="187"/>
      <c r="IKY242" s="187"/>
      <c r="IKZ242" s="187"/>
      <c r="ILA242" s="187"/>
      <c r="ILB242" s="187"/>
      <c r="ILC242" s="187"/>
      <c r="ILD242" s="187"/>
      <c r="ILE242" s="187"/>
      <c r="ILF242" s="187"/>
      <c r="ILG242" s="187"/>
      <c r="ILH242" s="187"/>
      <c r="ILI242" s="187"/>
      <c r="ILJ242" s="187"/>
      <c r="ILK242" s="187"/>
      <c r="ILL242" s="187"/>
      <c r="ILM242" s="187"/>
      <c r="ILN242" s="187"/>
      <c r="ILO242" s="187"/>
      <c r="ILP242" s="187"/>
      <c r="ILQ242" s="187"/>
      <c r="ILR242" s="187"/>
      <c r="ILS242" s="187"/>
      <c r="ILT242" s="187"/>
      <c r="ILU242" s="187"/>
      <c r="ILV242" s="187"/>
      <c r="ILW242" s="187"/>
      <c r="ILX242" s="187"/>
      <c r="ILY242" s="187"/>
      <c r="ILZ242" s="187"/>
      <c r="IMA242" s="187"/>
      <c r="IMB242" s="187"/>
      <c r="IMC242" s="187"/>
      <c r="IMD242" s="187"/>
      <c r="IME242" s="187"/>
      <c r="IMF242" s="187"/>
      <c r="IMG242" s="187"/>
      <c r="IMH242" s="187"/>
      <c r="IMI242" s="187"/>
      <c r="IMJ242" s="187"/>
      <c r="IMK242" s="187"/>
      <c r="IML242" s="187"/>
      <c r="IMM242" s="187"/>
      <c r="IMN242" s="187"/>
      <c r="IMO242" s="187"/>
      <c r="IMP242" s="187"/>
      <c r="IMQ242" s="187"/>
      <c r="IMR242" s="187"/>
      <c r="IMS242" s="187"/>
      <c r="IMT242" s="187"/>
      <c r="IMU242" s="187"/>
      <c r="IMV242" s="187"/>
      <c r="IMW242" s="187"/>
      <c r="IMX242" s="187"/>
      <c r="IMY242" s="187"/>
      <c r="IMZ242" s="187"/>
      <c r="INA242" s="187"/>
      <c r="INB242" s="187"/>
      <c r="INC242" s="187"/>
      <c r="IND242" s="187"/>
      <c r="INE242" s="187"/>
      <c r="INF242" s="187"/>
      <c r="ING242" s="187"/>
      <c r="INH242" s="187"/>
      <c r="INI242" s="187"/>
      <c r="INJ242" s="187"/>
      <c r="INK242" s="187"/>
      <c r="INL242" s="187"/>
      <c r="INM242" s="187"/>
      <c r="INN242" s="187"/>
      <c r="INO242" s="187"/>
      <c r="INP242" s="187"/>
      <c r="INQ242" s="187"/>
      <c r="INR242" s="187"/>
      <c r="INS242" s="187"/>
      <c r="INT242" s="187"/>
      <c r="INU242" s="187"/>
      <c r="INV242" s="187"/>
      <c r="INW242" s="187"/>
      <c r="INX242" s="187"/>
      <c r="INY242" s="187"/>
      <c r="INZ242" s="187"/>
      <c r="IOA242" s="187"/>
      <c r="IOB242" s="187"/>
      <c r="IOC242" s="187"/>
      <c r="IOD242" s="187"/>
      <c r="IOE242" s="187"/>
      <c r="IOF242" s="187"/>
      <c r="IOG242" s="187"/>
      <c r="IOH242" s="187"/>
      <c r="IOI242" s="187"/>
      <c r="IOJ242" s="187"/>
      <c r="IOK242" s="187"/>
      <c r="IOL242" s="187"/>
      <c r="IOM242" s="187"/>
      <c r="ION242" s="187"/>
      <c r="IOO242" s="187"/>
      <c r="IOP242" s="187"/>
      <c r="IOQ242" s="187"/>
      <c r="IOR242" s="187"/>
      <c r="IOS242" s="187"/>
      <c r="IOT242" s="187"/>
      <c r="IOU242" s="187"/>
      <c r="IOV242" s="187"/>
      <c r="IOW242" s="187"/>
      <c r="IOX242" s="187"/>
      <c r="IOY242" s="187"/>
      <c r="IOZ242" s="187"/>
      <c r="IPA242" s="187"/>
      <c r="IPB242" s="187"/>
      <c r="IPC242" s="187"/>
      <c r="IPD242" s="187"/>
      <c r="IPE242" s="187"/>
      <c r="IPF242" s="187"/>
      <c r="IPG242" s="187"/>
      <c r="IPH242" s="187"/>
      <c r="IPI242" s="187"/>
      <c r="IPJ242" s="187"/>
      <c r="IPK242" s="187"/>
      <c r="IPL242" s="187"/>
      <c r="IPM242" s="187"/>
      <c r="IPN242" s="187"/>
      <c r="IPO242" s="187"/>
      <c r="IPP242" s="187"/>
      <c r="IPQ242" s="187"/>
      <c r="IPR242" s="187"/>
      <c r="IPS242" s="187"/>
      <c r="IPT242" s="187"/>
      <c r="IPU242" s="187"/>
      <c r="IPV242" s="187"/>
      <c r="IPW242" s="187"/>
      <c r="IPX242" s="187"/>
      <c r="IPY242" s="187"/>
      <c r="IPZ242" s="187"/>
      <c r="IQA242" s="187"/>
      <c r="IQB242" s="187"/>
      <c r="IQC242" s="187"/>
      <c r="IQD242" s="187"/>
      <c r="IQE242" s="187"/>
      <c r="IQF242" s="187"/>
      <c r="IQG242" s="187"/>
      <c r="IQH242" s="187"/>
      <c r="IQI242" s="187"/>
      <c r="IQJ242" s="187"/>
      <c r="IQK242" s="187"/>
      <c r="IQL242" s="187"/>
      <c r="IQM242" s="187"/>
      <c r="IQN242" s="187"/>
      <c r="IQO242" s="187"/>
      <c r="IQP242" s="187"/>
      <c r="IQQ242" s="187"/>
      <c r="IQR242" s="187"/>
      <c r="IQS242" s="187"/>
      <c r="IQT242" s="187"/>
      <c r="IQU242" s="187"/>
      <c r="IQV242" s="187"/>
      <c r="IQW242" s="187"/>
      <c r="IQX242" s="187"/>
      <c r="IQY242" s="187"/>
      <c r="IQZ242" s="187"/>
      <c r="IRA242" s="187"/>
      <c r="IRB242" s="187"/>
      <c r="IRC242" s="187"/>
      <c r="IRD242" s="187"/>
      <c r="IRE242" s="187"/>
      <c r="IRF242" s="187"/>
      <c r="IRG242" s="187"/>
      <c r="IRH242" s="187"/>
      <c r="IRI242" s="187"/>
      <c r="IRJ242" s="187"/>
      <c r="IRK242" s="187"/>
      <c r="IRL242" s="187"/>
      <c r="IRM242" s="187"/>
      <c r="IRN242" s="187"/>
      <c r="IRO242" s="187"/>
      <c r="IRP242" s="187"/>
      <c r="IRQ242" s="187"/>
      <c r="IRR242" s="187"/>
      <c r="IRS242" s="187"/>
      <c r="IRT242" s="187"/>
      <c r="IRU242" s="187"/>
      <c r="IRV242" s="187"/>
      <c r="IRW242" s="187"/>
      <c r="IRX242" s="187"/>
      <c r="IRY242" s="187"/>
      <c r="IRZ242" s="187"/>
      <c r="ISA242" s="187"/>
      <c r="ISB242" s="187"/>
      <c r="ISC242" s="187"/>
      <c r="ISD242" s="187"/>
      <c r="ISE242" s="187"/>
      <c r="ISF242" s="187"/>
      <c r="ISG242" s="187"/>
      <c r="ISH242" s="187"/>
      <c r="ISI242" s="187"/>
      <c r="ISJ242" s="187"/>
      <c r="ISK242" s="187"/>
      <c r="ISL242" s="187"/>
      <c r="ISM242" s="187"/>
      <c r="ISN242" s="187"/>
      <c r="ISO242" s="187"/>
      <c r="ISP242" s="187"/>
      <c r="ISQ242" s="187"/>
      <c r="ISR242" s="187"/>
      <c r="ISS242" s="187"/>
      <c r="IST242" s="187"/>
      <c r="ISU242" s="187"/>
      <c r="ISV242" s="187"/>
      <c r="ISW242" s="187"/>
      <c r="ISX242" s="187"/>
      <c r="ISY242" s="187"/>
      <c r="ISZ242" s="187"/>
      <c r="ITA242" s="187"/>
      <c r="ITB242" s="187"/>
      <c r="ITC242" s="187"/>
      <c r="ITD242" s="187"/>
      <c r="ITE242" s="187"/>
      <c r="ITF242" s="187"/>
      <c r="ITG242" s="187"/>
      <c r="ITH242" s="187"/>
      <c r="ITI242" s="187"/>
      <c r="ITJ242" s="187"/>
      <c r="ITK242" s="187"/>
      <c r="ITL242" s="187"/>
      <c r="ITM242" s="187"/>
      <c r="ITN242" s="187"/>
      <c r="ITO242" s="187"/>
      <c r="ITP242" s="187"/>
      <c r="ITQ242" s="187"/>
      <c r="ITR242" s="187"/>
      <c r="ITS242" s="187"/>
      <c r="ITT242" s="187"/>
      <c r="ITU242" s="187"/>
      <c r="ITV242" s="187"/>
      <c r="ITW242" s="187"/>
      <c r="ITX242" s="187"/>
      <c r="ITY242" s="187"/>
      <c r="ITZ242" s="187"/>
      <c r="IUA242" s="187"/>
      <c r="IUB242" s="187"/>
      <c r="IUC242" s="187"/>
      <c r="IUD242" s="187"/>
      <c r="IUE242" s="187"/>
      <c r="IUF242" s="187"/>
      <c r="IUG242" s="187"/>
      <c r="IUH242" s="187"/>
      <c r="IUI242" s="187"/>
      <c r="IUJ242" s="187"/>
      <c r="IUK242" s="187"/>
      <c r="IUL242" s="187"/>
      <c r="IUM242" s="187"/>
      <c r="IUN242" s="187"/>
      <c r="IUO242" s="187"/>
      <c r="IUP242" s="187"/>
      <c r="IUQ242" s="187"/>
      <c r="IUR242" s="187"/>
      <c r="IUS242" s="187"/>
      <c r="IUT242" s="187"/>
      <c r="IUU242" s="187"/>
      <c r="IUV242" s="187"/>
      <c r="IUW242" s="187"/>
      <c r="IUX242" s="187"/>
      <c r="IUY242" s="187"/>
      <c r="IUZ242" s="187"/>
      <c r="IVA242" s="187"/>
      <c r="IVB242" s="187"/>
      <c r="IVC242" s="187"/>
      <c r="IVD242" s="187"/>
      <c r="IVE242" s="187"/>
      <c r="IVF242" s="187"/>
      <c r="IVG242" s="187"/>
      <c r="IVH242" s="187"/>
      <c r="IVI242" s="187"/>
      <c r="IVJ242" s="187"/>
      <c r="IVK242" s="187"/>
      <c r="IVL242" s="187"/>
      <c r="IVM242" s="187"/>
      <c r="IVN242" s="187"/>
      <c r="IVO242" s="187"/>
      <c r="IVP242" s="187"/>
      <c r="IVQ242" s="187"/>
      <c r="IVR242" s="187"/>
      <c r="IVS242" s="187"/>
      <c r="IVT242" s="187"/>
      <c r="IVU242" s="187"/>
      <c r="IVV242" s="187"/>
      <c r="IVW242" s="187"/>
      <c r="IVX242" s="187"/>
      <c r="IVY242" s="187"/>
      <c r="IVZ242" s="187"/>
      <c r="IWA242" s="187"/>
      <c r="IWB242" s="187"/>
      <c r="IWC242" s="187"/>
      <c r="IWD242" s="187"/>
      <c r="IWE242" s="187"/>
      <c r="IWF242" s="187"/>
      <c r="IWG242" s="187"/>
      <c r="IWH242" s="187"/>
      <c r="IWI242" s="187"/>
      <c r="IWJ242" s="187"/>
      <c r="IWK242" s="187"/>
      <c r="IWL242" s="187"/>
      <c r="IWM242" s="187"/>
      <c r="IWN242" s="187"/>
      <c r="IWO242" s="187"/>
      <c r="IWP242" s="187"/>
      <c r="IWQ242" s="187"/>
      <c r="IWR242" s="187"/>
      <c r="IWS242" s="187"/>
      <c r="IWT242" s="187"/>
      <c r="IWU242" s="187"/>
      <c r="IWV242" s="187"/>
      <c r="IWW242" s="187"/>
      <c r="IWX242" s="187"/>
      <c r="IWY242" s="187"/>
      <c r="IWZ242" s="187"/>
      <c r="IXA242" s="187"/>
      <c r="IXB242" s="187"/>
      <c r="IXC242" s="187"/>
      <c r="IXD242" s="187"/>
      <c r="IXE242" s="187"/>
      <c r="IXF242" s="187"/>
      <c r="IXG242" s="187"/>
      <c r="IXH242" s="187"/>
      <c r="IXI242" s="187"/>
      <c r="IXJ242" s="187"/>
      <c r="IXK242" s="187"/>
      <c r="IXL242" s="187"/>
      <c r="IXM242" s="187"/>
      <c r="IXN242" s="187"/>
      <c r="IXO242" s="187"/>
      <c r="IXP242" s="187"/>
      <c r="IXQ242" s="187"/>
      <c r="IXR242" s="187"/>
      <c r="IXS242" s="187"/>
      <c r="IXT242" s="187"/>
      <c r="IXU242" s="187"/>
      <c r="IXV242" s="187"/>
      <c r="IXW242" s="187"/>
      <c r="IXX242" s="187"/>
      <c r="IXY242" s="187"/>
      <c r="IXZ242" s="187"/>
      <c r="IYA242" s="187"/>
      <c r="IYB242" s="187"/>
      <c r="IYC242" s="187"/>
      <c r="IYD242" s="187"/>
      <c r="IYE242" s="187"/>
      <c r="IYF242" s="187"/>
      <c r="IYG242" s="187"/>
      <c r="IYH242" s="187"/>
      <c r="IYI242" s="187"/>
      <c r="IYJ242" s="187"/>
      <c r="IYK242" s="187"/>
      <c r="IYL242" s="187"/>
      <c r="IYM242" s="187"/>
      <c r="IYN242" s="187"/>
      <c r="IYO242" s="187"/>
      <c r="IYP242" s="187"/>
      <c r="IYQ242" s="187"/>
      <c r="IYR242" s="187"/>
      <c r="IYS242" s="187"/>
      <c r="IYT242" s="187"/>
      <c r="IYU242" s="187"/>
      <c r="IYV242" s="187"/>
      <c r="IYW242" s="187"/>
      <c r="IYX242" s="187"/>
      <c r="IYY242" s="187"/>
      <c r="IYZ242" s="187"/>
      <c r="IZA242" s="187"/>
      <c r="IZB242" s="187"/>
      <c r="IZC242" s="187"/>
      <c r="IZD242" s="187"/>
      <c r="IZE242" s="187"/>
      <c r="IZF242" s="187"/>
      <c r="IZG242" s="187"/>
      <c r="IZH242" s="187"/>
      <c r="IZI242" s="187"/>
      <c r="IZJ242" s="187"/>
      <c r="IZK242" s="187"/>
      <c r="IZL242" s="187"/>
      <c r="IZM242" s="187"/>
      <c r="IZN242" s="187"/>
      <c r="IZO242" s="187"/>
      <c r="IZP242" s="187"/>
      <c r="IZQ242" s="187"/>
      <c r="IZR242" s="187"/>
      <c r="IZS242" s="187"/>
      <c r="IZT242" s="187"/>
      <c r="IZU242" s="187"/>
      <c r="IZV242" s="187"/>
      <c r="IZW242" s="187"/>
      <c r="IZX242" s="187"/>
      <c r="IZY242" s="187"/>
      <c r="IZZ242" s="187"/>
      <c r="JAA242" s="187"/>
      <c r="JAB242" s="187"/>
      <c r="JAC242" s="187"/>
      <c r="JAD242" s="187"/>
      <c r="JAE242" s="187"/>
      <c r="JAF242" s="187"/>
      <c r="JAG242" s="187"/>
      <c r="JAH242" s="187"/>
      <c r="JAI242" s="187"/>
      <c r="JAJ242" s="187"/>
      <c r="JAK242" s="187"/>
      <c r="JAL242" s="187"/>
      <c r="JAM242" s="187"/>
      <c r="JAN242" s="187"/>
      <c r="JAO242" s="187"/>
      <c r="JAP242" s="187"/>
      <c r="JAQ242" s="187"/>
      <c r="JAR242" s="187"/>
      <c r="JAS242" s="187"/>
      <c r="JAT242" s="187"/>
      <c r="JAU242" s="187"/>
      <c r="JAV242" s="187"/>
      <c r="JAW242" s="187"/>
      <c r="JAX242" s="187"/>
      <c r="JAY242" s="187"/>
      <c r="JAZ242" s="187"/>
      <c r="JBA242" s="187"/>
      <c r="JBB242" s="187"/>
      <c r="JBC242" s="187"/>
      <c r="JBD242" s="187"/>
      <c r="JBE242" s="187"/>
      <c r="JBF242" s="187"/>
      <c r="JBG242" s="187"/>
      <c r="JBH242" s="187"/>
      <c r="JBI242" s="187"/>
      <c r="JBJ242" s="187"/>
      <c r="JBK242" s="187"/>
      <c r="JBL242" s="187"/>
      <c r="JBM242" s="187"/>
      <c r="JBN242" s="187"/>
      <c r="JBO242" s="187"/>
      <c r="JBP242" s="187"/>
      <c r="JBQ242" s="187"/>
      <c r="JBR242" s="187"/>
      <c r="JBS242" s="187"/>
      <c r="JBT242" s="187"/>
      <c r="JBU242" s="187"/>
      <c r="JBV242" s="187"/>
      <c r="JBW242" s="187"/>
      <c r="JBX242" s="187"/>
      <c r="JBY242" s="187"/>
      <c r="JBZ242" s="187"/>
      <c r="JCA242" s="187"/>
      <c r="JCB242" s="187"/>
      <c r="JCC242" s="187"/>
      <c r="JCD242" s="187"/>
      <c r="JCE242" s="187"/>
      <c r="JCF242" s="187"/>
      <c r="JCG242" s="187"/>
      <c r="JCH242" s="187"/>
      <c r="JCI242" s="187"/>
      <c r="JCJ242" s="187"/>
      <c r="JCK242" s="187"/>
      <c r="JCL242" s="187"/>
      <c r="JCM242" s="187"/>
      <c r="JCN242" s="187"/>
      <c r="JCO242" s="187"/>
      <c r="JCP242" s="187"/>
      <c r="JCQ242" s="187"/>
      <c r="JCR242" s="187"/>
      <c r="JCS242" s="187"/>
      <c r="JCT242" s="187"/>
      <c r="JCU242" s="187"/>
      <c r="JCV242" s="187"/>
      <c r="JCW242" s="187"/>
      <c r="JCX242" s="187"/>
      <c r="JCY242" s="187"/>
      <c r="JCZ242" s="187"/>
      <c r="JDA242" s="187"/>
      <c r="JDB242" s="187"/>
      <c r="JDC242" s="187"/>
      <c r="JDD242" s="187"/>
      <c r="JDE242" s="187"/>
      <c r="JDF242" s="187"/>
      <c r="JDG242" s="187"/>
      <c r="JDH242" s="187"/>
      <c r="JDI242" s="187"/>
      <c r="JDJ242" s="187"/>
      <c r="JDK242" s="187"/>
      <c r="JDL242" s="187"/>
      <c r="JDM242" s="187"/>
      <c r="JDN242" s="187"/>
      <c r="JDO242" s="187"/>
      <c r="JDP242" s="187"/>
      <c r="JDQ242" s="187"/>
      <c r="JDR242" s="187"/>
      <c r="JDS242" s="187"/>
      <c r="JDT242" s="187"/>
      <c r="JDU242" s="187"/>
      <c r="JDV242" s="187"/>
      <c r="JDW242" s="187"/>
      <c r="JDX242" s="187"/>
      <c r="JDY242" s="187"/>
      <c r="JDZ242" s="187"/>
      <c r="JEA242" s="187"/>
      <c r="JEB242" s="187"/>
      <c r="JEC242" s="187"/>
      <c r="JED242" s="187"/>
      <c r="JEE242" s="187"/>
      <c r="JEF242" s="187"/>
      <c r="JEG242" s="187"/>
      <c r="JEH242" s="187"/>
      <c r="JEI242" s="187"/>
      <c r="JEJ242" s="187"/>
      <c r="JEK242" s="187"/>
      <c r="JEL242" s="187"/>
      <c r="JEM242" s="187"/>
      <c r="JEN242" s="187"/>
      <c r="JEO242" s="187"/>
      <c r="JEP242" s="187"/>
      <c r="JEQ242" s="187"/>
      <c r="JER242" s="187"/>
      <c r="JES242" s="187"/>
      <c r="JET242" s="187"/>
      <c r="JEU242" s="187"/>
      <c r="JEV242" s="187"/>
      <c r="JEW242" s="187"/>
      <c r="JEX242" s="187"/>
      <c r="JEY242" s="187"/>
      <c r="JEZ242" s="187"/>
      <c r="JFA242" s="187"/>
      <c r="JFB242" s="187"/>
      <c r="JFC242" s="187"/>
      <c r="JFD242" s="187"/>
      <c r="JFE242" s="187"/>
      <c r="JFF242" s="187"/>
      <c r="JFG242" s="187"/>
      <c r="JFH242" s="187"/>
      <c r="JFI242" s="187"/>
      <c r="JFJ242" s="187"/>
      <c r="JFK242" s="187"/>
      <c r="JFL242" s="187"/>
      <c r="JFM242" s="187"/>
      <c r="JFN242" s="187"/>
      <c r="JFO242" s="187"/>
      <c r="JFP242" s="187"/>
      <c r="JFQ242" s="187"/>
      <c r="JFR242" s="187"/>
      <c r="JFS242" s="187"/>
      <c r="JFT242" s="187"/>
      <c r="JFU242" s="187"/>
      <c r="JFV242" s="187"/>
      <c r="JFW242" s="187"/>
      <c r="JFX242" s="187"/>
      <c r="JFY242" s="187"/>
      <c r="JFZ242" s="187"/>
      <c r="JGA242" s="187"/>
      <c r="JGB242" s="187"/>
      <c r="JGC242" s="187"/>
      <c r="JGD242" s="187"/>
      <c r="JGE242" s="187"/>
      <c r="JGF242" s="187"/>
      <c r="JGG242" s="187"/>
      <c r="JGH242" s="187"/>
      <c r="JGI242" s="187"/>
      <c r="JGJ242" s="187"/>
      <c r="JGK242" s="187"/>
      <c r="JGL242" s="187"/>
      <c r="JGM242" s="187"/>
      <c r="JGN242" s="187"/>
      <c r="JGO242" s="187"/>
      <c r="JGP242" s="187"/>
      <c r="JGQ242" s="187"/>
      <c r="JGR242" s="187"/>
      <c r="JGS242" s="187"/>
      <c r="JGT242" s="187"/>
      <c r="JGU242" s="187"/>
      <c r="JGV242" s="187"/>
      <c r="JGW242" s="187"/>
      <c r="JGX242" s="187"/>
      <c r="JGY242" s="187"/>
      <c r="JGZ242" s="187"/>
      <c r="JHA242" s="187"/>
      <c r="JHB242" s="187"/>
      <c r="JHC242" s="187"/>
      <c r="JHD242" s="187"/>
      <c r="JHE242" s="187"/>
      <c r="JHF242" s="187"/>
      <c r="JHG242" s="187"/>
      <c r="JHH242" s="187"/>
      <c r="JHI242" s="187"/>
      <c r="JHJ242" s="187"/>
      <c r="JHK242" s="187"/>
      <c r="JHL242" s="187"/>
      <c r="JHM242" s="187"/>
      <c r="JHN242" s="187"/>
      <c r="JHO242" s="187"/>
      <c r="JHP242" s="187"/>
      <c r="JHQ242" s="187"/>
      <c r="JHR242" s="187"/>
      <c r="JHS242" s="187"/>
      <c r="JHT242" s="187"/>
      <c r="JHU242" s="187"/>
      <c r="JHV242" s="187"/>
      <c r="JHW242" s="187"/>
      <c r="JHX242" s="187"/>
      <c r="JHY242" s="187"/>
      <c r="JHZ242" s="187"/>
      <c r="JIA242" s="187"/>
      <c r="JIB242" s="187"/>
      <c r="JIC242" s="187"/>
      <c r="JID242" s="187"/>
      <c r="JIE242" s="187"/>
      <c r="JIF242" s="187"/>
      <c r="JIG242" s="187"/>
      <c r="JIH242" s="187"/>
      <c r="JII242" s="187"/>
      <c r="JIJ242" s="187"/>
      <c r="JIK242" s="187"/>
      <c r="JIL242" s="187"/>
      <c r="JIM242" s="187"/>
      <c r="JIN242" s="187"/>
      <c r="JIO242" s="187"/>
      <c r="JIP242" s="187"/>
      <c r="JIQ242" s="187"/>
      <c r="JIR242" s="187"/>
      <c r="JIS242" s="187"/>
      <c r="JIT242" s="187"/>
      <c r="JIU242" s="187"/>
      <c r="JIV242" s="187"/>
      <c r="JIW242" s="187"/>
      <c r="JIX242" s="187"/>
      <c r="JIY242" s="187"/>
      <c r="JIZ242" s="187"/>
      <c r="JJA242" s="187"/>
      <c r="JJB242" s="187"/>
      <c r="JJC242" s="187"/>
      <c r="JJD242" s="187"/>
      <c r="JJE242" s="187"/>
      <c r="JJF242" s="187"/>
      <c r="JJG242" s="187"/>
      <c r="JJH242" s="187"/>
      <c r="JJI242" s="187"/>
      <c r="JJJ242" s="187"/>
      <c r="JJK242" s="187"/>
      <c r="JJL242" s="187"/>
      <c r="JJM242" s="187"/>
      <c r="JJN242" s="187"/>
      <c r="JJO242" s="187"/>
      <c r="JJP242" s="187"/>
      <c r="JJQ242" s="187"/>
      <c r="JJR242" s="187"/>
      <c r="JJS242" s="187"/>
      <c r="JJT242" s="187"/>
      <c r="JJU242" s="187"/>
      <c r="JJV242" s="187"/>
      <c r="JJW242" s="187"/>
      <c r="JJX242" s="187"/>
      <c r="JJY242" s="187"/>
      <c r="JJZ242" s="187"/>
      <c r="JKA242" s="187"/>
      <c r="JKB242" s="187"/>
      <c r="JKC242" s="187"/>
      <c r="JKD242" s="187"/>
      <c r="JKE242" s="187"/>
      <c r="JKF242" s="187"/>
      <c r="JKG242" s="187"/>
      <c r="JKH242" s="187"/>
      <c r="JKI242" s="187"/>
      <c r="JKJ242" s="187"/>
      <c r="JKK242" s="187"/>
      <c r="JKL242" s="187"/>
      <c r="JKM242" s="187"/>
      <c r="JKN242" s="187"/>
      <c r="JKO242" s="187"/>
      <c r="JKP242" s="187"/>
      <c r="JKQ242" s="187"/>
      <c r="JKR242" s="187"/>
      <c r="JKS242" s="187"/>
      <c r="JKT242" s="187"/>
      <c r="JKU242" s="187"/>
      <c r="JKV242" s="187"/>
      <c r="JKW242" s="187"/>
      <c r="JKX242" s="187"/>
      <c r="JKY242" s="187"/>
      <c r="JKZ242" s="187"/>
      <c r="JLA242" s="187"/>
      <c r="JLB242" s="187"/>
      <c r="JLC242" s="187"/>
      <c r="JLD242" s="187"/>
      <c r="JLE242" s="187"/>
      <c r="JLF242" s="187"/>
      <c r="JLG242" s="187"/>
      <c r="JLH242" s="187"/>
      <c r="JLI242" s="187"/>
      <c r="JLJ242" s="187"/>
      <c r="JLK242" s="187"/>
      <c r="JLL242" s="187"/>
      <c r="JLM242" s="187"/>
      <c r="JLN242" s="187"/>
      <c r="JLO242" s="187"/>
      <c r="JLP242" s="187"/>
      <c r="JLQ242" s="187"/>
      <c r="JLR242" s="187"/>
      <c r="JLS242" s="187"/>
      <c r="JLT242" s="187"/>
      <c r="JLU242" s="187"/>
      <c r="JLV242" s="187"/>
      <c r="JLW242" s="187"/>
      <c r="JLX242" s="187"/>
      <c r="JLY242" s="187"/>
      <c r="JLZ242" s="187"/>
      <c r="JMA242" s="187"/>
      <c r="JMB242" s="187"/>
      <c r="JMC242" s="187"/>
      <c r="JMD242" s="187"/>
      <c r="JME242" s="187"/>
      <c r="JMF242" s="187"/>
      <c r="JMG242" s="187"/>
      <c r="JMH242" s="187"/>
      <c r="JMI242" s="187"/>
      <c r="JMJ242" s="187"/>
      <c r="JMK242" s="187"/>
      <c r="JML242" s="187"/>
      <c r="JMM242" s="187"/>
      <c r="JMN242" s="187"/>
      <c r="JMO242" s="187"/>
      <c r="JMP242" s="187"/>
      <c r="JMQ242" s="187"/>
      <c r="JMR242" s="187"/>
      <c r="JMS242" s="187"/>
      <c r="JMT242" s="187"/>
      <c r="JMU242" s="187"/>
      <c r="JMV242" s="187"/>
      <c r="JMW242" s="187"/>
      <c r="JMX242" s="187"/>
      <c r="JMY242" s="187"/>
      <c r="JMZ242" s="187"/>
      <c r="JNA242" s="187"/>
      <c r="JNB242" s="187"/>
      <c r="JNC242" s="187"/>
      <c r="JND242" s="187"/>
      <c r="JNE242" s="187"/>
      <c r="JNF242" s="187"/>
      <c r="JNG242" s="187"/>
      <c r="JNH242" s="187"/>
      <c r="JNI242" s="187"/>
      <c r="JNJ242" s="187"/>
      <c r="JNK242" s="187"/>
      <c r="JNL242" s="187"/>
      <c r="JNM242" s="187"/>
      <c r="JNN242" s="187"/>
      <c r="JNO242" s="187"/>
      <c r="JNP242" s="187"/>
      <c r="JNQ242" s="187"/>
      <c r="JNR242" s="187"/>
      <c r="JNS242" s="187"/>
      <c r="JNT242" s="187"/>
      <c r="JNU242" s="187"/>
      <c r="JNV242" s="187"/>
      <c r="JNW242" s="187"/>
      <c r="JNX242" s="187"/>
      <c r="JNY242" s="187"/>
      <c r="JNZ242" s="187"/>
      <c r="JOA242" s="187"/>
      <c r="JOB242" s="187"/>
      <c r="JOC242" s="187"/>
      <c r="JOD242" s="187"/>
      <c r="JOE242" s="187"/>
      <c r="JOF242" s="187"/>
      <c r="JOG242" s="187"/>
      <c r="JOH242" s="187"/>
      <c r="JOI242" s="187"/>
      <c r="JOJ242" s="187"/>
      <c r="JOK242" s="187"/>
      <c r="JOL242" s="187"/>
      <c r="JOM242" s="187"/>
      <c r="JON242" s="187"/>
      <c r="JOO242" s="187"/>
      <c r="JOP242" s="187"/>
      <c r="JOQ242" s="187"/>
      <c r="JOR242" s="187"/>
      <c r="JOS242" s="187"/>
      <c r="JOT242" s="187"/>
      <c r="JOU242" s="187"/>
      <c r="JOV242" s="187"/>
      <c r="JOW242" s="187"/>
      <c r="JOX242" s="187"/>
      <c r="JOY242" s="187"/>
      <c r="JOZ242" s="187"/>
      <c r="JPA242" s="187"/>
      <c r="JPB242" s="187"/>
      <c r="JPC242" s="187"/>
      <c r="JPD242" s="187"/>
      <c r="JPE242" s="187"/>
      <c r="JPF242" s="187"/>
      <c r="JPG242" s="187"/>
      <c r="JPH242" s="187"/>
      <c r="JPI242" s="187"/>
      <c r="JPJ242" s="187"/>
      <c r="JPK242" s="187"/>
      <c r="JPL242" s="187"/>
      <c r="JPM242" s="187"/>
      <c r="JPN242" s="187"/>
      <c r="JPO242" s="187"/>
      <c r="JPP242" s="187"/>
      <c r="JPQ242" s="187"/>
      <c r="JPR242" s="187"/>
      <c r="JPS242" s="187"/>
      <c r="JPT242" s="187"/>
      <c r="JPU242" s="187"/>
      <c r="JPV242" s="187"/>
      <c r="JPW242" s="187"/>
      <c r="JPX242" s="187"/>
      <c r="JPY242" s="187"/>
      <c r="JPZ242" s="187"/>
      <c r="JQA242" s="187"/>
      <c r="JQB242" s="187"/>
      <c r="JQC242" s="187"/>
      <c r="JQD242" s="187"/>
      <c r="JQE242" s="187"/>
      <c r="JQF242" s="187"/>
      <c r="JQG242" s="187"/>
      <c r="JQH242" s="187"/>
      <c r="JQI242" s="187"/>
      <c r="JQJ242" s="187"/>
      <c r="JQK242" s="187"/>
      <c r="JQL242" s="187"/>
      <c r="JQM242" s="187"/>
      <c r="JQN242" s="187"/>
      <c r="JQO242" s="187"/>
      <c r="JQP242" s="187"/>
      <c r="JQQ242" s="187"/>
      <c r="JQR242" s="187"/>
      <c r="JQS242" s="187"/>
      <c r="JQT242" s="187"/>
      <c r="JQU242" s="187"/>
      <c r="JQV242" s="187"/>
      <c r="JQW242" s="187"/>
      <c r="JQX242" s="187"/>
      <c r="JQY242" s="187"/>
      <c r="JQZ242" s="187"/>
      <c r="JRA242" s="187"/>
      <c r="JRB242" s="187"/>
      <c r="JRC242" s="187"/>
      <c r="JRD242" s="187"/>
      <c r="JRE242" s="187"/>
      <c r="JRF242" s="187"/>
      <c r="JRG242" s="187"/>
      <c r="JRH242" s="187"/>
      <c r="JRI242" s="187"/>
      <c r="JRJ242" s="187"/>
      <c r="JRK242" s="187"/>
      <c r="JRL242" s="187"/>
      <c r="JRM242" s="187"/>
      <c r="JRN242" s="187"/>
      <c r="JRO242" s="187"/>
      <c r="JRP242" s="187"/>
      <c r="JRQ242" s="187"/>
      <c r="JRR242" s="187"/>
      <c r="JRS242" s="187"/>
      <c r="JRT242" s="187"/>
      <c r="JRU242" s="187"/>
      <c r="JRV242" s="187"/>
      <c r="JRW242" s="187"/>
      <c r="JRX242" s="187"/>
      <c r="JRY242" s="187"/>
      <c r="JRZ242" s="187"/>
      <c r="JSA242" s="187"/>
      <c r="JSB242" s="187"/>
      <c r="JSC242" s="187"/>
      <c r="JSD242" s="187"/>
      <c r="JSE242" s="187"/>
      <c r="JSF242" s="187"/>
      <c r="JSG242" s="187"/>
      <c r="JSH242" s="187"/>
      <c r="JSI242" s="187"/>
      <c r="JSJ242" s="187"/>
      <c r="JSK242" s="187"/>
      <c r="JSL242" s="187"/>
      <c r="JSM242" s="187"/>
      <c r="JSN242" s="187"/>
      <c r="JSO242" s="187"/>
      <c r="JSP242" s="187"/>
      <c r="JSQ242" s="187"/>
      <c r="JSR242" s="187"/>
      <c r="JSS242" s="187"/>
      <c r="JST242" s="187"/>
      <c r="JSU242" s="187"/>
      <c r="JSV242" s="187"/>
      <c r="JSW242" s="187"/>
      <c r="JSX242" s="187"/>
      <c r="JSY242" s="187"/>
      <c r="JSZ242" s="187"/>
      <c r="JTA242" s="187"/>
      <c r="JTB242" s="187"/>
      <c r="JTC242" s="187"/>
      <c r="JTD242" s="187"/>
      <c r="JTE242" s="187"/>
      <c r="JTF242" s="187"/>
      <c r="JTG242" s="187"/>
      <c r="JTH242" s="187"/>
      <c r="JTI242" s="187"/>
      <c r="JTJ242" s="187"/>
      <c r="JTK242" s="187"/>
      <c r="JTL242" s="187"/>
      <c r="JTM242" s="187"/>
      <c r="JTN242" s="187"/>
      <c r="JTO242" s="187"/>
      <c r="JTP242" s="187"/>
      <c r="JTQ242" s="187"/>
      <c r="JTR242" s="187"/>
      <c r="JTS242" s="187"/>
      <c r="JTT242" s="187"/>
      <c r="JTU242" s="187"/>
      <c r="JTV242" s="187"/>
      <c r="JTW242" s="187"/>
      <c r="JTX242" s="187"/>
      <c r="JTY242" s="187"/>
      <c r="JTZ242" s="187"/>
      <c r="JUA242" s="187"/>
      <c r="JUB242" s="187"/>
      <c r="JUC242" s="187"/>
      <c r="JUD242" s="187"/>
      <c r="JUE242" s="187"/>
      <c r="JUF242" s="187"/>
      <c r="JUG242" s="187"/>
      <c r="JUH242" s="187"/>
      <c r="JUI242" s="187"/>
      <c r="JUJ242" s="187"/>
      <c r="JUK242" s="187"/>
      <c r="JUL242" s="187"/>
      <c r="JUM242" s="187"/>
      <c r="JUN242" s="187"/>
      <c r="JUO242" s="187"/>
      <c r="JUP242" s="187"/>
      <c r="JUQ242" s="187"/>
      <c r="JUR242" s="187"/>
      <c r="JUS242" s="187"/>
      <c r="JUT242" s="187"/>
      <c r="JUU242" s="187"/>
      <c r="JUV242" s="187"/>
      <c r="JUW242" s="187"/>
      <c r="JUX242" s="187"/>
      <c r="JUY242" s="187"/>
      <c r="JUZ242" s="187"/>
      <c r="JVA242" s="187"/>
      <c r="JVB242" s="187"/>
      <c r="JVC242" s="187"/>
      <c r="JVD242" s="187"/>
      <c r="JVE242" s="187"/>
      <c r="JVF242" s="187"/>
      <c r="JVG242" s="187"/>
      <c r="JVH242" s="187"/>
      <c r="JVI242" s="187"/>
      <c r="JVJ242" s="187"/>
      <c r="JVK242" s="187"/>
      <c r="JVL242" s="187"/>
      <c r="JVM242" s="187"/>
      <c r="JVN242" s="187"/>
      <c r="JVO242" s="187"/>
      <c r="JVP242" s="187"/>
      <c r="JVQ242" s="187"/>
      <c r="JVR242" s="187"/>
      <c r="JVS242" s="187"/>
      <c r="JVT242" s="187"/>
      <c r="JVU242" s="187"/>
      <c r="JVV242" s="187"/>
      <c r="JVW242" s="187"/>
      <c r="JVX242" s="187"/>
      <c r="JVY242" s="187"/>
      <c r="JVZ242" s="187"/>
      <c r="JWA242" s="187"/>
      <c r="JWB242" s="187"/>
      <c r="JWC242" s="187"/>
      <c r="JWD242" s="187"/>
      <c r="JWE242" s="187"/>
      <c r="JWF242" s="187"/>
      <c r="JWG242" s="187"/>
      <c r="JWH242" s="187"/>
      <c r="JWI242" s="187"/>
      <c r="JWJ242" s="187"/>
      <c r="JWK242" s="187"/>
      <c r="JWL242" s="187"/>
      <c r="JWM242" s="187"/>
      <c r="JWN242" s="187"/>
      <c r="JWO242" s="187"/>
      <c r="JWP242" s="187"/>
      <c r="JWQ242" s="187"/>
      <c r="JWR242" s="187"/>
      <c r="JWS242" s="187"/>
      <c r="JWT242" s="187"/>
      <c r="JWU242" s="187"/>
      <c r="JWV242" s="187"/>
      <c r="JWW242" s="187"/>
      <c r="JWX242" s="187"/>
      <c r="JWY242" s="187"/>
      <c r="JWZ242" s="187"/>
      <c r="JXA242" s="187"/>
      <c r="JXB242" s="187"/>
      <c r="JXC242" s="187"/>
      <c r="JXD242" s="187"/>
      <c r="JXE242" s="187"/>
      <c r="JXF242" s="187"/>
      <c r="JXG242" s="187"/>
      <c r="JXH242" s="187"/>
      <c r="JXI242" s="187"/>
      <c r="JXJ242" s="187"/>
      <c r="JXK242" s="187"/>
      <c r="JXL242" s="187"/>
      <c r="JXM242" s="187"/>
      <c r="JXN242" s="187"/>
      <c r="JXO242" s="187"/>
      <c r="JXP242" s="187"/>
      <c r="JXQ242" s="187"/>
      <c r="JXR242" s="187"/>
      <c r="JXS242" s="187"/>
      <c r="JXT242" s="187"/>
      <c r="JXU242" s="187"/>
      <c r="JXV242" s="187"/>
      <c r="JXW242" s="187"/>
      <c r="JXX242" s="187"/>
      <c r="JXY242" s="187"/>
      <c r="JXZ242" s="187"/>
      <c r="JYA242" s="187"/>
      <c r="JYB242" s="187"/>
      <c r="JYC242" s="187"/>
      <c r="JYD242" s="187"/>
      <c r="JYE242" s="187"/>
      <c r="JYF242" s="187"/>
      <c r="JYG242" s="187"/>
      <c r="JYH242" s="187"/>
      <c r="JYI242" s="187"/>
      <c r="JYJ242" s="187"/>
      <c r="JYK242" s="187"/>
      <c r="JYL242" s="187"/>
      <c r="JYM242" s="187"/>
      <c r="JYN242" s="187"/>
      <c r="JYO242" s="187"/>
      <c r="JYP242" s="187"/>
      <c r="JYQ242" s="187"/>
      <c r="JYR242" s="187"/>
      <c r="JYS242" s="187"/>
      <c r="JYT242" s="187"/>
      <c r="JYU242" s="187"/>
      <c r="JYV242" s="187"/>
      <c r="JYW242" s="187"/>
      <c r="JYX242" s="187"/>
      <c r="JYY242" s="187"/>
      <c r="JYZ242" s="187"/>
      <c r="JZA242" s="187"/>
      <c r="JZB242" s="187"/>
      <c r="JZC242" s="187"/>
      <c r="JZD242" s="187"/>
      <c r="JZE242" s="187"/>
      <c r="JZF242" s="187"/>
      <c r="JZG242" s="187"/>
      <c r="JZH242" s="187"/>
      <c r="JZI242" s="187"/>
      <c r="JZJ242" s="187"/>
      <c r="JZK242" s="187"/>
      <c r="JZL242" s="187"/>
      <c r="JZM242" s="187"/>
      <c r="JZN242" s="187"/>
      <c r="JZO242" s="187"/>
      <c r="JZP242" s="187"/>
      <c r="JZQ242" s="187"/>
      <c r="JZR242" s="187"/>
      <c r="JZS242" s="187"/>
      <c r="JZT242" s="187"/>
      <c r="JZU242" s="187"/>
      <c r="JZV242" s="187"/>
      <c r="JZW242" s="187"/>
      <c r="JZX242" s="187"/>
      <c r="JZY242" s="187"/>
      <c r="JZZ242" s="187"/>
      <c r="KAA242" s="187"/>
      <c r="KAB242" s="187"/>
      <c r="KAC242" s="187"/>
      <c r="KAD242" s="187"/>
      <c r="KAE242" s="187"/>
      <c r="KAF242" s="187"/>
      <c r="KAG242" s="187"/>
      <c r="KAH242" s="187"/>
      <c r="KAI242" s="187"/>
      <c r="KAJ242" s="187"/>
      <c r="KAK242" s="187"/>
      <c r="KAL242" s="187"/>
      <c r="KAM242" s="187"/>
      <c r="KAN242" s="187"/>
      <c r="KAO242" s="187"/>
      <c r="KAP242" s="187"/>
      <c r="KAQ242" s="187"/>
      <c r="KAR242" s="187"/>
      <c r="KAS242" s="187"/>
      <c r="KAT242" s="187"/>
      <c r="KAU242" s="187"/>
      <c r="KAV242" s="187"/>
      <c r="KAW242" s="187"/>
      <c r="KAX242" s="187"/>
      <c r="KAY242" s="187"/>
      <c r="KAZ242" s="187"/>
      <c r="KBA242" s="187"/>
      <c r="KBB242" s="187"/>
      <c r="KBC242" s="187"/>
      <c r="KBD242" s="187"/>
      <c r="KBE242" s="187"/>
      <c r="KBF242" s="187"/>
      <c r="KBG242" s="187"/>
      <c r="KBH242" s="187"/>
      <c r="KBI242" s="187"/>
      <c r="KBJ242" s="187"/>
      <c r="KBK242" s="187"/>
      <c r="KBL242" s="187"/>
      <c r="KBM242" s="187"/>
      <c r="KBN242" s="187"/>
      <c r="KBO242" s="187"/>
      <c r="KBP242" s="187"/>
      <c r="KBQ242" s="187"/>
      <c r="KBR242" s="187"/>
      <c r="KBS242" s="187"/>
      <c r="KBT242" s="187"/>
      <c r="KBU242" s="187"/>
      <c r="KBV242" s="187"/>
      <c r="KBW242" s="187"/>
      <c r="KBX242" s="187"/>
      <c r="KBY242" s="187"/>
      <c r="KBZ242" s="187"/>
      <c r="KCA242" s="187"/>
      <c r="KCB242" s="187"/>
      <c r="KCC242" s="187"/>
      <c r="KCD242" s="187"/>
      <c r="KCE242" s="187"/>
      <c r="KCF242" s="187"/>
      <c r="KCG242" s="187"/>
      <c r="KCH242" s="187"/>
      <c r="KCI242" s="187"/>
      <c r="KCJ242" s="187"/>
      <c r="KCK242" s="187"/>
      <c r="KCL242" s="187"/>
      <c r="KCM242" s="187"/>
      <c r="KCN242" s="187"/>
      <c r="KCO242" s="187"/>
      <c r="KCP242" s="187"/>
      <c r="KCQ242" s="187"/>
      <c r="KCR242" s="187"/>
      <c r="KCS242" s="187"/>
      <c r="KCT242" s="187"/>
      <c r="KCU242" s="187"/>
      <c r="KCV242" s="187"/>
      <c r="KCW242" s="187"/>
      <c r="KCX242" s="187"/>
      <c r="KCY242" s="187"/>
      <c r="KCZ242" s="187"/>
      <c r="KDA242" s="187"/>
      <c r="KDB242" s="187"/>
      <c r="KDC242" s="187"/>
      <c r="KDD242" s="187"/>
      <c r="KDE242" s="187"/>
      <c r="KDF242" s="187"/>
      <c r="KDG242" s="187"/>
      <c r="KDH242" s="187"/>
      <c r="KDI242" s="187"/>
      <c r="KDJ242" s="187"/>
      <c r="KDK242" s="187"/>
      <c r="KDL242" s="187"/>
      <c r="KDM242" s="187"/>
      <c r="KDN242" s="187"/>
      <c r="KDO242" s="187"/>
      <c r="KDP242" s="187"/>
      <c r="KDQ242" s="187"/>
      <c r="KDR242" s="187"/>
      <c r="KDS242" s="187"/>
      <c r="KDT242" s="187"/>
      <c r="KDU242" s="187"/>
      <c r="KDV242" s="187"/>
      <c r="KDW242" s="187"/>
      <c r="KDX242" s="187"/>
      <c r="KDY242" s="187"/>
      <c r="KDZ242" s="187"/>
      <c r="KEA242" s="187"/>
      <c r="KEB242" s="187"/>
      <c r="KEC242" s="187"/>
      <c r="KED242" s="187"/>
      <c r="KEE242" s="187"/>
      <c r="KEF242" s="187"/>
      <c r="KEG242" s="187"/>
      <c r="KEH242" s="187"/>
      <c r="KEI242" s="187"/>
      <c r="KEJ242" s="187"/>
      <c r="KEK242" s="187"/>
      <c r="KEL242" s="187"/>
      <c r="KEM242" s="187"/>
      <c r="KEN242" s="187"/>
      <c r="KEO242" s="187"/>
      <c r="KEP242" s="187"/>
      <c r="KEQ242" s="187"/>
      <c r="KER242" s="187"/>
      <c r="KES242" s="187"/>
      <c r="KET242" s="187"/>
      <c r="KEU242" s="187"/>
      <c r="KEV242" s="187"/>
      <c r="KEW242" s="187"/>
      <c r="KEX242" s="187"/>
      <c r="KEY242" s="187"/>
      <c r="KEZ242" s="187"/>
      <c r="KFA242" s="187"/>
      <c r="KFB242" s="187"/>
      <c r="KFC242" s="187"/>
      <c r="KFD242" s="187"/>
      <c r="KFE242" s="187"/>
      <c r="KFF242" s="187"/>
      <c r="KFG242" s="187"/>
      <c r="KFH242" s="187"/>
      <c r="KFI242" s="187"/>
      <c r="KFJ242" s="187"/>
      <c r="KFK242" s="187"/>
      <c r="KFL242" s="187"/>
      <c r="KFM242" s="187"/>
      <c r="KFN242" s="187"/>
      <c r="KFO242" s="187"/>
      <c r="KFP242" s="187"/>
      <c r="KFQ242" s="187"/>
      <c r="KFR242" s="187"/>
      <c r="KFS242" s="187"/>
      <c r="KFT242" s="187"/>
      <c r="KFU242" s="187"/>
      <c r="KFV242" s="187"/>
      <c r="KFW242" s="187"/>
      <c r="KFX242" s="187"/>
      <c r="KFY242" s="187"/>
      <c r="KFZ242" s="187"/>
      <c r="KGA242" s="187"/>
      <c r="KGB242" s="187"/>
      <c r="KGC242" s="187"/>
      <c r="KGD242" s="187"/>
      <c r="KGE242" s="187"/>
      <c r="KGF242" s="187"/>
      <c r="KGG242" s="187"/>
      <c r="KGH242" s="187"/>
      <c r="KGI242" s="187"/>
      <c r="KGJ242" s="187"/>
      <c r="KGK242" s="187"/>
      <c r="KGL242" s="187"/>
      <c r="KGM242" s="187"/>
      <c r="KGN242" s="187"/>
      <c r="KGO242" s="187"/>
      <c r="KGP242" s="187"/>
      <c r="KGQ242" s="187"/>
      <c r="KGR242" s="187"/>
      <c r="KGS242" s="187"/>
      <c r="KGT242" s="187"/>
      <c r="KGU242" s="187"/>
      <c r="KGV242" s="187"/>
      <c r="KGW242" s="187"/>
      <c r="KGX242" s="187"/>
      <c r="KGY242" s="187"/>
      <c r="KGZ242" s="187"/>
      <c r="KHA242" s="187"/>
      <c r="KHB242" s="187"/>
      <c r="KHC242" s="187"/>
      <c r="KHD242" s="187"/>
      <c r="KHE242" s="187"/>
      <c r="KHF242" s="187"/>
      <c r="KHG242" s="187"/>
      <c r="KHH242" s="187"/>
      <c r="KHI242" s="187"/>
      <c r="KHJ242" s="187"/>
      <c r="KHK242" s="187"/>
      <c r="KHL242" s="187"/>
      <c r="KHM242" s="187"/>
      <c r="KHN242" s="187"/>
      <c r="KHO242" s="187"/>
      <c r="KHP242" s="187"/>
      <c r="KHQ242" s="187"/>
      <c r="KHR242" s="187"/>
      <c r="KHS242" s="187"/>
      <c r="KHT242" s="187"/>
      <c r="KHU242" s="187"/>
      <c r="KHV242" s="187"/>
      <c r="KHW242" s="187"/>
      <c r="KHX242" s="187"/>
      <c r="KHY242" s="187"/>
      <c r="KHZ242" s="187"/>
      <c r="KIA242" s="187"/>
      <c r="KIB242" s="187"/>
      <c r="KIC242" s="187"/>
      <c r="KID242" s="187"/>
      <c r="KIE242" s="187"/>
      <c r="KIF242" s="187"/>
      <c r="KIG242" s="187"/>
      <c r="KIH242" s="187"/>
      <c r="KII242" s="187"/>
      <c r="KIJ242" s="187"/>
      <c r="KIK242" s="187"/>
      <c r="KIL242" s="187"/>
      <c r="KIM242" s="187"/>
      <c r="KIN242" s="187"/>
      <c r="KIO242" s="187"/>
      <c r="KIP242" s="187"/>
      <c r="KIQ242" s="187"/>
      <c r="KIR242" s="187"/>
      <c r="KIS242" s="187"/>
      <c r="KIT242" s="187"/>
      <c r="KIU242" s="187"/>
      <c r="KIV242" s="187"/>
      <c r="KIW242" s="187"/>
      <c r="KIX242" s="187"/>
      <c r="KIY242" s="187"/>
      <c r="KIZ242" s="187"/>
      <c r="KJA242" s="187"/>
      <c r="KJB242" s="187"/>
      <c r="KJC242" s="187"/>
      <c r="KJD242" s="187"/>
      <c r="KJE242" s="187"/>
      <c r="KJF242" s="187"/>
      <c r="KJG242" s="187"/>
      <c r="KJH242" s="187"/>
      <c r="KJI242" s="187"/>
      <c r="KJJ242" s="187"/>
      <c r="KJK242" s="187"/>
      <c r="KJL242" s="187"/>
      <c r="KJM242" s="187"/>
      <c r="KJN242" s="187"/>
      <c r="KJO242" s="187"/>
      <c r="KJP242" s="187"/>
      <c r="KJQ242" s="187"/>
      <c r="KJR242" s="187"/>
      <c r="KJS242" s="187"/>
      <c r="KJT242" s="187"/>
      <c r="KJU242" s="187"/>
      <c r="KJV242" s="187"/>
      <c r="KJW242" s="187"/>
      <c r="KJX242" s="187"/>
      <c r="KJY242" s="187"/>
      <c r="KJZ242" s="187"/>
      <c r="KKA242" s="187"/>
      <c r="KKB242" s="187"/>
      <c r="KKC242" s="187"/>
      <c r="KKD242" s="187"/>
      <c r="KKE242" s="187"/>
      <c r="KKF242" s="187"/>
      <c r="KKG242" s="187"/>
      <c r="KKH242" s="187"/>
      <c r="KKI242" s="187"/>
      <c r="KKJ242" s="187"/>
      <c r="KKK242" s="187"/>
      <c r="KKL242" s="187"/>
      <c r="KKM242" s="187"/>
      <c r="KKN242" s="187"/>
      <c r="KKO242" s="187"/>
      <c r="KKP242" s="187"/>
      <c r="KKQ242" s="187"/>
      <c r="KKR242" s="187"/>
      <c r="KKS242" s="187"/>
      <c r="KKT242" s="187"/>
      <c r="KKU242" s="187"/>
      <c r="KKV242" s="187"/>
      <c r="KKW242" s="187"/>
      <c r="KKX242" s="187"/>
      <c r="KKY242" s="187"/>
      <c r="KKZ242" s="187"/>
      <c r="KLA242" s="187"/>
      <c r="KLB242" s="187"/>
      <c r="KLC242" s="187"/>
      <c r="KLD242" s="187"/>
      <c r="KLE242" s="187"/>
      <c r="KLF242" s="187"/>
      <c r="KLG242" s="187"/>
      <c r="KLH242" s="187"/>
      <c r="KLI242" s="187"/>
      <c r="KLJ242" s="187"/>
      <c r="KLK242" s="187"/>
      <c r="KLL242" s="187"/>
      <c r="KLM242" s="187"/>
      <c r="KLN242" s="187"/>
      <c r="KLO242" s="187"/>
      <c r="KLP242" s="187"/>
      <c r="KLQ242" s="187"/>
      <c r="KLR242" s="187"/>
      <c r="KLS242" s="187"/>
      <c r="KLT242" s="187"/>
      <c r="KLU242" s="187"/>
      <c r="KLV242" s="187"/>
      <c r="KLW242" s="187"/>
      <c r="KLX242" s="187"/>
      <c r="KLY242" s="187"/>
      <c r="KLZ242" s="187"/>
      <c r="KMA242" s="187"/>
      <c r="KMB242" s="187"/>
      <c r="KMC242" s="187"/>
      <c r="KMD242" s="187"/>
      <c r="KME242" s="187"/>
      <c r="KMF242" s="187"/>
      <c r="KMG242" s="187"/>
      <c r="KMH242" s="187"/>
      <c r="KMI242" s="187"/>
      <c r="KMJ242" s="187"/>
      <c r="KMK242" s="187"/>
      <c r="KML242" s="187"/>
      <c r="KMM242" s="187"/>
      <c r="KMN242" s="187"/>
      <c r="KMO242" s="187"/>
      <c r="KMP242" s="187"/>
      <c r="KMQ242" s="187"/>
      <c r="KMR242" s="187"/>
      <c r="KMS242" s="187"/>
      <c r="KMT242" s="187"/>
      <c r="KMU242" s="187"/>
      <c r="KMV242" s="187"/>
      <c r="KMW242" s="187"/>
      <c r="KMX242" s="187"/>
      <c r="KMY242" s="187"/>
      <c r="KMZ242" s="187"/>
      <c r="KNA242" s="187"/>
      <c r="KNB242" s="187"/>
      <c r="KNC242" s="187"/>
      <c r="KND242" s="187"/>
      <c r="KNE242" s="187"/>
      <c r="KNF242" s="187"/>
      <c r="KNG242" s="187"/>
      <c r="KNH242" s="187"/>
      <c r="KNI242" s="187"/>
      <c r="KNJ242" s="187"/>
      <c r="KNK242" s="187"/>
      <c r="KNL242" s="187"/>
      <c r="KNM242" s="187"/>
      <c r="KNN242" s="187"/>
      <c r="KNO242" s="187"/>
      <c r="KNP242" s="187"/>
      <c r="KNQ242" s="187"/>
      <c r="KNR242" s="187"/>
      <c r="KNS242" s="187"/>
      <c r="KNT242" s="187"/>
      <c r="KNU242" s="187"/>
      <c r="KNV242" s="187"/>
      <c r="KNW242" s="187"/>
      <c r="KNX242" s="187"/>
      <c r="KNY242" s="187"/>
      <c r="KNZ242" s="187"/>
      <c r="KOA242" s="187"/>
      <c r="KOB242" s="187"/>
      <c r="KOC242" s="187"/>
      <c r="KOD242" s="187"/>
      <c r="KOE242" s="187"/>
      <c r="KOF242" s="187"/>
      <c r="KOG242" s="187"/>
      <c r="KOH242" s="187"/>
      <c r="KOI242" s="187"/>
      <c r="KOJ242" s="187"/>
      <c r="KOK242" s="187"/>
      <c r="KOL242" s="187"/>
      <c r="KOM242" s="187"/>
      <c r="KON242" s="187"/>
      <c r="KOO242" s="187"/>
      <c r="KOP242" s="187"/>
      <c r="KOQ242" s="187"/>
      <c r="KOR242" s="187"/>
      <c r="KOS242" s="187"/>
      <c r="KOT242" s="187"/>
      <c r="KOU242" s="187"/>
      <c r="KOV242" s="187"/>
      <c r="KOW242" s="187"/>
      <c r="KOX242" s="187"/>
      <c r="KOY242" s="187"/>
      <c r="KOZ242" s="187"/>
      <c r="KPA242" s="187"/>
      <c r="KPB242" s="187"/>
      <c r="KPC242" s="187"/>
      <c r="KPD242" s="187"/>
      <c r="KPE242" s="187"/>
      <c r="KPF242" s="187"/>
      <c r="KPG242" s="187"/>
      <c r="KPH242" s="187"/>
      <c r="KPI242" s="187"/>
      <c r="KPJ242" s="187"/>
      <c r="KPK242" s="187"/>
      <c r="KPL242" s="187"/>
      <c r="KPM242" s="187"/>
      <c r="KPN242" s="187"/>
      <c r="KPO242" s="187"/>
      <c r="KPP242" s="187"/>
      <c r="KPQ242" s="187"/>
      <c r="KPR242" s="187"/>
      <c r="KPS242" s="187"/>
      <c r="KPT242" s="187"/>
      <c r="KPU242" s="187"/>
      <c r="KPV242" s="187"/>
      <c r="KPW242" s="187"/>
      <c r="KPX242" s="187"/>
      <c r="KPY242" s="187"/>
      <c r="KPZ242" s="187"/>
      <c r="KQA242" s="187"/>
      <c r="KQB242" s="187"/>
      <c r="KQC242" s="187"/>
      <c r="KQD242" s="187"/>
      <c r="KQE242" s="187"/>
      <c r="KQF242" s="187"/>
      <c r="KQG242" s="187"/>
      <c r="KQH242" s="187"/>
      <c r="KQI242" s="187"/>
      <c r="KQJ242" s="187"/>
      <c r="KQK242" s="187"/>
      <c r="KQL242" s="187"/>
      <c r="KQM242" s="187"/>
      <c r="KQN242" s="187"/>
      <c r="KQO242" s="187"/>
      <c r="KQP242" s="187"/>
      <c r="KQQ242" s="187"/>
      <c r="KQR242" s="187"/>
      <c r="KQS242" s="187"/>
      <c r="KQT242" s="187"/>
      <c r="KQU242" s="187"/>
      <c r="KQV242" s="187"/>
      <c r="KQW242" s="187"/>
      <c r="KQX242" s="187"/>
      <c r="KQY242" s="187"/>
      <c r="KQZ242" s="187"/>
      <c r="KRA242" s="187"/>
      <c r="KRB242" s="187"/>
      <c r="KRC242" s="187"/>
      <c r="KRD242" s="187"/>
      <c r="KRE242" s="187"/>
      <c r="KRF242" s="187"/>
      <c r="KRG242" s="187"/>
      <c r="KRH242" s="187"/>
      <c r="KRI242" s="187"/>
      <c r="KRJ242" s="187"/>
      <c r="KRK242" s="187"/>
      <c r="KRL242" s="187"/>
      <c r="KRM242" s="187"/>
      <c r="KRN242" s="187"/>
      <c r="KRO242" s="187"/>
      <c r="KRP242" s="187"/>
      <c r="KRQ242" s="187"/>
      <c r="KRR242" s="187"/>
      <c r="KRS242" s="187"/>
      <c r="KRT242" s="187"/>
      <c r="KRU242" s="187"/>
      <c r="KRV242" s="187"/>
      <c r="KRW242" s="187"/>
      <c r="KRX242" s="187"/>
      <c r="KRY242" s="187"/>
      <c r="KRZ242" s="187"/>
      <c r="KSA242" s="187"/>
      <c r="KSB242" s="187"/>
      <c r="KSC242" s="187"/>
      <c r="KSD242" s="187"/>
      <c r="KSE242" s="187"/>
      <c r="KSF242" s="187"/>
      <c r="KSG242" s="187"/>
      <c r="KSH242" s="187"/>
      <c r="KSI242" s="187"/>
      <c r="KSJ242" s="187"/>
      <c r="KSK242" s="187"/>
      <c r="KSL242" s="187"/>
      <c r="KSM242" s="187"/>
      <c r="KSN242" s="187"/>
      <c r="KSO242" s="187"/>
      <c r="KSP242" s="187"/>
      <c r="KSQ242" s="187"/>
      <c r="KSR242" s="187"/>
      <c r="KSS242" s="187"/>
      <c r="KST242" s="187"/>
      <c r="KSU242" s="187"/>
      <c r="KSV242" s="187"/>
      <c r="KSW242" s="187"/>
      <c r="KSX242" s="187"/>
      <c r="KSY242" s="187"/>
      <c r="KSZ242" s="187"/>
      <c r="KTA242" s="187"/>
      <c r="KTB242" s="187"/>
      <c r="KTC242" s="187"/>
      <c r="KTD242" s="187"/>
      <c r="KTE242" s="187"/>
      <c r="KTF242" s="187"/>
      <c r="KTG242" s="187"/>
      <c r="KTH242" s="187"/>
      <c r="KTI242" s="187"/>
      <c r="KTJ242" s="187"/>
      <c r="KTK242" s="187"/>
      <c r="KTL242" s="187"/>
      <c r="KTM242" s="187"/>
      <c r="KTN242" s="187"/>
      <c r="KTO242" s="187"/>
      <c r="KTP242" s="187"/>
      <c r="KTQ242" s="187"/>
      <c r="KTR242" s="187"/>
      <c r="KTS242" s="187"/>
      <c r="KTT242" s="187"/>
      <c r="KTU242" s="187"/>
      <c r="KTV242" s="187"/>
      <c r="KTW242" s="187"/>
      <c r="KTX242" s="187"/>
      <c r="KTY242" s="187"/>
      <c r="KTZ242" s="187"/>
      <c r="KUA242" s="187"/>
      <c r="KUB242" s="187"/>
      <c r="KUC242" s="187"/>
      <c r="KUD242" s="187"/>
      <c r="KUE242" s="187"/>
      <c r="KUF242" s="187"/>
      <c r="KUG242" s="187"/>
      <c r="KUH242" s="187"/>
      <c r="KUI242" s="187"/>
      <c r="KUJ242" s="187"/>
      <c r="KUK242" s="187"/>
      <c r="KUL242" s="187"/>
      <c r="KUM242" s="187"/>
      <c r="KUN242" s="187"/>
      <c r="KUO242" s="187"/>
      <c r="KUP242" s="187"/>
      <c r="KUQ242" s="187"/>
      <c r="KUR242" s="187"/>
      <c r="KUS242" s="187"/>
      <c r="KUT242" s="187"/>
      <c r="KUU242" s="187"/>
      <c r="KUV242" s="187"/>
      <c r="KUW242" s="187"/>
      <c r="KUX242" s="187"/>
      <c r="KUY242" s="187"/>
      <c r="KUZ242" s="187"/>
      <c r="KVA242" s="187"/>
      <c r="KVB242" s="187"/>
      <c r="KVC242" s="187"/>
      <c r="KVD242" s="187"/>
      <c r="KVE242" s="187"/>
      <c r="KVF242" s="187"/>
      <c r="KVG242" s="187"/>
      <c r="KVH242" s="187"/>
      <c r="KVI242" s="187"/>
      <c r="KVJ242" s="187"/>
      <c r="KVK242" s="187"/>
      <c r="KVL242" s="187"/>
      <c r="KVM242" s="187"/>
      <c r="KVN242" s="187"/>
      <c r="KVO242" s="187"/>
      <c r="KVP242" s="187"/>
      <c r="KVQ242" s="187"/>
      <c r="KVR242" s="187"/>
      <c r="KVS242" s="187"/>
      <c r="KVT242" s="187"/>
      <c r="KVU242" s="187"/>
      <c r="KVV242" s="187"/>
      <c r="KVW242" s="187"/>
      <c r="KVX242" s="187"/>
      <c r="KVY242" s="187"/>
      <c r="KVZ242" s="187"/>
      <c r="KWA242" s="187"/>
      <c r="KWB242" s="187"/>
      <c r="KWC242" s="187"/>
      <c r="KWD242" s="187"/>
      <c r="KWE242" s="187"/>
      <c r="KWF242" s="187"/>
      <c r="KWG242" s="187"/>
      <c r="KWH242" s="187"/>
      <c r="KWI242" s="187"/>
      <c r="KWJ242" s="187"/>
      <c r="KWK242" s="187"/>
      <c r="KWL242" s="187"/>
      <c r="KWM242" s="187"/>
      <c r="KWN242" s="187"/>
      <c r="KWO242" s="187"/>
      <c r="KWP242" s="187"/>
      <c r="KWQ242" s="187"/>
      <c r="KWR242" s="187"/>
      <c r="KWS242" s="187"/>
      <c r="KWT242" s="187"/>
      <c r="KWU242" s="187"/>
      <c r="KWV242" s="187"/>
      <c r="KWW242" s="187"/>
      <c r="KWX242" s="187"/>
      <c r="KWY242" s="187"/>
      <c r="KWZ242" s="187"/>
      <c r="KXA242" s="187"/>
      <c r="KXB242" s="187"/>
      <c r="KXC242" s="187"/>
      <c r="KXD242" s="187"/>
      <c r="KXE242" s="187"/>
      <c r="KXF242" s="187"/>
      <c r="KXG242" s="187"/>
      <c r="KXH242" s="187"/>
      <c r="KXI242" s="187"/>
      <c r="KXJ242" s="187"/>
      <c r="KXK242" s="187"/>
      <c r="KXL242" s="187"/>
      <c r="KXM242" s="187"/>
      <c r="KXN242" s="187"/>
      <c r="KXO242" s="187"/>
      <c r="KXP242" s="187"/>
      <c r="KXQ242" s="187"/>
      <c r="KXR242" s="187"/>
      <c r="KXS242" s="187"/>
      <c r="KXT242" s="187"/>
      <c r="KXU242" s="187"/>
      <c r="KXV242" s="187"/>
      <c r="KXW242" s="187"/>
      <c r="KXX242" s="187"/>
      <c r="KXY242" s="187"/>
      <c r="KXZ242" s="187"/>
      <c r="KYA242" s="187"/>
      <c r="KYB242" s="187"/>
      <c r="KYC242" s="187"/>
      <c r="KYD242" s="187"/>
      <c r="KYE242" s="187"/>
      <c r="KYF242" s="187"/>
      <c r="KYG242" s="187"/>
      <c r="KYH242" s="187"/>
      <c r="KYI242" s="187"/>
      <c r="KYJ242" s="187"/>
      <c r="KYK242" s="187"/>
      <c r="KYL242" s="187"/>
      <c r="KYM242" s="187"/>
      <c r="KYN242" s="187"/>
      <c r="KYO242" s="187"/>
      <c r="KYP242" s="187"/>
      <c r="KYQ242" s="187"/>
      <c r="KYR242" s="187"/>
      <c r="KYS242" s="187"/>
      <c r="KYT242" s="187"/>
      <c r="KYU242" s="187"/>
      <c r="KYV242" s="187"/>
      <c r="KYW242" s="187"/>
      <c r="KYX242" s="187"/>
      <c r="KYY242" s="187"/>
      <c r="KYZ242" s="187"/>
      <c r="KZA242" s="187"/>
      <c r="KZB242" s="187"/>
      <c r="KZC242" s="187"/>
      <c r="KZD242" s="187"/>
      <c r="KZE242" s="187"/>
      <c r="KZF242" s="187"/>
      <c r="KZG242" s="187"/>
      <c r="KZH242" s="187"/>
      <c r="KZI242" s="187"/>
      <c r="KZJ242" s="187"/>
      <c r="KZK242" s="187"/>
      <c r="KZL242" s="187"/>
      <c r="KZM242" s="187"/>
      <c r="KZN242" s="187"/>
      <c r="KZO242" s="187"/>
      <c r="KZP242" s="187"/>
      <c r="KZQ242" s="187"/>
      <c r="KZR242" s="187"/>
      <c r="KZS242" s="187"/>
      <c r="KZT242" s="187"/>
      <c r="KZU242" s="187"/>
      <c r="KZV242" s="187"/>
      <c r="KZW242" s="187"/>
      <c r="KZX242" s="187"/>
      <c r="KZY242" s="187"/>
      <c r="KZZ242" s="187"/>
      <c r="LAA242" s="187"/>
      <c r="LAB242" s="187"/>
      <c r="LAC242" s="187"/>
      <c r="LAD242" s="187"/>
      <c r="LAE242" s="187"/>
      <c r="LAF242" s="187"/>
      <c r="LAG242" s="187"/>
      <c r="LAH242" s="187"/>
      <c r="LAI242" s="187"/>
      <c r="LAJ242" s="187"/>
      <c r="LAK242" s="187"/>
      <c r="LAL242" s="187"/>
      <c r="LAM242" s="187"/>
      <c r="LAN242" s="187"/>
      <c r="LAO242" s="187"/>
      <c r="LAP242" s="187"/>
      <c r="LAQ242" s="187"/>
      <c r="LAR242" s="187"/>
      <c r="LAS242" s="187"/>
      <c r="LAT242" s="187"/>
      <c r="LAU242" s="187"/>
      <c r="LAV242" s="187"/>
      <c r="LAW242" s="187"/>
      <c r="LAX242" s="187"/>
      <c r="LAY242" s="187"/>
      <c r="LAZ242" s="187"/>
      <c r="LBA242" s="187"/>
      <c r="LBB242" s="187"/>
      <c r="LBC242" s="187"/>
      <c r="LBD242" s="187"/>
      <c r="LBE242" s="187"/>
      <c r="LBF242" s="187"/>
      <c r="LBG242" s="187"/>
      <c r="LBH242" s="187"/>
      <c r="LBI242" s="187"/>
      <c r="LBJ242" s="187"/>
      <c r="LBK242" s="187"/>
      <c r="LBL242" s="187"/>
      <c r="LBM242" s="187"/>
      <c r="LBN242" s="187"/>
      <c r="LBO242" s="187"/>
      <c r="LBP242" s="187"/>
      <c r="LBQ242" s="187"/>
      <c r="LBR242" s="187"/>
      <c r="LBS242" s="187"/>
      <c r="LBT242" s="187"/>
      <c r="LBU242" s="187"/>
      <c r="LBV242" s="187"/>
      <c r="LBW242" s="187"/>
      <c r="LBX242" s="187"/>
      <c r="LBY242" s="187"/>
      <c r="LBZ242" s="187"/>
      <c r="LCA242" s="187"/>
      <c r="LCB242" s="187"/>
      <c r="LCC242" s="187"/>
      <c r="LCD242" s="187"/>
      <c r="LCE242" s="187"/>
      <c r="LCF242" s="187"/>
      <c r="LCG242" s="187"/>
      <c r="LCH242" s="187"/>
      <c r="LCI242" s="187"/>
      <c r="LCJ242" s="187"/>
      <c r="LCK242" s="187"/>
      <c r="LCL242" s="187"/>
      <c r="LCM242" s="187"/>
      <c r="LCN242" s="187"/>
      <c r="LCO242" s="187"/>
      <c r="LCP242" s="187"/>
      <c r="LCQ242" s="187"/>
      <c r="LCR242" s="187"/>
      <c r="LCS242" s="187"/>
      <c r="LCT242" s="187"/>
      <c r="LCU242" s="187"/>
      <c r="LCV242" s="187"/>
      <c r="LCW242" s="187"/>
      <c r="LCX242" s="187"/>
      <c r="LCY242" s="187"/>
      <c r="LCZ242" s="187"/>
      <c r="LDA242" s="187"/>
      <c r="LDB242" s="187"/>
      <c r="LDC242" s="187"/>
      <c r="LDD242" s="187"/>
      <c r="LDE242" s="187"/>
      <c r="LDF242" s="187"/>
      <c r="LDG242" s="187"/>
      <c r="LDH242" s="187"/>
      <c r="LDI242" s="187"/>
      <c r="LDJ242" s="187"/>
      <c r="LDK242" s="187"/>
      <c r="LDL242" s="187"/>
      <c r="LDM242" s="187"/>
      <c r="LDN242" s="187"/>
      <c r="LDO242" s="187"/>
      <c r="LDP242" s="187"/>
      <c r="LDQ242" s="187"/>
      <c r="LDR242" s="187"/>
      <c r="LDS242" s="187"/>
      <c r="LDT242" s="187"/>
      <c r="LDU242" s="187"/>
      <c r="LDV242" s="187"/>
      <c r="LDW242" s="187"/>
      <c r="LDX242" s="187"/>
      <c r="LDY242" s="187"/>
      <c r="LDZ242" s="187"/>
      <c r="LEA242" s="187"/>
      <c r="LEB242" s="187"/>
      <c r="LEC242" s="187"/>
      <c r="LED242" s="187"/>
      <c r="LEE242" s="187"/>
      <c r="LEF242" s="187"/>
      <c r="LEG242" s="187"/>
      <c r="LEH242" s="187"/>
      <c r="LEI242" s="187"/>
      <c r="LEJ242" s="187"/>
      <c r="LEK242" s="187"/>
      <c r="LEL242" s="187"/>
      <c r="LEM242" s="187"/>
      <c r="LEN242" s="187"/>
      <c r="LEO242" s="187"/>
      <c r="LEP242" s="187"/>
      <c r="LEQ242" s="187"/>
      <c r="LER242" s="187"/>
      <c r="LES242" s="187"/>
      <c r="LET242" s="187"/>
      <c r="LEU242" s="187"/>
      <c r="LEV242" s="187"/>
      <c r="LEW242" s="187"/>
      <c r="LEX242" s="187"/>
      <c r="LEY242" s="187"/>
      <c r="LEZ242" s="187"/>
      <c r="LFA242" s="187"/>
      <c r="LFB242" s="187"/>
      <c r="LFC242" s="187"/>
      <c r="LFD242" s="187"/>
      <c r="LFE242" s="187"/>
      <c r="LFF242" s="187"/>
      <c r="LFG242" s="187"/>
      <c r="LFH242" s="187"/>
      <c r="LFI242" s="187"/>
      <c r="LFJ242" s="187"/>
      <c r="LFK242" s="187"/>
      <c r="LFL242" s="187"/>
      <c r="LFM242" s="187"/>
      <c r="LFN242" s="187"/>
      <c r="LFO242" s="187"/>
      <c r="LFP242" s="187"/>
      <c r="LFQ242" s="187"/>
      <c r="LFR242" s="187"/>
      <c r="LFS242" s="187"/>
      <c r="LFT242" s="187"/>
      <c r="LFU242" s="187"/>
      <c r="LFV242" s="187"/>
      <c r="LFW242" s="187"/>
      <c r="LFX242" s="187"/>
      <c r="LFY242" s="187"/>
      <c r="LFZ242" s="187"/>
      <c r="LGA242" s="187"/>
      <c r="LGB242" s="187"/>
      <c r="LGC242" s="187"/>
      <c r="LGD242" s="187"/>
      <c r="LGE242" s="187"/>
      <c r="LGF242" s="187"/>
      <c r="LGG242" s="187"/>
      <c r="LGH242" s="187"/>
      <c r="LGI242" s="187"/>
      <c r="LGJ242" s="187"/>
      <c r="LGK242" s="187"/>
      <c r="LGL242" s="187"/>
      <c r="LGM242" s="187"/>
      <c r="LGN242" s="187"/>
      <c r="LGO242" s="187"/>
      <c r="LGP242" s="187"/>
      <c r="LGQ242" s="187"/>
      <c r="LGR242" s="187"/>
      <c r="LGS242" s="187"/>
      <c r="LGT242" s="187"/>
      <c r="LGU242" s="187"/>
      <c r="LGV242" s="187"/>
      <c r="LGW242" s="187"/>
      <c r="LGX242" s="187"/>
      <c r="LGY242" s="187"/>
      <c r="LGZ242" s="187"/>
      <c r="LHA242" s="187"/>
      <c r="LHB242" s="187"/>
      <c r="LHC242" s="187"/>
      <c r="LHD242" s="187"/>
      <c r="LHE242" s="187"/>
      <c r="LHF242" s="187"/>
      <c r="LHG242" s="187"/>
      <c r="LHH242" s="187"/>
      <c r="LHI242" s="187"/>
      <c r="LHJ242" s="187"/>
      <c r="LHK242" s="187"/>
      <c r="LHL242" s="187"/>
      <c r="LHM242" s="187"/>
      <c r="LHN242" s="187"/>
      <c r="LHO242" s="187"/>
      <c r="LHP242" s="187"/>
      <c r="LHQ242" s="187"/>
      <c r="LHR242" s="187"/>
      <c r="LHS242" s="187"/>
      <c r="LHT242" s="187"/>
      <c r="LHU242" s="187"/>
      <c r="LHV242" s="187"/>
      <c r="LHW242" s="187"/>
      <c r="LHX242" s="187"/>
      <c r="LHY242" s="187"/>
      <c r="LHZ242" s="187"/>
      <c r="LIA242" s="187"/>
      <c r="LIB242" s="187"/>
      <c r="LIC242" s="187"/>
      <c r="LID242" s="187"/>
      <c r="LIE242" s="187"/>
      <c r="LIF242" s="187"/>
      <c r="LIG242" s="187"/>
      <c r="LIH242" s="187"/>
      <c r="LII242" s="187"/>
      <c r="LIJ242" s="187"/>
      <c r="LIK242" s="187"/>
      <c r="LIL242" s="187"/>
      <c r="LIM242" s="187"/>
      <c r="LIN242" s="187"/>
      <c r="LIO242" s="187"/>
      <c r="LIP242" s="187"/>
      <c r="LIQ242" s="187"/>
      <c r="LIR242" s="187"/>
      <c r="LIS242" s="187"/>
      <c r="LIT242" s="187"/>
      <c r="LIU242" s="187"/>
      <c r="LIV242" s="187"/>
      <c r="LIW242" s="187"/>
      <c r="LIX242" s="187"/>
      <c r="LIY242" s="187"/>
      <c r="LIZ242" s="187"/>
      <c r="LJA242" s="187"/>
      <c r="LJB242" s="187"/>
      <c r="LJC242" s="187"/>
      <c r="LJD242" s="187"/>
      <c r="LJE242" s="187"/>
      <c r="LJF242" s="187"/>
      <c r="LJG242" s="187"/>
      <c r="LJH242" s="187"/>
      <c r="LJI242" s="187"/>
      <c r="LJJ242" s="187"/>
      <c r="LJK242" s="187"/>
      <c r="LJL242" s="187"/>
      <c r="LJM242" s="187"/>
      <c r="LJN242" s="187"/>
      <c r="LJO242" s="187"/>
      <c r="LJP242" s="187"/>
      <c r="LJQ242" s="187"/>
      <c r="LJR242" s="187"/>
      <c r="LJS242" s="187"/>
      <c r="LJT242" s="187"/>
      <c r="LJU242" s="187"/>
      <c r="LJV242" s="187"/>
      <c r="LJW242" s="187"/>
      <c r="LJX242" s="187"/>
      <c r="LJY242" s="187"/>
      <c r="LJZ242" s="187"/>
      <c r="LKA242" s="187"/>
      <c r="LKB242" s="187"/>
      <c r="LKC242" s="187"/>
      <c r="LKD242" s="187"/>
      <c r="LKE242" s="187"/>
      <c r="LKF242" s="187"/>
      <c r="LKG242" s="187"/>
      <c r="LKH242" s="187"/>
      <c r="LKI242" s="187"/>
      <c r="LKJ242" s="187"/>
      <c r="LKK242" s="187"/>
      <c r="LKL242" s="187"/>
      <c r="LKM242" s="187"/>
      <c r="LKN242" s="187"/>
      <c r="LKO242" s="187"/>
      <c r="LKP242" s="187"/>
      <c r="LKQ242" s="187"/>
      <c r="LKR242" s="187"/>
      <c r="LKS242" s="187"/>
      <c r="LKT242" s="187"/>
      <c r="LKU242" s="187"/>
      <c r="LKV242" s="187"/>
      <c r="LKW242" s="187"/>
      <c r="LKX242" s="187"/>
      <c r="LKY242" s="187"/>
      <c r="LKZ242" s="187"/>
      <c r="LLA242" s="187"/>
      <c r="LLB242" s="187"/>
      <c r="LLC242" s="187"/>
      <c r="LLD242" s="187"/>
      <c r="LLE242" s="187"/>
      <c r="LLF242" s="187"/>
      <c r="LLG242" s="187"/>
      <c r="LLH242" s="187"/>
      <c r="LLI242" s="187"/>
      <c r="LLJ242" s="187"/>
      <c r="LLK242" s="187"/>
      <c r="LLL242" s="187"/>
      <c r="LLM242" s="187"/>
      <c r="LLN242" s="187"/>
      <c r="LLO242" s="187"/>
      <c r="LLP242" s="187"/>
      <c r="LLQ242" s="187"/>
      <c r="LLR242" s="187"/>
      <c r="LLS242" s="187"/>
      <c r="LLT242" s="187"/>
      <c r="LLU242" s="187"/>
      <c r="LLV242" s="187"/>
      <c r="LLW242" s="187"/>
      <c r="LLX242" s="187"/>
      <c r="LLY242" s="187"/>
      <c r="LLZ242" s="187"/>
      <c r="LMA242" s="187"/>
      <c r="LMB242" s="187"/>
      <c r="LMC242" s="187"/>
      <c r="LMD242" s="187"/>
      <c r="LME242" s="187"/>
      <c r="LMF242" s="187"/>
      <c r="LMG242" s="187"/>
      <c r="LMH242" s="187"/>
      <c r="LMI242" s="187"/>
      <c r="LMJ242" s="187"/>
      <c r="LMK242" s="187"/>
      <c r="LML242" s="187"/>
      <c r="LMM242" s="187"/>
      <c r="LMN242" s="187"/>
      <c r="LMO242" s="187"/>
      <c r="LMP242" s="187"/>
      <c r="LMQ242" s="187"/>
      <c r="LMR242" s="187"/>
      <c r="LMS242" s="187"/>
      <c r="LMT242" s="187"/>
      <c r="LMU242" s="187"/>
      <c r="LMV242" s="187"/>
      <c r="LMW242" s="187"/>
      <c r="LMX242" s="187"/>
      <c r="LMY242" s="187"/>
      <c r="LMZ242" s="187"/>
      <c r="LNA242" s="187"/>
      <c r="LNB242" s="187"/>
      <c r="LNC242" s="187"/>
      <c r="LND242" s="187"/>
      <c r="LNE242" s="187"/>
      <c r="LNF242" s="187"/>
      <c r="LNG242" s="187"/>
      <c r="LNH242" s="187"/>
      <c r="LNI242" s="187"/>
      <c r="LNJ242" s="187"/>
      <c r="LNK242" s="187"/>
      <c r="LNL242" s="187"/>
      <c r="LNM242" s="187"/>
      <c r="LNN242" s="187"/>
      <c r="LNO242" s="187"/>
      <c r="LNP242" s="187"/>
      <c r="LNQ242" s="187"/>
      <c r="LNR242" s="187"/>
      <c r="LNS242" s="187"/>
      <c r="LNT242" s="187"/>
      <c r="LNU242" s="187"/>
      <c r="LNV242" s="187"/>
      <c r="LNW242" s="187"/>
      <c r="LNX242" s="187"/>
      <c r="LNY242" s="187"/>
      <c r="LNZ242" s="187"/>
      <c r="LOA242" s="187"/>
      <c r="LOB242" s="187"/>
      <c r="LOC242" s="187"/>
      <c r="LOD242" s="187"/>
      <c r="LOE242" s="187"/>
      <c r="LOF242" s="187"/>
      <c r="LOG242" s="187"/>
      <c r="LOH242" s="187"/>
      <c r="LOI242" s="187"/>
      <c r="LOJ242" s="187"/>
      <c r="LOK242" s="187"/>
      <c r="LOL242" s="187"/>
      <c r="LOM242" s="187"/>
      <c r="LON242" s="187"/>
      <c r="LOO242" s="187"/>
      <c r="LOP242" s="187"/>
      <c r="LOQ242" s="187"/>
      <c r="LOR242" s="187"/>
      <c r="LOS242" s="187"/>
      <c r="LOT242" s="187"/>
      <c r="LOU242" s="187"/>
      <c r="LOV242" s="187"/>
      <c r="LOW242" s="187"/>
      <c r="LOX242" s="187"/>
      <c r="LOY242" s="187"/>
      <c r="LOZ242" s="187"/>
      <c r="LPA242" s="187"/>
      <c r="LPB242" s="187"/>
      <c r="LPC242" s="187"/>
      <c r="LPD242" s="187"/>
      <c r="LPE242" s="187"/>
      <c r="LPF242" s="187"/>
      <c r="LPG242" s="187"/>
      <c r="LPH242" s="187"/>
      <c r="LPI242" s="187"/>
      <c r="LPJ242" s="187"/>
      <c r="LPK242" s="187"/>
      <c r="LPL242" s="187"/>
      <c r="LPM242" s="187"/>
      <c r="LPN242" s="187"/>
      <c r="LPO242" s="187"/>
      <c r="LPP242" s="187"/>
      <c r="LPQ242" s="187"/>
      <c r="LPR242" s="187"/>
      <c r="LPS242" s="187"/>
      <c r="LPT242" s="187"/>
      <c r="LPU242" s="187"/>
      <c r="LPV242" s="187"/>
      <c r="LPW242" s="187"/>
      <c r="LPX242" s="187"/>
      <c r="LPY242" s="187"/>
      <c r="LPZ242" s="187"/>
      <c r="LQA242" s="187"/>
      <c r="LQB242" s="187"/>
      <c r="LQC242" s="187"/>
      <c r="LQD242" s="187"/>
      <c r="LQE242" s="187"/>
      <c r="LQF242" s="187"/>
      <c r="LQG242" s="187"/>
      <c r="LQH242" s="187"/>
      <c r="LQI242" s="187"/>
      <c r="LQJ242" s="187"/>
      <c r="LQK242" s="187"/>
      <c r="LQL242" s="187"/>
      <c r="LQM242" s="187"/>
      <c r="LQN242" s="187"/>
      <c r="LQO242" s="187"/>
      <c r="LQP242" s="187"/>
      <c r="LQQ242" s="187"/>
      <c r="LQR242" s="187"/>
      <c r="LQS242" s="187"/>
      <c r="LQT242" s="187"/>
      <c r="LQU242" s="187"/>
      <c r="LQV242" s="187"/>
      <c r="LQW242" s="187"/>
      <c r="LQX242" s="187"/>
      <c r="LQY242" s="187"/>
      <c r="LQZ242" s="187"/>
      <c r="LRA242" s="187"/>
      <c r="LRB242" s="187"/>
      <c r="LRC242" s="187"/>
      <c r="LRD242" s="187"/>
      <c r="LRE242" s="187"/>
      <c r="LRF242" s="187"/>
      <c r="LRG242" s="187"/>
      <c r="LRH242" s="187"/>
      <c r="LRI242" s="187"/>
      <c r="LRJ242" s="187"/>
      <c r="LRK242" s="187"/>
      <c r="LRL242" s="187"/>
      <c r="LRM242" s="187"/>
      <c r="LRN242" s="187"/>
      <c r="LRO242" s="187"/>
      <c r="LRP242" s="187"/>
      <c r="LRQ242" s="187"/>
      <c r="LRR242" s="187"/>
      <c r="LRS242" s="187"/>
      <c r="LRT242" s="187"/>
      <c r="LRU242" s="187"/>
      <c r="LRV242" s="187"/>
      <c r="LRW242" s="187"/>
      <c r="LRX242" s="187"/>
      <c r="LRY242" s="187"/>
      <c r="LRZ242" s="187"/>
      <c r="LSA242" s="187"/>
      <c r="LSB242" s="187"/>
      <c r="LSC242" s="187"/>
      <c r="LSD242" s="187"/>
      <c r="LSE242" s="187"/>
      <c r="LSF242" s="187"/>
      <c r="LSG242" s="187"/>
      <c r="LSH242" s="187"/>
      <c r="LSI242" s="187"/>
      <c r="LSJ242" s="187"/>
      <c r="LSK242" s="187"/>
      <c r="LSL242" s="187"/>
      <c r="LSM242" s="187"/>
      <c r="LSN242" s="187"/>
      <c r="LSO242" s="187"/>
      <c r="LSP242" s="187"/>
      <c r="LSQ242" s="187"/>
      <c r="LSR242" s="187"/>
      <c r="LSS242" s="187"/>
      <c r="LST242" s="187"/>
      <c r="LSU242" s="187"/>
      <c r="LSV242" s="187"/>
      <c r="LSW242" s="187"/>
      <c r="LSX242" s="187"/>
      <c r="LSY242" s="187"/>
      <c r="LSZ242" s="187"/>
      <c r="LTA242" s="187"/>
      <c r="LTB242" s="187"/>
      <c r="LTC242" s="187"/>
      <c r="LTD242" s="187"/>
      <c r="LTE242" s="187"/>
      <c r="LTF242" s="187"/>
      <c r="LTG242" s="187"/>
      <c r="LTH242" s="187"/>
      <c r="LTI242" s="187"/>
      <c r="LTJ242" s="187"/>
      <c r="LTK242" s="187"/>
      <c r="LTL242" s="187"/>
      <c r="LTM242" s="187"/>
      <c r="LTN242" s="187"/>
      <c r="LTO242" s="187"/>
      <c r="LTP242" s="187"/>
      <c r="LTQ242" s="187"/>
      <c r="LTR242" s="187"/>
      <c r="LTS242" s="187"/>
      <c r="LTT242" s="187"/>
      <c r="LTU242" s="187"/>
      <c r="LTV242" s="187"/>
      <c r="LTW242" s="187"/>
      <c r="LTX242" s="187"/>
      <c r="LTY242" s="187"/>
      <c r="LTZ242" s="187"/>
      <c r="LUA242" s="187"/>
      <c r="LUB242" s="187"/>
      <c r="LUC242" s="187"/>
      <c r="LUD242" s="187"/>
      <c r="LUE242" s="187"/>
      <c r="LUF242" s="187"/>
      <c r="LUG242" s="187"/>
      <c r="LUH242" s="187"/>
      <c r="LUI242" s="187"/>
      <c r="LUJ242" s="187"/>
      <c r="LUK242" s="187"/>
      <c r="LUL242" s="187"/>
      <c r="LUM242" s="187"/>
      <c r="LUN242" s="187"/>
      <c r="LUO242" s="187"/>
      <c r="LUP242" s="187"/>
      <c r="LUQ242" s="187"/>
      <c r="LUR242" s="187"/>
      <c r="LUS242" s="187"/>
      <c r="LUT242" s="187"/>
      <c r="LUU242" s="187"/>
      <c r="LUV242" s="187"/>
      <c r="LUW242" s="187"/>
      <c r="LUX242" s="187"/>
      <c r="LUY242" s="187"/>
      <c r="LUZ242" s="187"/>
      <c r="LVA242" s="187"/>
      <c r="LVB242" s="187"/>
      <c r="LVC242" s="187"/>
      <c r="LVD242" s="187"/>
      <c r="LVE242" s="187"/>
      <c r="LVF242" s="187"/>
      <c r="LVG242" s="187"/>
      <c r="LVH242" s="187"/>
      <c r="LVI242" s="187"/>
      <c r="LVJ242" s="187"/>
      <c r="LVK242" s="187"/>
      <c r="LVL242" s="187"/>
      <c r="LVM242" s="187"/>
      <c r="LVN242" s="187"/>
      <c r="LVO242" s="187"/>
      <c r="LVP242" s="187"/>
      <c r="LVQ242" s="187"/>
      <c r="LVR242" s="187"/>
      <c r="LVS242" s="187"/>
      <c r="LVT242" s="187"/>
      <c r="LVU242" s="187"/>
      <c r="LVV242" s="187"/>
      <c r="LVW242" s="187"/>
      <c r="LVX242" s="187"/>
      <c r="LVY242" s="187"/>
      <c r="LVZ242" s="187"/>
      <c r="LWA242" s="187"/>
      <c r="LWB242" s="187"/>
      <c r="LWC242" s="187"/>
      <c r="LWD242" s="187"/>
      <c r="LWE242" s="187"/>
      <c r="LWF242" s="187"/>
      <c r="LWG242" s="187"/>
      <c r="LWH242" s="187"/>
      <c r="LWI242" s="187"/>
      <c r="LWJ242" s="187"/>
      <c r="LWK242" s="187"/>
      <c r="LWL242" s="187"/>
      <c r="LWM242" s="187"/>
      <c r="LWN242" s="187"/>
      <c r="LWO242" s="187"/>
      <c r="LWP242" s="187"/>
      <c r="LWQ242" s="187"/>
      <c r="LWR242" s="187"/>
      <c r="LWS242" s="187"/>
      <c r="LWT242" s="187"/>
      <c r="LWU242" s="187"/>
      <c r="LWV242" s="187"/>
      <c r="LWW242" s="187"/>
      <c r="LWX242" s="187"/>
      <c r="LWY242" s="187"/>
      <c r="LWZ242" s="187"/>
      <c r="LXA242" s="187"/>
      <c r="LXB242" s="187"/>
      <c r="LXC242" s="187"/>
      <c r="LXD242" s="187"/>
      <c r="LXE242" s="187"/>
      <c r="LXF242" s="187"/>
      <c r="LXG242" s="187"/>
      <c r="LXH242" s="187"/>
      <c r="LXI242" s="187"/>
      <c r="LXJ242" s="187"/>
      <c r="LXK242" s="187"/>
      <c r="LXL242" s="187"/>
      <c r="LXM242" s="187"/>
      <c r="LXN242" s="187"/>
      <c r="LXO242" s="187"/>
      <c r="LXP242" s="187"/>
      <c r="LXQ242" s="187"/>
      <c r="LXR242" s="187"/>
      <c r="LXS242" s="187"/>
      <c r="LXT242" s="187"/>
      <c r="LXU242" s="187"/>
      <c r="LXV242" s="187"/>
      <c r="LXW242" s="187"/>
      <c r="LXX242" s="187"/>
      <c r="LXY242" s="187"/>
      <c r="LXZ242" s="187"/>
      <c r="LYA242" s="187"/>
      <c r="LYB242" s="187"/>
      <c r="LYC242" s="187"/>
      <c r="LYD242" s="187"/>
      <c r="LYE242" s="187"/>
      <c r="LYF242" s="187"/>
      <c r="LYG242" s="187"/>
      <c r="LYH242" s="187"/>
      <c r="LYI242" s="187"/>
      <c r="LYJ242" s="187"/>
      <c r="LYK242" s="187"/>
      <c r="LYL242" s="187"/>
      <c r="LYM242" s="187"/>
      <c r="LYN242" s="187"/>
      <c r="LYO242" s="187"/>
      <c r="LYP242" s="187"/>
      <c r="LYQ242" s="187"/>
      <c r="LYR242" s="187"/>
      <c r="LYS242" s="187"/>
      <c r="LYT242" s="187"/>
      <c r="LYU242" s="187"/>
      <c r="LYV242" s="187"/>
      <c r="LYW242" s="187"/>
      <c r="LYX242" s="187"/>
      <c r="LYY242" s="187"/>
      <c r="LYZ242" s="187"/>
      <c r="LZA242" s="187"/>
      <c r="LZB242" s="187"/>
      <c r="LZC242" s="187"/>
      <c r="LZD242" s="187"/>
      <c r="LZE242" s="187"/>
      <c r="LZF242" s="187"/>
      <c r="LZG242" s="187"/>
      <c r="LZH242" s="187"/>
      <c r="LZI242" s="187"/>
      <c r="LZJ242" s="187"/>
      <c r="LZK242" s="187"/>
      <c r="LZL242" s="187"/>
      <c r="LZM242" s="187"/>
      <c r="LZN242" s="187"/>
      <c r="LZO242" s="187"/>
      <c r="LZP242" s="187"/>
      <c r="LZQ242" s="187"/>
      <c r="LZR242" s="187"/>
      <c r="LZS242" s="187"/>
      <c r="LZT242" s="187"/>
      <c r="LZU242" s="187"/>
      <c r="LZV242" s="187"/>
      <c r="LZW242" s="187"/>
      <c r="LZX242" s="187"/>
      <c r="LZY242" s="187"/>
      <c r="LZZ242" s="187"/>
      <c r="MAA242" s="187"/>
      <c r="MAB242" s="187"/>
      <c r="MAC242" s="187"/>
      <c r="MAD242" s="187"/>
      <c r="MAE242" s="187"/>
      <c r="MAF242" s="187"/>
      <c r="MAG242" s="187"/>
      <c r="MAH242" s="187"/>
      <c r="MAI242" s="187"/>
      <c r="MAJ242" s="187"/>
      <c r="MAK242" s="187"/>
      <c r="MAL242" s="187"/>
      <c r="MAM242" s="187"/>
      <c r="MAN242" s="187"/>
      <c r="MAO242" s="187"/>
      <c r="MAP242" s="187"/>
      <c r="MAQ242" s="187"/>
      <c r="MAR242" s="187"/>
      <c r="MAS242" s="187"/>
      <c r="MAT242" s="187"/>
      <c r="MAU242" s="187"/>
      <c r="MAV242" s="187"/>
      <c r="MAW242" s="187"/>
      <c r="MAX242" s="187"/>
      <c r="MAY242" s="187"/>
      <c r="MAZ242" s="187"/>
      <c r="MBA242" s="187"/>
      <c r="MBB242" s="187"/>
      <c r="MBC242" s="187"/>
      <c r="MBD242" s="187"/>
      <c r="MBE242" s="187"/>
      <c r="MBF242" s="187"/>
      <c r="MBG242" s="187"/>
      <c r="MBH242" s="187"/>
      <c r="MBI242" s="187"/>
      <c r="MBJ242" s="187"/>
      <c r="MBK242" s="187"/>
      <c r="MBL242" s="187"/>
      <c r="MBM242" s="187"/>
      <c r="MBN242" s="187"/>
      <c r="MBO242" s="187"/>
      <c r="MBP242" s="187"/>
      <c r="MBQ242" s="187"/>
      <c r="MBR242" s="187"/>
      <c r="MBS242" s="187"/>
      <c r="MBT242" s="187"/>
      <c r="MBU242" s="187"/>
      <c r="MBV242" s="187"/>
      <c r="MBW242" s="187"/>
      <c r="MBX242" s="187"/>
      <c r="MBY242" s="187"/>
      <c r="MBZ242" s="187"/>
      <c r="MCA242" s="187"/>
      <c r="MCB242" s="187"/>
      <c r="MCC242" s="187"/>
      <c r="MCD242" s="187"/>
      <c r="MCE242" s="187"/>
      <c r="MCF242" s="187"/>
      <c r="MCG242" s="187"/>
      <c r="MCH242" s="187"/>
      <c r="MCI242" s="187"/>
      <c r="MCJ242" s="187"/>
      <c r="MCK242" s="187"/>
      <c r="MCL242" s="187"/>
      <c r="MCM242" s="187"/>
      <c r="MCN242" s="187"/>
      <c r="MCO242" s="187"/>
      <c r="MCP242" s="187"/>
      <c r="MCQ242" s="187"/>
      <c r="MCR242" s="187"/>
      <c r="MCS242" s="187"/>
      <c r="MCT242" s="187"/>
      <c r="MCU242" s="187"/>
      <c r="MCV242" s="187"/>
      <c r="MCW242" s="187"/>
      <c r="MCX242" s="187"/>
      <c r="MCY242" s="187"/>
      <c r="MCZ242" s="187"/>
      <c r="MDA242" s="187"/>
      <c r="MDB242" s="187"/>
      <c r="MDC242" s="187"/>
      <c r="MDD242" s="187"/>
      <c r="MDE242" s="187"/>
      <c r="MDF242" s="187"/>
      <c r="MDG242" s="187"/>
      <c r="MDH242" s="187"/>
      <c r="MDI242" s="187"/>
      <c r="MDJ242" s="187"/>
      <c r="MDK242" s="187"/>
      <c r="MDL242" s="187"/>
      <c r="MDM242" s="187"/>
      <c r="MDN242" s="187"/>
      <c r="MDO242" s="187"/>
      <c r="MDP242" s="187"/>
      <c r="MDQ242" s="187"/>
      <c r="MDR242" s="187"/>
      <c r="MDS242" s="187"/>
      <c r="MDT242" s="187"/>
      <c r="MDU242" s="187"/>
      <c r="MDV242" s="187"/>
      <c r="MDW242" s="187"/>
      <c r="MDX242" s="187"/>
      <c r="MDY242" s="187"/>
      <c r="MDZ242" s="187"/>
      <c r="MEA242" s="187"/>
      <c r="MEB242" s="187"/>
      <c r="MEC242" s="187"/>
      <c r="MED242" s="187"/>
      <c r="MEE242" s="187"/>
      <c r="MEF242" s="187"/>
      <c r="MEG242" s="187"/>
      <c r="MEH242" s="187"/>
      <c r="MEI242" s="187"/>
      <c r="MEJ242" s="187"/>
      <c r="MEK242" s="187"/>
      <c r="MEL242" s="187"/>
      <c r="MEM242" s="187"/>
      <c r="MEN242" s="187"/>
      <c r="MEO242" s="187"/>
      <c r="MEP242" s="187"/>
      <c r="MEQ242" s="187"/>
      <c r="MER242" s="187"/>
      <c r="MES242" s="187"/>
      <c r="MET242" s="187"/>
      <c r="MEU242" s="187"/>
      <c r="MEV242" s="187"/>
      <c r="MEW242" s="187"/>
      <c r="MEX242" s="187"/>
      <c r="MEY242" s="187"/>
      <c r="MEZ242" s="187"/>
      <c r="MFA242" s="187"/>
      <c r="MFB242" s="187"/>
      <c r="MFC242" s="187"/>
      <c r="MFD242" s="187"/>
      <c r="MFE242" s="187"/>
      <c r="MFF242" s="187"/>
      <c r="MFG242" s="187"/>
      <c r="MFH242" s="187"/>
      <c r="MFI242" s="187"/>
      <c r="MFJ242" s="187"/>
      <c r="MFK242" s="187"/>
      <c r="MFL242" s="187"/>
      <c r="MFM242" s="187"/>
      <c r="MFN242" s="187"/>
      <c r="MFO242" s="187"/>
      <c r="MFP242" s="187"/>
      <c r="MFQ242" s="187"/>
      <c r="MFR242" s="187"/>
      <c r="MFS242" s="187"/>
      <c r="MFT242" s="187"/>
      <c r="MFU242" s="187"/>
      <c r="MFV242" s="187"/>
      <c r="MFW242" s="187"/>
      <c r="MFX242" s="187"/>
      <c r="MFY242" s="187"/>
      <c r="MFZ242" s="187"/>
      <c r="MGA242" s="187"/>
      <c r="MGB242" s="187"/>
      <c r="MGC242" s="187"/>
      <c r="MGD242" s="187"/>
      <c r="MGE242" s="187"/>
      <c r="MGF242" s="187"/>
      <c r="MGG242" s="187"/>
      <c r="MGH242" s="187"/>
      <c r="MGI242" s="187"/>
      <c r="MGJ242" s="187"/>
      <c r="MGK242" s="187"/>
      <c r="MGL242" s="187"/>
      <c r="MGM242" s="187"/>
      <c r="MGN242" s="187"/>
      <c r="MGO242" s="187"/>
      <c r="MGP242" s="187"/>
      <c r="MGQ242" s="187"/>
      <c r="MGR242" s="187"/>
      <c r="MGS242" s="187"/>
      <c r="MGT242" s="187"/>
      <c r="MGU242" s="187"/>
      <c r="MGV242" s="187"/>
      <c r="MGW242" s="187"/>
      <c r="MGX242" s="187"/>
      <c r="MGY242" s="187"/>
      <c r="MGZ242" s="187"/>
      <c r="MHA242" s="187"/>
      <c r="MHB242" s="187"/>
      <c r="MHC242" s="187"/>
      <c r="MHD242" s="187"/>
      <c r="MHE242" s="187"/>
      <c r="MHF242" s="187"/>
      <c r="MHG242" s="187"/>
      <c r="MHH242" s="187"/>
      <c r="MHI242" s="187"/>
      <c r="MHJ242" s="187"/>
      <c r="MHK242" s="187"/>
      <c r="MHL242" s="187"/>
      <c r="MHM242" s="187"/>
      <c r="MHN242" s="187"/>
      <c r="MHO242" s="187"/>
      <c r="MHP242" s="187"/>
      <c r="MHQ242" s="187"/>
      <c r="MHR242" s="187"/>
      <c r="MHS242" s="187"/>
      <c r="MHT242" s="187"/>
      <c r="MHU242" s="187"/>
      <c r="MHV242" s="187"/>
      <c r="MHW242" s="187"/>
      <c r="MHX242" s="187"/>
      <c r="MHY242" s="187"/>
      <c r="MHZ242" s="187"/>
      <c r="MIA242" s="187"/>
      <c r="MIB242" s="187"/>
      <c r="MIC242" s="187"/>
      <c r="MID242" s="187"/>
      <c r="MIE242" s="187"/>
      <c r="MIF242" s="187"/>
      <c r="MIG242" s="187"/>
      <c r="MIH242" s="187"/>
      <c r="MII242" s="187"/>
      <c r="MIJ242" s="187"/>
      <c r="MIK242" s="187"/>
      <c r="MIL242" s="187"/>
      <c r="MIM242" s="187"/>
      <c r="MIN242" s="187"/>
      <c r="MIO242" s="187"/>
      <c r="MIP242" s="187"/>
      <c r="MIQ242" s="187"/>
      <c r="MIR242" s="187"/>
      <c r="MIS242" s="187"/>
      <c r="MIT242" s="187"/>
      <c r="MIU242" s="187"/>
      <c r="MIV242" s="187"/>
      <c r="MIW242" s="187"/>
      <c r="MIX242" s="187"/>
      <c r="MIY242" s="187"/>
      <c r="MIZ242" s="187"/>
      <c r="MJA242" s="187"/>
      <c r="MJB242" s="187"/>
      <c r="MJC242" s="187"/>
      <c r="MJD242" s="187"/>
      <c r="MJE242" s="187"/>
      <c r="MJF242" s="187"/>
      <c r="MJG242" s="187"/>
      <c r="MJH242" s="187"/>
      <c r="MJI242" s="187"/>
      <c r="MJJ242" s="187"/>
      <c r="MJK242" s="187"/>
      <c r="MJL242" s="187"/>
      <c r="MJM242" s="187"/>
      <c r="MJN242" s="187"/>
      <c r="MJO242" s="187"/>
      <c r="MJP242" s="187"/>
      <c r="MJQ242" s="187"/>
      <c r="MJR242" s="187"/>
      <c r="MJS242" s="187"/>
      <c r="MJT242" s="187"/>
      <c r="MJU242" s="187"/>
      <c r="MJV242" s="187"/>
      <c r="MJW242" s="187"/>
      <c r="MJX242" s="187"/>
      <c r="MJY242" s="187"/>
      <c r="MJZ242" s="187"/>
      <c r="MKA242" s="187"/>
      <c r="MKB242" s="187"/>
      <c r="MKC242" s="187"/>
      <c r="MKD242" s="187"/>
      <c r="MKE242" s="187"/>
      <c r="MKF242" s="187"/>
      <c r="MKG242" s="187"/>
      <c r="MKH242" s="187"/>
      <c r="MKI242" s="187"/>
      <c r="MKJ242" s="187"/>
      <c r="MKK242" s="187"/>
      <c r="MKL242" s="187"/>
      <c r="MKM242" s="187"/>
      <c r="MKN242" s="187"/>
      <c r="MKO242" s="187"/>
      <c r="MKP242" s="187"/>
      <c r="MKQ242" s="187"/>
      <c r="MKR242" s="187"/>
      <c r="MKS242" s="187"/>
      <c r="MKT242" s="187"/>
      <c r="MKU242" s="187"/>
      <c r="MKV242" s="187"/>
      <c r="MKW242" s="187"/>
      <c r="MKX242" s="187"/>
      <c r="MKY242" s="187"/>
      <c r="MKZ242" s="187"/>
      <c r="MLA242" s="187"/>
      <c r="MLB242" s="187"/>
      <c r="MLC242" s="187"/>
      <c r="MLD242" s="187"/>
      <c r="MLE242" s="187"/>
      <c r="MLF242" s="187"/>
      <c r="MLG242" s="187"/>
      <c r="MLH242" s="187"/>
      <c r="MLI242" s="187"/>
      <c r="MLJ242" s="187"/>
      <c r="MLK242" s="187"/>
      <c r="MLL242" s="187"/>
      <c r="MLM242" s="187"/>
      <c r="MLN242" s="187"/>
      <c r="MLO242" s="187"/>
      <c r="MLP242" s="187"/>
      <c r="MLQ242" s="187"/>
      <c r="MLR242" s="187"/>
      <c r="MLS242" s="187"/>
      <c r="MLT242" s="187"/>
      <c r="MLU242" s="187"/>
      <c r="MLV242" s="187"/>
      <c r="MLW242" s="187"/>
      <c r="MLX242" s="187"/>
      <c r="MLY242" s="187"/>
      <c r="MLZ242" s="187"/>
      <c r="MMA242" s="187"/>
      <c r="MMB242" s="187"/>
      <c r="MMC242" s="187"/>
      <c r="MMD242" s="187"/>
      <c r="MME242" s="187"/>
      <c r="MMF242" s="187"/>
      <c r="MMG242" s="187"/>
      <c r="MMH242" s="187"/>
      <c r="MMI242" s="187"/>
      <c r="MMJ242" s="187"/>
      <c r="MMK242" s="187"/>
      <c r="MML242" s="187"/>
      <c r="MMM242" s="187"/>
      <c r="MMN242" s="187"/>
      <c r="MMO242" s="187"/>
      <c r="MMP242" s="187"/>
      <c r="MMQ242" s="187"/>
      <c r="MMR242" s="187"/>
      <c r="MMS242" s="187"/>
      <c r="MMT242" s="187"/>
      <c r="MMU242" s="187"/>
      <c r="MMV242" s="187"/>
      <c r="MMW242" s="187"/>
      <c r="MMX242" s="187"/>
      <c r="MMY242" s="187"/>
      <c r="MMZ242" s="187"/>
      <c r="MNA242" s="187"/>
      <c r="MNB242" s="187"/>
      <c r="MNC242" s="187"/>
      <c r="MND242" s="187"/>
      <c r="MNE242" s="187"/>
      <c r="MNF242" s="187"/>
      <c r="MNG242" s="187"/>
      <c r="MNH242" s="187"/>
      <c r="MNI242" s="187"/>
      <c r="MNJ242" s="187"/>
      <c r="MNK242" s="187"/>
      <c r="MNL242" s="187"/>
      <c r="MNM242" s="187"/>
      <c r="MNN242" s="187"/>
      <c r="MNO242" s="187"/>
      <c r="MNP242" s="187"/>
      <c r="MNQ242" s="187"/>
      <c r="MNR242" s="187"/>
      <c r="MNS242" s="187"/>
      <c r="MNT242" s="187"/>
      <c r="MNU242" s="187"/>
      <c r="MNV242" s="187"/>
      <c r="MNW242" s="187"/>
      <c r="MNX242" s="187"/>
      <c r="MNY242" s="187"/>
      <c r="MNZ242" s="187"/>
      <c r="MOA242" s="187"/>
      <c r="MOB242" s="187"/>
      <c r="MOC242" s="187"/>
      <c r="MOD242" s="187"/>
      <c r="MOE242" s="187"/>
      <c r="MOF242" s="187"/>
      <c r="MOG242" s="187"/>
      <c r="MOH242" s="187"/>
      <c r="MOI242" s="187"/>
      <c r="MOJ242" s="187"/>
      <c r="MOK242" s="187"/>
      <c r="MOL242" s="187"/>
      <c r="MOM242" s="187"/>
      <c r="MON242" s="187"/>
      <c r="MOO242" s="187"/>
      <c r="MOP242" s="187"/>
      <c r="MOQ242" s="187"/>
      <c r="MOR242" s="187"/>
      <c r="MOS242" s="187"/>
      <c r="MOT242" s="187"/>
      <c r="MOU242" s="187"/>
      <c r="MOV242" s="187"/>
      <c r="MOW242" s="187"/>
      <c r="MOX242" s="187"/>
      <c r="MOY242" s="187"/>
      <c r="MOZ242" s="187"/>
      <c r="MPA242" s="187"/>
      <c r="MPB242" s="187"/>
      <c r="MPC242" s="187"/>
      <c r="MPD242" s="187"/>
      <c r="MPE242" s="187"/>
      <c r="MPF242" s="187"/>
      <c r="MPG242" s="187"/>
      <c r="MPH242" s="187"/>
      <c r="MPI242" s="187"/>
      <c r="MPJ242" s="187"/>
      <c r="MPK242" s="187"/>
      <c r="MPL242" s="187"/>
      <c r="MPM242" s="187"/>
      <c r="MPN242" s="187"/>
      <c r="MPO242" s="187"/>
      <c r="MPP242" s="187"/>
      <c r="MPQ242" s="187"/>
      <c r="MPR242" s="187"/>
      <c r="MPS242" s="187"/>
      <c r="MPT242" s="187"/>
      <c r="MPU242" s="187"/>
      <c r="MPV242" s="187"/>
      <c r="MPW242" s="187"/>
      <c r="MPX242" s="187"/>
      <c r="MPY242" s="187"/>
      <c r="MPZ242" s="187"/>
      <c r="MQA242" s="187"/>
      <c r="MQB242" s="187"/>
      <c r="MQC242" s="187"/>
      <c r="MQD242" s="187"/>
      <c r="MQE242" s="187"/>
      <c r="MQF242" s="187"/>
      <c r="MQG242" s="187"/>
      <c r="MQH242" s="187"/>
      <c r="MQI242" s="187"/>
      <c r="MQJ242" s="187"/>
      <c r="MQK242" s="187"/>
      <c r="MQL242" s="187"/>
      <c r="MQM242" s="187"/>
      <c r="MQN242" s="187"/>
      <c r="MQO242" s="187"/>
      <c r="MQP242" s="187"/>
      <c r="MQQ242" s="187"/>
      <c r="MQR242" s="187"/>
      <c r="MQS242" s="187"/>
      <c r="MQT242" s="187"/>
      <c r="MQU242" s="187"/>
      <c r="MQV242" s="187"/>
      <c r="MQW242" s="187"/>
      <c r="MQX242" s="187"/>
      <c r="MQY242" s="187"/>
      <c r="MQZ242" s="187"/>
      <c r="MRA242" s="187"/>
      <c r="MRB242" s="187"/>
      <c r="MRC242" s="187"/>
      <c r="MRD242" s="187"/>
      <c r="MRE242" s="187"/>
      <c r="MRF242" s="187"/>
      <c r="MRG242" s="187"/>
      <c r="MRH242" s="187"/>
      <c r="MRI242" s="187"/>
      <c r="MRJ242" s="187"/>
      <c r="MRK242" s="187"/>
      <c r="MRL242" s="187"/>
      <c r="MRM242" s="187"/>
      <c r="MRN242" s="187"/>
      <c r="MRO242" s="187"/>
      <c r="MRP242" s="187"/>
      <c r="MRQ242" s="187"/>
      <c r="MRR242" s="187"/>
      <c r="MRS242" s="187"/>
      <c r="MRT242" s="187"/>
      <c r="MRU242" s="187"/>
      <c r="MRV242" s="187"/>
      <c r="MRW242" s="187"/>
      <c r="MRX242" s="187"/>
      <c r="MRY242" s="187"/>
      <c r="MRZ242" s="187"/>
      <c r="MSA242" s="187"/>
      <c r="MSB242" s="187"/>
      <c r="MSC242" s="187"/>
      <c r="MSD242" s="187"/>
      <c r="MSE242" s="187"/>
      <c r="MSF242" s="187"/>
      <c r="MSG242" s="187"/>
      <c r="MSH242" s="187"/>
      <c r="MSI242" s="187"/>
      <c r="MSJ242" s="187"/>
      <c r="MSK242" s="187"/>
      <c r="MSL242" s="187"/>
      <c r="MSM242" s="187"/>
      <c r="MSN242" s="187"/>
      <c r="MSO242" s="187"/>
      <c r="MSP242" s="187"/>
      <c r="MSQ242" s="187"/>
      <c r="MSR242" s="187"/>
      <c r="MSS242" s="187"/>
      <c r="MST242" s="187"/>
      <c r="MSU242" s="187"/>
      <c r="MSV242" s="187"/>
      <c r="MSW242" s="187"/>
      <c r="MSX242" s="187"/>
      <c r="MSY242" s="187"/>
      <c r="MSZ242" s="187"/>
      <c r="MTA242" s="187"/>
      <c r="MTB242" s="187"/>
      <c r="MTC242" s="187"/>
      <c r="MTD242" s="187"/>
      <c r="MTE242" s="187"/>
      <c r="MTF242" s="187"/>
      <c r="MTG242" s="187"/>
      <c r="MTH242" s="187"/>
      <c r="MTI242" s="187"/>
      <c r="MTJ242" s="187"/>
      <c r="MTK242" s="187"/>
      <c r="MTL242" s="187"/>
      <c r="MTM242" s="187"/>
      <c r="MTN242" s="187"/>
      <c r="MTO242" s="187"/>
      <c r="MTP242" s="187"/>
      <c r="MTQ242" s="187"/>
      <c r="MTR242" s="187"/>
      <c r="MTS242" s="187"/>
      <c r="MTT242" s="187"/>
      <c r="MTU242" s="187"/>
      <c r="MTV242" s="187"/>
      <c r="MTW242" s="187"/>
      <c r="MTX242" s="187"/>
      <c r="MTY242" s="187"/>
      <c r="MTZ242" s="187"/>
      <c r="MUA242" s="187"/>
      <c r="MUB242" s="187"/>
      <c r="MUC242" s="187"/>
      <c r="MUD242" s="187"/>
      <c r="MUE242" s="187"/>
      <c r="MUF242" s="187"/>
      <c r="MUG242" s="187"/>
      <c r="MUH242" s="187"/>
      <c r="MUI242" s="187"/>
      <c r="MUJ242" s="187"/>
      <c r="MUK242" s="187"/>
      <c r="MUL242" s="187"/>
      <c r="MUM242" s="187"/>
      <c r="MUN242" s="187"/>
      <c r="MUO242" s="187"/>
      <c r="MUP242" s="187"/>
      <c r="MUQ242" s="187"/>
      <c r="MUR242" s="187"/>
      <c r="MUS242" s="187"/>
      <c r="MUT242" s="187"/>
      <c r="MUU242" s="187"/>
      <c r="MUV242" s="187"/>
      <c r="MUW242" s="187"/>
      <c r="MUX242" s="187"/>
      <c r="MUY242" s="187"/>
      <c r="MUZ242" s="187"/>
      <c r="MVA242" s="187"/>
      <c r="MVB242" s="187"/>
      <c r="MVC242" s="187"/>
      <c r="MVD242" s="187"/>
      <c r="MVE242" s="187"/>
      <c r="MVF242" s="187"/>
      <c r="MVG242" s="187"/>
      <c r="MVH242" s="187"/>
      <c r="MVI242" s="187"/>
      <c r="MVJ242" s="187"/>
      <c r="MVK242" s="187"/>
      <c r="MVL242" s="187"/>
      <c r="MVM242" s="187"/>
      <c r="MVN242" s="187"/>
      <c r="MVO242" s="187"/>
      <c r="MVP242" s="187"/>
      <c r="MVQ242" s="187"/>
      <c r="MVR242" s="187"/>
      <c r="MVS242" s="187"/>
      <c r="MVT242" s="187"/>
      <c r="MVU242" s="187"/>
      <c r="MVV242" s="187"/>
      <c r="MVW242" s="187"/>
      <c r="MVX242" s="187"/>
      <c r="MVY242" s="187"/>
      <c r="MVZ242" s="187"/>
      <c r="MWA242" s="187"/>
      <c r="MWB242" s="187"/>
      <c r="MWC242" s="187"/>
      <c r="MWD242" s="187"/>
      <c r="MWE242" s="187"/>
      <c r="MWF242" s="187"/>
      <c r="MWG242" s="187"/>
      <c r="MWH242" s="187"/>
      <c r="MWI242" s="187"/>
      <c r="MWJ242" s="187"/>
      <c r="MWK242" s="187"/>
      <c r="MWL242" s="187"/>
      <c r="MWM242" s="187"/>
      <c r="MWN242" s="187"/>
      <c r="MWO242" s="187"/>
      <c r="MWP242" s="187"/>
      <c r="MWQ242" s="187"/>
      <c r="MWR242" s="187"/>
      <c r="MWS242" s="187"/>
      <c r="MWT242" s="187"/>
      <c r="MWU242" s="187"/>
      <c r="MWV242" s="187"/>
      <c r="MWW242" s="187"/>
      <c r="MWX242" s="187"/>
      <c r="MWY242" s="187"/>
      <c r="MWZ242" s="187"/>
      <c r="MXA242" s="187"/>
      <c r="MXB242" s="187"/>
      <c r="MXC242" s="187"/>
      <c r="MXD242" s="187"/>
      <c r="MXE242" s="187"/>
      <c r="MXF242" s="187"/>
      <c r="MXG242" s="187"/>
      <c r="MXH242" s="187"/>
      <c r="MXI242" s="187"/>
      <c r="MXJ242" s="187"/>
      <c r="MXK242" s="187"/>
      <c r="MXL242" s="187"/>
      <c r="MXM242" s="187"/>
      <c r="MXN242" s="187"/>
      <c r="MXO242" s="187"/>
      <c r="MXP242" s="187"/>
      <c r="MXQ242" s="187"/>
      <c r="MXR242" s="187"/>
      <c r="MXS242" s="187"/>
      <c r="MXT242" s="187"/>
      <c r="MXU242" s="187"/>
      <c r="MXV242" s="187"/>
      <c r="MXW242" s="187"/>
      <c r="MXX242" s="187"/>
      <c r="MXY242" s="187"/>
      <c r="MXZ242" s="187"/>
      <c r="MYA242" s="187"/>
      <c r="MYB242" s="187"/>
      <c r="MYC242" s="187"/>
      <c r="MYD242" s="187"/>
      <c r="MYE242" s="187"/>
      <c r="MYF242" s="187"/>
      <c r="MYG242" s="187"/>
      <c r="MYH242" s="187"/>
      <c r="MYI242" s="187"/>
      <c r="MYJ242" s="187"/>
      <c r="MYK242" s="187"/>
      <c r="MYL242" s="187"/>
      <c r="MYM242" s="187"/>
      <c r="MYN242" s="187"/>
      <c r="MYO242" s="187"/>
      <c r="MYP242" s="187"/>
      <c r="MYQ242" s="187"/>
      <c r="MYR242" s="187"/>
      <c r="MYS242" s="187"/>
      <c r="MYT242" s="187"/>
      <c r="MYU242" s="187"/>
      <c r="MYV242" s="187"/>
      <c r="MYW242" s="187"/>
      <c r="MYX242" s="187"/>
      <c r="MYY242" s="187"/>
      <c r="MYZ242" s="187"/>
      <c r="MZA242" s="187"/>
      <c r="MZB242" s="187"/>
      <c r="MZC242" s="187"/>
      <c r="MZD242" s="187"/>
      <c r="MZE242" s="187"/>
      <c r="MZF242" s="187"/>
      <c r="MZG242" s="187"/>
      <c r="MZH242" s="187"/>
      <c r="MZI242" s="187"/>
      <c r="MZJ242" s="187"/>
      <c r="MZK242" s="187"/>
      <c r="MZL242" s="187"/>
      <c r="MZM242" s="187"/>
      <c r="MZN242" s="187"/>
      <c r="MZO242" s="187"/>
      <c r="MZP242" s="187"/>
      <c r="MZQ242" s="187"/>
      <c r="MZR242" s="187"/>
      <c r="MZS242" s="187"/>
      <c r="MZT242" s="187"/>
      <c r="MZU242" s="187"/>
      <c r="MZV242" s="187"/>
      <c r="MZW242" s="187"/>
      <c r="MZX242" s="187"/>
      <c r="MZY242" s="187"/>
      <c r="MZZ242" s="187"/>
      <c r="NAA242" s="187"/>
      <c r="NAB242" s="187"/>
      <c r="NAC242" s="187"/>
      <c r="NAD242" s="187"/>
      <c r="NAE242" s="187"/>
      <c r="NAF242" s="187"/>
      <c r="NAG242" s="187"/>
      <c r="NAH242" s="187"/>
      <c r="NAI242" s="187"/>
      <c r="NAJ242" s="187"/>
      <c r="NAK242" s="187"/>
      <c r="NAL242" s="187"/>
      <c r="NAM242" s="187"/>
      <c r="NAN242" s="187"/>
      <c r="NAO242" s="187"/>
      <c r="NAP242" s="187"/>
      <c r="NAQ242" s="187"/>
      <c r="NAR242" s="187"/>
      <c r="NAS242" s="187"/>
      <c r="NAT242" s="187"/>
      <c r="NAU242" s="187"/>
      <c r="NAV242" s="187"/>
      <c r="NAW242" s="187"/>
      <c r="NAX242" s="187"/>
      <c r="NAY242" s="187"/>
      <c r="NAZ242" s="187"/>
      <c r="NBA242" s="187"/>
      <c r="NBB242" s="187"/>
      <c r="NBC242" s="187"/>
      <c r="NBD242" s="187"/>
      <c r="NBE242" s="187"/>
      <c r="NBF242" s="187"/>
      <c r="NBG242" s="187"/>
      <c r="NBH242" s="187"/>
      <c r="NBI242" s="187"/>
      <c r="NBJ242" s="187"/>
      <c r="NBK242" s="187"/>
      <c r="NBL242" s="187"/>
      <c r="NBM242" s="187"/>
      <c r="NBN242" s="187"/>
      <c r="NBO242" s="187"/>
      <c r="NBP242" s="187"/>
      <c r="NBQ242" s="187"/>
      <c r="NBR242" s="187"/>
      <c r="NBS242" s="187"/>
      <c r="NBT242" s="187"/>
      <c r="NBU242" s="187"/>
      <c r="NBV242" s="187"/>
      <c r="NBW242" s="187"/>
      <c r="NBX242" s="187"/>
      <c r="NBY242" s="187"/>
      <c r="NBZ242" s="187"/>
      <c r="NCA242" s="187"/>
      <c r="NCB242" s="187"/>
      <c r="NCC242" s="187"/>
      <c r="NCD242" s="187"/>
      <c r="NCE242" s="187"/>
      <c r="NCF242" s="187"/>
      <c r="NCG242" s="187"/>
      <c r="NCH242" s="187"/>
      <c r="NCI242" s="187"/>
      <c r="NCJ242" s="187"/>
      <c r="NCK242" s="187"/>
      <c r="NCL242" s="187"/>
      <c r="NCM242" s="187"/>
      <c r="NCN242" s="187"/>
      <c r="NCO242" s="187"/>
      <c r="NCP242" s="187"/>
      <c r="NCQ242" s="187"/>
      <c r="NCR242" s="187"/>
      <c r="NCS242" s="187"/>
      <c r="NCT242" s="187"/>
      <c r="NCU242" s="187"/>
      <c r="NCV242" s="187"/>
      <c r="NCW242" s="187"/>
      <c r="NCX242" s="187"/>
      <c r="NCY242" s="187"/>
      <c r="NCZ242" s="187"/>
      <c r="NDA242" s="187"/>
      <c r="NDB242" s="187"/>
      <c r="NDC242" s="187"/>
      <c r="NDD242" s="187"/>
      <c r="NDE242" s="187"/>
      <c r="NDF242" s="187"/>
      <c r="NDG242" s="187"/>
      <c r="NDH242" s="187"/>
      <c r="NDI242" s="187"/>
      <c r="NDJ242" s="187"/>
      <c r="NDK242" s="187"/>
      <c r="NDL242" s="187"/>
      <c r="NDM242" s="187"/>
      <c r="NDN242" s="187"/>
      <c r="NDO242" s="187"/>
      <c r="NDP242" s="187"/>
      <c r="NDQ242" s="187"/>
      <c r="NDR242" s="187"/>
      <c r="NDS242" s="187"/>
      <c r="NDT242" s="187"/>
      <c r="NDU242" s="187"/>
      <c r="NDV242" s="187"/>
      <c r="NDW242" s="187"/>
      <c r="NDX242" s="187"/>
      <c r="NDY242" s="187"/>
      <c r="NDZ242" s="187"/>
      <c r="NEA242" s="187"/>
      <c r="NEB242" s="187"/>
      <c r="NEC242" s="187"/>
      <c r="NED242" s="187"/>
      <c r="NEE242" s="187"/>
      <c r="NEF242" s="187"/>
      <c r="NEG242" s="187"/>
      <c r="NEH242" s="187"/>
      <c r="NEI242" s="187"/>
      <c r="NEJ242" s="187"/>
      <c r="NEK242" s="187"/>
      <c r="NEL242" s="187"/>
      <c r="NEM242" s="187"/>
      <c r="NEN242" s="187"/>
      <c r="NEO242" s="187"/>
      <c r="NEP242" s="187"/>
      <c r="NEQ242" s="187"/>
      <c r="NER242" s="187"/>
      <c r="NES242" s="187"/>
      <c r="NET242" s="187"/>
      <c r="NEU242" s="187"/>
      <c r="NEV242" s="187"/>
      <c r="NEW242" s="187"/>
      <c r="NEX242" s="187"/>
      <c r="NEY242" s="187"/>
      <c r="NEZ242" s="187"/>
      <c r="NFA242" s="187"/>
      <c r="NFB242" s="187"/>
      <c r="NFC242" s="187"/>
      <c r="NFD242" s="187"/>
      <c r="NFE242" s="187"/>
      <c r="NFF242" s="187"/>
      <c r="NFG242" s="187"/>
      <c r="NFH242" s="187"/>
      <c r="NFI242" s="187"/>
      <c r="NFJ242" s="187"/>
      <c r="NFK242" s="187"/>
      <c r="NFL242" s="187"/>
      <c r="NFM242" s="187"/>
      <c r="NFN242" s="187"/>
      <c r="NFO242" s="187"/>
      <c r="NFP242" s="187"/>
      <c r="NFQ242" s="187"/>
      <c r="NFR242" s="187"/>
      <c r="NFS242" s="187"/>
      <c r="NFT242" s="187"/>
      <c r="NFU242" s="187"/>
      <c r="NFV242" s="187"/>
      <c r="NFW242" s="187"/>
      <c r="NFX242" s="187"/>
      <c r="NFY242" s="187"/>
      <c r="NFZ242" s="187"/>
      <c r="NGA242" s="187"/>
      <c r="NGB242" s="187"/>
      <c r="NGC242" s="187"/>
      <c r="NGD242" s="187"/>
      <c r="NGE242" s="187"/>
      <c r="NGF242" s="187"/>
      <c r="NGG242" s="187"/>
      <c r="NGH242" s="187"/>
      <c r="NGI242" s="187"/>
      <c r="NGJ242" s="187"/>
      <c r="NGK242" s="187"/>
      <c r="NGL242" s="187"/>
      <c r="NGM242" s="187"/>
      <c r="NGN242" s="187"/>
      <c r="NGO242" s="187"/>
      <c r="NGP242" s="187"/>
      <c r="NGQ242" s="187"/>
      <c r="NGR242" s="187"/>
      <c r="NGS242" s="187"/>
      <c r="NGT242" s="187"/>
      <c r="NGU242" s="187"/>
      <c r="NGV242" s="187"/>
      <c r="NGW242" s="187"/>
      <c r="NGX242" s="187"/>
      <c r="NGY242" s="187"/>
      <c r="NGZ242" s="187"/>
      <c r="NHA242" s="187"/>
      <c r="NHB242" s="187"/>
      <c r="NHC242" s="187"/>
      <c r="NHD242" s="187"/>
      <c r="NHE242" s="187"/>
      <c r="NHF242" s="187"/>
      <c r="NHG242" s="187"/>
      <c r="NHH242" s="187"/>
      <c r="NHI242" s="187"/>
      <c r="NHJ242" s="187"/>
      <c r="NHK242" s="187"/>
      <c r="NHL242" s="187"/>
      <c r="NHM242" s="187"/>
      <c r="NHN242" s="187"/>
      <c r="NHO242" s="187"/>
      <c r="NHP242" s="187"/>
      <c r="NHQ242" s="187"/>
      <c r="NHR242" s="187"/>
      <c r="NHS242" s="187"/>
      <c r="NHT242" s="187"/>
      <c r="NHU242" s="187"/>
      <c r="NHV242" s="187"/>
      <c r="NHW242" s="187"/>
      <c r="NHX242" s="187"/>
      <c r="NHY242" s="187"/>
      <c r="NHZ242" s="187"/>
      <c r="NIA242" s="187"/>
      <c r="NIB242" s="187"/>
      <c r="NIC242" s="187"/>
      <c r="NID242" s="187"/>
      <c r="NIE242" s="187"/>
      <c r="NIF242" s="187"/>
      <c r="NIG242" s="187"/>
      <c r="NIH242" s="187"/>
      <c r="NII242" s="187"/>
      <c r="NIJ242" s="187"/>
      <c r="NIK242" s="187"/>
      <c r="NIL242" s="187"/>
      <c r="NIM242" s="187"/>
      <c r="NIN242" s="187"/>
      <c r="NIO242" s="187"/>
      <c r="NIP242" s="187"/>
      <c r="NIQ242" s="187"/>
      <c r="NIR242" s="187"/>
      <c r="NIS242" s="187"/>
      <c r="NIT242" s="187"/>
      <c r="NIU242" s="187"/>
      <c r="NIV242" s="187"/>
      <c r="NIW242" s="187"/>
      <c r="NIX242" s="187"/>
      <c r="NIY242" s="187"/>
      <c r="NIZ242" s="187"/>
      <c r="NJA242" s="187"/>
      <c r="NJB242" s="187"/>
      <c r="NJC242" s="187"/>
      <c r="NJD242" s="187"/>
      <c r="NJE242" s="187"/>
      <c r="NJF242" s="187"/>
      <c r="NJG242" s="187"/>
      <c r="NJH242" s="187"/>
      <c r="NJI242" s="187"/>
      <c r="NJJ242" s="187"/>
      <c r="NJK242" s="187"/>
      <c r="NJL242" s="187"/>
      <c r="NJM242" s="187"/>
      <c r="NJN242" s="187"/>
      <c r="NJO242" s="187"/>
      <c r="NJP242" s="187"/>
      <c r="NJQ242" s="187"/>
      <c r="NJR242" s="187"/>
      <c r="NJS242" s="187"/>
      <c r="NJT242" s="187"/>
      <c r="NJU242" s="187"/>
      <c r="NJV242" s="187"/>
      <c r="NJW242" s="187"/>
      <c r="NJX242" s="187"/>
      <c r="NJY242" s="187"/>
      <c r="NJZ242" s="187"/>
      <c r="NKA242" s="187"/>
      <c r="NKB242" s="187"/>
      <c r="NKC242" s="187"/>
      <c r="NKD242" s="187"/>
      <c r="NKE242" s="187"/>
      <c r="NKF242" s="187"/>
      <c r="NKG242" s="187"/>
      <c r="NKH242" s="187"/>
      <c r="NKI242" s="187"/>
      <c r="NKJ242" s="187"/>
      <c r="NKK242" s="187"/>
      <c r="NKL242" s="187"/>
      <c r="NKM242" s="187"/>
      <c r="NKN242" s="187"/>
      <c r="NKO242" s="187"/>
      <c r="NKP242" s="187"/>
      <c r="NKQ242" s="187"/>
      <c r="NKR242" s="187"/>
      <c r="NKS242" s="187"/>
      <c r="NKT242" s="187"/>
      <c r="NKU242" s="187"/>
      <c r="NKV242" s="187"/>
      <c r="NKW242" s="187"/>
      <c r="NKX242" s="187"/>
      <c r="NKY242" s="187"/>
      <c r="NKZ242" s="187"/>
      <c r="NLA242" s="187"/>
      <c r="NLB242" s="187"/>
      <c r="NLC242" s="187"/>
      <c r="NLD242" s="187"/>
      <c r="NLE242" s="187"/>
      <c r="NLF242" s="187"/>
      <c r="NLG242" s="187"/>
      <c r="NLH242" s="187"/>
      <c r="NLI242" s="187"/>
      <c r="NLJ242" s="187"/>
      <c r="NLK242" s="187"/>
      <c r="NLL242" s="187"/>
      <c r="NLM242" s="187"/>
      <c r="NLN242" s="187"/>
      <c r="NLO242" s="187"/>
      <c r="NLP242" s="187"/>
      <c r="NLQ242" s="187"/>
      <c r="NLR242" s="187"/>
      <c r="NLS242" s="187"/>
      <c r="NLT242" s="187"/>
      <c r="NLU242" s="187"/>
      <c r="NLV242" s="187"/>
      <c r="NLW242" s="187"/>
      <c r="NLX242" s="187"/>
      <c r="NLY242" s="187"/>
      <c r="NLZ242" s="187"/>
      <c r="NMA242" s="187"/>
      <c r="NMB242" s="187"/>
      <c r="NMC242" s="187"/>
      <c r="NMD242" s="187"/>
      <c r="NME242" s="187"/>
      <c r="NMF242" s="187"/>
      <c r="NMG242" s="187"/>
      <c r="NMH242" s="187"/>
      <c r="NMI242" s="187"/>
      <c r="NMJ242" s="187"/>
      <c r="NMK242" s="187"/>
      <c r="NML242" s="187"/>
      <c r="NMM242" s="187"/>
      <c r="NMN242" s="187"/>
      <c r="NMO242" s="187"/>
      <c r="NMP242" s="187"/>
      <c r="NMQ242" s="187"/>
      <c r="NMR242" s="187"/>
      <c r="NMS242" s="187"/>
      <c r="NMT242" s="187"/>
      <c r="NMU242" s="187"/>
      <c r="NMV242" s="187"/>
      <c r="NMW242" s="187"/>
      <c r="NMX242" s="187"/>
      <c r="NMY242" s="187"/>
      <c r="NMZ242" s="187"/>
      <c r="NNA242" s="187"/>
      <c r="NNB242" s="187"/>
      <c r="NNC242" s="187"/>
      <c r="NND242" s="187"/>
      <c r="NNE242" s="187"/>
      <c r="NNF242" s="187"/>
      <c r="NNG242" s="187"/>
      <c r="NNH242" s="187"/>
      <c r="NNI242" s="187"/>
      <c r="NNJ242" s="187"/>
      <c r="NNK242" s="187"/>
      <c r="NNL242" s="187"/>
      <c r="NNM242" s="187"/>
      <c r="NNN242" s="187"/>
      <c r="NNO242" s="187"/>
      <c r="NNP242" s="187"/>
      <c r="NNQ242" s="187"/>
      <c r="NNR242" s="187"/>
      <c r="NNS242" s="187"/>
      <c r="NNT242" s="187"/>
      <c r="NNU242" s="187"/>
      <c r="NNV242" s="187"/>
      <c r="NNW242" s="187"/>
      <c r="NNX242" s="187"/>
      <c r="NNY242" s="187"/>
      <c r="NNZ242" s="187"/>
      <c r="NOA242" s="187"/>
      <c r="NOB242" s="187"/>
      <c r="NOC242" s="187"/>
      <c r="NOD242" s="187"/>
      <c r="NOE242" s="187"/>
      <c r="NOF242" s="187"/>
      <c r="NOG242" s="187"/>
      <c r="NOH242" s="187"/>
      <c r="NOI242" s="187"/>
      <c r="NOJ242" s="187"/>
      <c r="NOK242" s="187"/>
      <c r="NOL242" s="187"/>
      <c r="NOM242" s="187"/>
      <c r="NON242" s="187"/>
      <c r="NOO242" s="187"/>
      <c r="NOP242" s="187"/>
      <c r="NOQ242" s="187"/>
      <c r="NOR242" s="187"/>
      <c r="NOS242" s="187"/>
      <c r="NOT242" s="187"/>
      <c r="NOU242" s="187"/>
      <c r="NOV242" s="187"/>
      <c r="NOW242" s="187"/>
      <c r="NOX242" s="187"/>
      <c r="NOY242" s="187"/>
      <c r="NOZ242" s="187"/>
      <c r="NPA242" s="187"/>
      <c r="NPB242" s="187"/>
      <c r="NPC242" s="187"/>
      <c r="NPD242" s="187"/>
      <c r="NPE242" s="187"/>
      <c r="NPF242" s="187"/>
      <c r="NPG242" s="187"/>
      <c r="NPH242" s="187"/>
      <c r="NPI242" s="187"/>
      <c r="NPJ242" s="187"/>
      <c r="NPK242" s="187"/>
      <c r="NPL242" s="187"/>
      <c r="NPM242" s="187"/>
      <c r="NPN242" s="187"/>
      <c r="NPO242" s="187"/>
      <c r="NPP242" s="187"/>
      <c r="NPQ242" s="187"/>
      <c r="NPR242" s="187"/>
      <c r="NPS242" s="187"/>
      <c r="NPT242" s="187"/>
      <c r="NPU242" s="187"/>
      <c r="NPV242" s="187"/>
      <c r="NPW242" s="187"/>
      <c r="NPX242" s="187"/>
      <c r="NPY242" s="187"/>
      <c r="NPZ242" s="187"/>
      <c r="NQA242" s="187"/>
      <c r="NQB242" s="187"/>
      <c r="NQC242" s="187"/>
      <c r="NQD242" s="187"/>
      <c r="NQE242" s="187"/>
      <c r="NQF242" s="187"/>
      <c r="NQG242" s="187"/>
      <c r="NQH242" s="187"/>
      <c r="NQI242" s="187"/>
      <c r="NQJ242" s="187"/>
      <c r="NQK242" s="187"/>
      <c r="NQL242" s="187"/>
      <c r="NQM242" s="187"/>
      <c r="NQN242" s="187"/>
      <c r="NQO242" s="187"/>
      <c r="NQP242" s="187"/>
      <c r="NQQ242" s="187"/>
      <c r="NQR242" s="187"/>
      <c r="NQS242" s="187"/>
      <c r="NQT242" s="187"/>
      <c r="NQU242" s="187"/>
      <c r="NQV242" s="187"/>
      <c r="NQW242" s="187"/>
      <c r="NQX242" s="187"/>
      <c r="NQY242" s="187"/>
      <c r="NQZ242" s="187"/>
      <c r="NRA242" s="187"/>
      <c r="NRB242" s="187"/>
      <c r="NRC242" s="187"/>
      <c r="NRD242" s="187"/>
      <c r="NRE242" s="187"/>
      <c r="NRF242" s="187"/>
      <c r="NRG242" s="187"/>
      <c r="NRH242" s="187"/>
      <c r="NRI242" s="187"/>
      <c r="NRJ242" s="187"/>
      <c r="NRK242" s="187"/>
      <c r="NRL242" s="187"/>
      <c r="NRM242" s="187"/>
      <c r="NRN242" s="187"/>
      <c r="NRO242" s="187"/>
      <c r="NRP242" s="187"/>
      <c r="NRQ242" s="187"/>
      <c r="NRR242" s="187"/>
      <c r="NRS242" s="187"/>
      <c r="NRT242" s="187"/>
      <c r="NRU242" s="187"/>
      <c r="NRV242" s="187"/>
      <c r="NRW242" s="187"/>
      <c r="NRX242" s="187"/>
      <c r="NRY242" s="187"/>
      <c r="NRZ242" s="187"/>
      <c r="NSA242" s="187"/>
      <c r="NSB242" s="187"/>
      <c r="NSC242" s="187"/>
      <c r="NSD242" s="187"/>
      <c r="NSE242" s="187"/>
      <c r="NSF242" s="187"/>
      <c r="NSG242" s="187"/>
      <c r="NSH242" s="187"/>
      <c r="NSI242" s="187"/>
      <c r="NSJ242" s="187"/>
      <c r="NSK242" s="187"/>
      <c r="NSL242" s="187"/>
      <c r="NSM242" s="187"/>
      <c r="NSN242" s="187"/>
      <c r="NSO242" s="187"/>
      <c r="NSP242" s="187"/>
      <c r="NSQ242" s="187"/>
      <c r="NSR242" s="187"/>
      <c r="NSS242" s="187"/>
      <c r="NST242" s="187"/>
      <c r="NSU242" s="187"/>
      <c r="NSV242" s="187"/>
      <c r="NSW242" s="187"/>
      <c r="NSX242" s="187"/>
      <c r="NSY242" s="187"/>
      <c r="NSZ242" s="187"/>
      <c r="NTA242" s="187"/>
      <c r="NTB242" s="187"/>
      <c r="NTC242" s="187"/>
      <c r="NTD242" s="187"/>
      <c r="NTE242" s="187"/>
      <c r="NTF242" s="187"/>
      <c r="NTG242" s="187"/>
      <c r="NTH242" s="187"/>
      <c r="NTI242" s="187"/>
      <c r="NTJ242" s="187"/>
      <c r="NTK242" s="187"/>
      <c r="NTL242" s="187"/>
      <c r="NTM242" s="187"/>
      <c r="NTN242" s="187"/>
      <c r="NTO242" s="187"/>
      <c r="NTP242" s="187"/>
      <c r="NTQ242" s="187"/>
      <c r="NTR242" s="187"/>
      <c r="NTS242" s="187"/>
      <c r="NTT242" s="187"/>
      <c r="NTU242" s="187"/>
      <c r="NTV242" s="187"/>
      <c r="NTW242" s="187"/>
      <c r="NTX242" s="187"/>
      <c r="NTY242" s="187"/>
      <c r="NTZ242" s="187"/>
      <c r="NUA242" s="187"/>
      <c r="NUB242" s="187"/>
      <c r="NUC242" s="187"/>
      <c r="NUD242" s="187"/>
      <c r="NUE242" s="187"/>
      <c r="NUF242" s="187"/>
      <c r="NUG242" s="187"/>
      <c r="NUH242" s="187"/>
      <c r="NUI242" s="187"/>
      <c r="NUJ242" s="187"/>
      <c r="NUK242" s="187"/>
      <c r="NUL242" s="187"/>
      <c r="NUM242" s="187"/>
      <c r="NUN242" s="187"/>
      <c r="NUO242" s="187"/>
      <c r="NUP242" s="187"/>
      <c r="NUQ242" s="187"/>
      <c r="NUR242" s="187"/>
      <c r="NUS242" s="187"/>
      <c r="NUT242" s="187"/>
      <c r="NUU242" s="187"/>
      <c r="NUV242" s="187"/>
      <c r="NUW242" s="187"/>
      <c r="NUX242" s="187"/>
      <c r="NUY242" s="187"/>
      <c r="NUZ242" s="187"/>
      <c r="NVA242" s="187"/>
      <c r="NVB242" s="187"/>
      <c r="NVC242" s="187"/>
      <c r="NVD242" s="187"/>
      <c r="NVE242" s="187"/>
      <c r="NVF242" s="187"/>
      <c r="NVG242" s="187"/>
      <c r="NVH242" s="187"/>
      <c r="NVI242" s="187"/>
      <c r="NVJ242" s="187"/>
      <c r="NVK242" s="187"/>
      <c r="NVL242" s="187"/>
      <c r="NVM242" s="187"/>
      <c r="NVN242" s="187"/>
      <c r="NVO242" s="187"/>
      <c r="NVP242" s="187"/>
      <c r="NVQ242" s="187"/>
      <c r="NVR242" s="187"/>
      <c r="NVS242" s="187"/>
      <c r="NVT242" s="187"/>
      <c r="NVU242" s="187"/>
      <c r="NVV242" s="187"/>
      <c r="NVW242" s="187"/>
      <c r="NVX242" s="187"/>
      <c r="NVY242" s="187"/>
      <c r="NVZ242" s="187"/>
      <c r="NWA242" s="187"/>
      <c r="NWB242" s="187"/>
      <c r="NWC242" s="187"/>
      <c r="NWD242" s="187"/>
      <c r="NWE242" s="187"/>
      <c r="NWF242" s="187"/>
      <c r="NWG242" s="187"/>
      <c r="NWH242" s="187"/>
      <c r="NWI242" s="187"/>
      <c r="NWJ242" s="187"/>
      <c r="NWK242" s="187"/>
      <c r="NWL242" s="187"/>
      <c r="NWM242" s="187"/>
      <c r="NWN242" s="187"/>
      <c r="NWO242" s="187"/>
      <c r="NWP242" s="187"/>
      <c r="NWQ242" s="187"/>
      <c r="NWR242" s="187"/>
      <c r="NWS242" s="187"/>
      <c r="NWT242" s="187"/>
      <c r="NWU242" s="187"/>
      <c r="NWV242" s="187"/>
      <c r="NWW242" s="187"/>
      <c r="NWX242" s="187"/>
      <c r="NWY242" s="187"/>
      <c r="NWZ242" s="187"/>
      <c r="NXA242" s="187"/>
      <c r="NXB242" s="187"/>
      <c r="NXC242" s="187"/>
      <c r="NXD242" s="187"/>
      <c r="NXE242" s="187"/>
      <c r="NXF242" s="187"/>
      <c r="NXG242" s="187"/>
      <c r="NXH242" s="187"/>
      <c r="NXI242" s="187"/>
      <c r="NXJ242" s="187"/>
      <c r="NXK242" s="187"/>
      <c r="NXL242" s="187"/>
      <c r="NXM242" s="187"/>
      <c r="NXN242" s="187"/>
      <c r="NXO242" s="187"/>
      <c r="NXP242" s="187"/>
      <c r="NXQ242" s="187"/>
      <c r="NXR242" s="187"/>
      <c r="NXS242" s="187"/>
      <c r="NXT242" s="187"/>
      <c r="NXU242" s="187"/>
      <c r="NXV242" s="187"/>
      <c r="NXW242" s="187"/>
      <c r="NXX242" s="187"/>
      <c r="NXY242" s="187"/>
      <c r="NXZ242" s="187"/>
      <c r="NYA242" s="187"/>
      <c r="NYB242" s="187"/>
      <c r="NYC242" s="187"/>
      <c r="NYD242" s="187"/>
      <c r="NYE242" s="187"/>
      <c r="NYF242" s="187"/>
      <c r="NYG242" s="187"/>
      <c r="NYH242" s="187"/>
      <c r="NYI242" s="187"/>
      <c r="NYJ242" s="187"/>
      <c r="NYK242" s="187"/>
      <c r="NYL242" s="187"/>
      <c r="NYM242" s="187"/>
      <c r="NYN242" s="187"/>
      <c r="NYO242" s="187"/>
      <c r="NYP242" s="187"/>
      <c r="NYQ242" s="187"/>
      <c r="NYR242" s="187"/>
      <c r="NYS242" s="187"/>
      <c r="NYT242" s="187"/>
      <c r="NYU242" s="187"/>
      <c r="NYV242" s="187"/>
      <c r="NYW242" s="187"/>
      <c r="NYX242" s="187"/>
      <c r="NYY242" s="187"/>
      <c r="NYZ242" s="187"/>
      <c r="NZA242" s="187"/>
      <c r="NZB242" s="187"/>
      <c r="NZC242" s="187"/>
      <c r="NZD242" s="187"/>
      <c r="NZE242" s="187"/>
      <c r="NZF242" s="187"/>
      <c r="NZG242" s="187"/>
      <c r="NZH242" s="187"/>
      <c r="NZI242" s="187"/>
      <c r="NZJ242" s="187"/>
      <c r="NZK242" s="187"/>
      <c r="NZL242" s="187"/>
      <c r="NZM242" s="187"/>
      <c r="NZN242" s="187"/>
      <c r="NZO242" s="187"/>
      <c r="NZP242" s="187"/>
      <c r="NZQ242" s="187"/>
      <c r="NZR242" s="187"/>
      <c r="NZS242" s="187"/>
      <c r="NZT242" s="187"/>
      <c r="NZU242" s="187"/>
      <c r="NZV242" s="187"/>
      <c r="NZW242" s="187"/>
      <c r="NZX242" s="187"/>
      <c r="NZY242" s="187"/>
      <c r="NZZ242" s="187"/>
      <c r="OAA242" s="187"/>
      <c r="OAB242" s="187"/>
      <c r="OAC242" s="187"/>
      <c r="OAD242" s="187"/>
      <c r="OAE242" s="187"/>
      <c r="OAF242" s="187"/>
      <c r="OAG242" s="187"/>
      <c r="OAH242" s="187"/>
      <c r="OAI242" s="187"/>
      <c r="OAJ242" s="187"/>
      <c r="OAK242" s="187"/>
      <c r="OAL242" s="187"/>
      <c r="OAM242" s="187"/>
      <c r="OAN242" s="187"/>
      <c r="OAO242" s="187"/>
      <c r="OAP242" s="187"/>
      <c r="OAQ242" s="187"/>
      <c r="OAR242" s="187"/>
      <c r="OAS242" s="187"/>
      <c r="OAT242" s="187"/>
      <c r="OAU242" s="187"/>
      <c r="OAV242" s="187"/>
      <c r="OAW242" s="187"/>
      <c r="OAX242" s="187"/>
      <c r="OAY242" s="187"/>
      <c r="OAZ242" s="187"/>
      <c r="OBA242" s="187"/>
      <c r="OBB242" s="187"/>
      <c r="OBC242" s="187"/>
      <c r="OBD242" s="187"/>
      <c r="OBE242" s="187"/>
      <c r="OBF242" s="187"/>
      <c r="OBG242" s="187"/>
      <c r="OBH242" s="187"/>
      <c r="OBI242" s="187"/>
      <c r="OBJ242" s="187"/>
      <c r="OBK242" s="187"/>
      <c r="OBL242" s="187"/>
      <c r="OBM242" s="187"/>
      <c r="OBN242" s="187"/>
      <c r="OBO242" s="187"/>
      <c r="OBP242" s="187"/>
      <c r="OBQ242" s="187"/>
      <c r="OBR242" s="187"/>
      <c r="OBS242" s="187"/>
      <c r="OBT242" s="187"/>
      <c r="OBU242" s="187"/>
      <c r="OBV242" s="187"/>
      <c r="OBW242" s="187"/>
      <c r="OBX242" s="187"/>
      <c r="OBY242" s="187"/>
      <c r="OBZ242" s="187"/>
      <c r="OCA242" s="187"/>
      <c r="OCB242" s="187"/>
      <c r="OCC242" s="187"/>
      <c r="OCD242" s="187"/>
      <c r="OCE242" s="187"/>
      <c r="OCF242" s="187"/>
      <c r="OCG242" s="187"/>
      <c r="OCH242" s="187"/>
      <c r="OCI242" s="187"/>
      <c r="OCJ242" s="187"/>
      <c r="OCK242" s="187"/>
      <c r="OCL242" s="187"/>
      <c r="OCM242" s="187"/>
      <c r="OCN242" s="187"/>
      <c r="OCO242" s="187"/>
      <c r="OCP242" s="187"/>
      <c r="OCQ242" s="187"/>
      <c r="OCR242" s="187"/>
      <c r="OCS242" s="187"/>
      <c r="OCT242" s="187"/>
      <c r="OCU242" s="187"/>
      <c r="OCV242" s="187"/>
      <c r="OCW242" s="187"/>
      <c r="OCX242" s="187"/>
      <c r="OCY242" s="187"/>
      <c r="OCZ242" s="187"/>
      <c r="ODA242" s="187"/>
      <c r="ODB242" s="187"/>
      <c r="ODC242" s="187"/>
      <c r="ODD242" s="187"/>
      <c r="ODE242" s="187"/>
      <c r="ODF242" s="187"/>
      <c r="ODG242" s="187"/>
      <c r="ODH242" s="187"/>
      <c r="ODI242" s="187"/>
      <c r="ODJ242" s="187"/>
      <c r="ODK242" s="187"/>
      <c r="ODL242" s="187"/>
      <c r="ODM242" s="187"/>
      <c r="ODN242" s="187"/>
      <c r="ODO242" s="187"/>
      <c r="ODP242" s="187"/>
      <c r="ODQ242" s="187"/>
      <c r="ODR242" s="187"/>
      <c r="ODS242" s="187"/>
      <c r="ODT242" s="187"/>
      <c r="ODU242" s="187"/>
      <c r="ODV242" s="187"/>
      <c r="ODW242" s="187"/>
      <c r="ODX242" s="187"/>
      <c r="ODY242" s="187"/>
      <c r="ODZ242" s="187"/>
      <c r="OEA242" s="187"/>
      <c r="OEB242" s="187"/>
      <c r="OEC242" s="187"/>
      <c r="OED242" s="187"/>
      <c r="OEE242" s="187"/>
      <c r="OEF242" s="187"/>
      <c r="OEG242" s="187"/>
      <c r="OEH242" s="187"/>
      <c r="OEI242" s="187"/>
      <c r="OEJ242" s="187"/>
      <c r="OEK242" s="187"/>
      <c r="OEL242" s="187"/>
      <c r="OEM242" s="187"/>
      <c r="OEN242" s="187"/>
      <c r="OEO242" s="187"/>
      <c r="OEP242" s="187"/>
      <c r="OEQ242" s="187"/>
      <c r="OER242" s="187"/>
      <c r="OES242" s="187"/>
      <c r="OET242" s="187"/>
      <c r="OEU242" s="187"/>
      <c r="OEV242" s="187"/>
      <c r="OEW242" s="187"/>
      <c r="OEX242" s="187"/>
      <c r="OEY242" s="187"/>
      <c r="OEZ242" s="187"/>
      <c r="OFA242" s="187"/>
      <c r="OFB242" s="187"/>
      <c r="OFC242" s="187"/>
      <c r="OFD242" s="187"/>
      <c r="OFE242" s="187"/>
      <c r="OFF242" s="187"/>
      <c r="OFG242" s="187"/>
      <c r="OFH242" s="187"/>
      <c r="OFI242" s="187"/>
      <c r="OFJ242" s="187"/>
      <c r="OFK242" s="187"/>
      <c r="OFL242" s="187"/>
      <c r="OFM242" s="187"/>
      <c r="OFN242" s="187"/>
      <c r="OFO242" s="187"/>
      <c r="OFP242" s="187"/>
      <c r="OFQ242" s="187"/>
      <c r="OFR242" s="187"/>
      <c r="OFS242" s="187"/>
      <c r="OFT242" s="187"/>
      <c r="OFU242" s="187"/>
      <c r="OFV242" s="187"/>
      <c r="OFW242" s="187"/>
      <c r="OFX242" s="187"/>
      <c r="OFY242" s="187"/>
      <c r="OFZ242" s="187"/>
      <c r="OGA242" s="187"/>
      <c r="OGB242" s="187"/>
      <c r="OGC242" s="187"/>
      <c r="OGD242" s="187"/>
      <c r="OGE242" s="187"/>
      <c r="OGF242" s="187"/>
      <c r="OGG242" s="187"/>
      <c r="OGH242" s="187"/>
      <c r="OGI242" s="187"/>
      <c r="OGJ242" s="187"/>
      <c r="OGK242" s="187"/>
      <c r="OGL242" s="187"/>
      <c r="OGM242" s="187"/>
      <c r="OGN242" s="187"/>
      <c r="OGO242" s="187"/>
      <c r="OGP242" s="187"/>
      <c r="OGQ242" s="187"/>
      <c r="OGR242" s="187"/>
      <c r="OGS242" s="187"/>
      <c r="OGT242" s="187"/>
      <c r="OGU242" s="187"/>
      <c r="OGV242" s="187"/>
      <c r="OGW242" s="187"/>
      <c r="OGX242" s="187"/>
      <c r="OGY242" s="187"/>
      <c r="OGZ242" s="187"/>
      <c r="OHA242" s="187"/>
      <c r="OHB242" s="187"/>
      <c r="OHC242" s="187"/>
      <c r="OHD242" s="187"/>
      <c r="OHE242" s="187"/>
      <c r="OHF242" s="187"/>
      <c r="OHG242" s="187"/>
      <c r="OHH242" s="187"/>
      <c r="OHI242" s="187"/>
      <c r="OHJ242" s="187"/>
      <c r="OHK242" s="187"/>
      <c r="OHL242" s="187"/>
      <c r="OHM242" s="187"/>
      <c r="OHN242" s="187"/>
      <c r="OHO242" s="187"/>
      <c r="OHP242" s="187"/>
      <c r="OHQ242" s="187"/>
      <c r="OHR242" s="187"/>
      <c r="OHS242" s="187"/>
      <c r="OHT242" s="187"/>
      <c r="OHU242" s="187"/>
      <c r="OHV242" s="187"/>
      <c r="OHW242" s="187"/>
      <c r="OHX242" s="187"/>
      <c r="OHY242" s="187"/>
      <c r="OHZ242" s="187"/>
      <c r="OIA242" s="187"/>
      <c r="OIB242" s="187"/>
      <c r="OIC242" s="187"/>
      <c r="OID242" s="187"/>
      <c r="OIE242" s="187"/>
      <c r="OIF242" s="187"/>
      <c r="OIG242" s="187"/>
      <c r="OIH242" s="187"/>
      <c r="OII242" s="187"/>
      <c r="OIJ242" s="187"/>
      <c r="OIK242" s="187"/>
      <c r="OIL242" s="187"/>
      <c r="OIM242" s="187"/>
      <c r="OIN242" s="187"/>
      <c r="OIO242" s="187"/>
      <c r="OIP242" s="187"/>
      <c r="OIQ242" s="187"/>
      <c r="OIR242" s="187"/>
      <c r="OIS242" s="187"/>
      <c r="OIT242" s="187"/>
      <c r="OIU242" s="187"/>
      <c r="OIV242" s="187"/>
      <c r="OIW242" s="187"/>
      <c r="OIX242" s="187"/>
      <c r="OIY242" s="187"/>
      <c r="OIZ242" s="187"/>
      <c r="OJA242" s="187"/>
      <c r="OJB242" s="187"/>
      <c r="OJC242" s="187"/>
      <c r="OJD242" s="187"/>
      <c r="OJE242" s="187"/>
      <c r="OJF242" s="187"/>
      <c r="OJG242" s="187"/>
      <c r="OJH242" s="187"/>
      <c r="OJI242" s="187"/>
      <c r="OJJ242" s="187"/>
      <c r="OJK242" s="187"/>
      <c r="OJL242" s="187"/>
      <c r="OJM242" s="187"/>
      <c r="OJN242" s="187"/>
      <c r="OJO242" s="187"/>
      <c r="OJP242" s="187"/>
      <c r="OJQ242" s="187"/>
      <c r="OJR242" s="187"/>
      <c r="OJS242" s="187"/>
      <c r="OJT242" s="187"/>
      <c r="OJU242" s="187"/>
      <c r="OJV242" s="187"/>
      <c r="OJW242" s="187"/>
      <c r="OJX242" s="187"/>
      <c r="OJY242" s="187"/>
      <c r="OJZ242" s="187"/>
      <c r="OKA242" s="187"/>
      <c r="OKB242" s="187"/>
      <c r="OKC242" s="187"/>
      <c r="OKD242" s="187"/>
      <c r="OKE242" s="187"/>
      <c r="OKF242" s="187"/>
      <c r="OKG242" s="187"/>
      <c r="OKH242" s="187"/>
      <c r="OKI242" s="187"/>
      <c r="OKJ242" s="187"/>
      <c r="OKK242" s="187"/>
      <c r="OKL242" s="187"/>
      <c r="OKM242" s="187"/>
      <c r="OKN242" s="187"/>
      <c r="OKO242" s="187"/>
      <c r="OKP242" s="187"/>
      <c r="OKQ242" s="187"/>
      <c r="OKR242" s="187"/>
      <c r="OKS242" s="187"/>
      <c r="OKT242" s="187"/>
      <c r="OKU242" s="187"/>
      <c r="OKV242" s="187"/>
      <c r="OKW242" s="187"/>
      <c r="OKX242" s="187"/>
      <c r="OKY242" s="187"/>
      <c r="OKZ242" s="187"/>
      <c r="OLA242" s="187"/>
      <c r="OLB242" s="187"/>
      <c r="OLC242" s="187"/>
      <c r="OLD242" s="187"/>
      <c r="OLE242" s="187"/>
      <c r="OLF242" s="187"/>
      <c r="OLG242" s="187"/>
      <c r="OLH242" s="187"/>
      <c r="OLI242" s="187"/>
      <c r="OLJ242" s="187"/>
      <c r="OLK242" s="187"/>
      <c r="OLL242" s="187"/>
      <c r="OLM242" s="187"/>
      <c r="OLN242" s="187"/>
      <c r="OLO242" s="187"/>
      <c r="OLP242" s="187"/>
      <c r="OLQ242" s="187"/>
      <c r="OLR242" s="187"/>
      <c r="OLS242" s="187"/>
      <c r="OLT242" s="187"/>
      <c r="OLU242" s="187"/>
      <c r="OLV242" s="187"/>
      <c r="OLW242" s="187"/>
      <c r="OLX242" s="187"/>
      <c r="OLY242" s="187"/>
      <c r="OLZ242" s="187"/>
      <c r="OMA242" s="187"/>
      <c r="OMB242" s="187"/>
      <c r="OMC242" s="187"/>
      <c r="OMD242" s="187"/>
      <c r="OME242" s="187"/>
      <c r="OMF242" s="187"/>
      <c r="OMG242" s="187"/>
      <c r="OMH242" s="187"/>
      <c r="OMI242" s="187"/>
      <c r="OMJ242" s="187"/>
      <c r="OMK242" s="187"/>
      <c r="OML242" s="187"/>
      <c r="OMM242" s="187"/>
      <c r="OMN242" s="187"/>
      <c r="OMO242" s="187"/>
      <c r="OMP242" s="187"/>
      <c r="OMQ242" s="187"/>
      <c r="OMR242" s="187"/>
      <c r="OMS242" s="187"/>
      <c r="OMT242" s="187"/>
      <c r="OMU242" s="187"/>
      <c r="OMV242" s="187"/>
      <c r="OMW242" s="187"/>
      <c r="OMX242" s="187"/>
      <c r="OMY242" s="187"/>
      <c r="OMZ242" s="187"/>
      <c r="ONA242" s="187"/>
      <c r="ONB242" s="187"/>
      <c r="ONC242" s="187"/>
      <c r="OND242" s="187"/>
      <c r="ONE242" s="187"/>
      <c r="ONF242" s="187"/>
      <c r="ONG242" s="187"/>
      <c r="ONH242" s="187"/>
      <c r="ONI242" s="187"/>
      <c r="ONJ242" s="187"/>
      <c r="ONK242" s="187"/>
      <c r="ONL242" s="187"/>
      <c r="ONM242" s="187"/>
      <c r="ONN242" s="187"/>
      <c r="ONO242" s="187"/>
      <c r="ONP242" s="187"/>
      <c r="ONQ242" s="187"/>
      <c r="ONR242" s="187"/>
      <c r="ONS242" s="187"/>
      <c r="ONT242" s="187"/>
      <c r="ONU242" s="187"/>
      <c r="ONV242" s="187"/>
      <c r="ONW242" s="187"/>
      <c r="ONX242" s="187"/>
      <c r="ONY242" s="187"/>
      <c r="ONZ242" s="187"/>
      <c r="OOA242" s="187"/>
      <c r="OOB242" s="187"/>
      <c r="OOC242" s="187"/>
      <c r="OOD242" s="187"/>
      <c r="OOE242" s="187"/>
      <c r="OOF242" s="187"/>
      <c r="OOG242" s="187"/>
      <c r="OOH242" s="187"/>
      <c r="OOI242" s="187"/>
      <c r="OOJ242" s="187"/>
      <c r="OOK242" s="187"/>
      <c r="OOL242" s="187"/>
      <c r="OOM242" s="187"/>
      <c r="OON242" s="187"/>
      <c r="OOO242" s="187"/>
      <c r="OOP242" s="187"/>
      <c r="OOQ242" s="187"/>
      <c r="OOR242" s="187"/>
      <c r="OOS242" s="187"/>
      <c r="OOT242" s="187"/>
      <c r="OOU242" s="187"/>
      <c r="OOV242" s="187"/>
      <c r="OOW242" s="187"/>
      <c r="OOX242" s="187"/>
      <c r="OOY242" s="187"/>
      <c r="OOZ242" s="187"/>
      <c r="OPA242" s="187"/>
      <c r="OPB242" s="187"/>
      <c r="OPC242" s="187"/>
      <c r="OPD242" s="187"/>
      <c r="OPE242" s="187"/>
      <c r="OPF242" s="187"/>
      <c r="OPG242" s="187"/>
      <c r="OPH242" s="187"/>
      <c r="OPI242" s="187"/>
      <c r="OPJ242" s="187"/>
      <c r="OPK242" s="187"/>
      <c r="OPL242" s="187"/>
      <c r="OPM242" s="187"/>
      <c r="OPN242" s="187"/>
      <c r="OPO242" s="187"/>
      <c r="OPP242" s="187"/>
      <c r="OPQ242" s="187"/>
      <c r="OPR242" s="187"/>
      <c r="OPS242" s="187"/>
      <c r="OPT242" s="187"/>
      <c r="OPU242" s="187"/>
      <c r="OPV242" s="187"/>
      <c r="OPW242" s="187"/>
      <c r="OPX242" s="187"/>
      <c r="OPY242" s="187"/>
      <c r="OPZ242" s="187"/>
      <c r="OQA242" s="187"/>
      <c r="OQB242" s="187"/>
      <c r="OQC242" s="187"/>
      <c r="OQD242" s="187"/>
      <c r="OQE242" s="187"/>
      <c r="OQF242" s="187"/>
      <c r="OQG242" s="187"/>
      <c r="OQH242" s="187"/>
      <c r="OQI242" s="187"/>
      <c r="OQJ242" s="187"/>
      <c r="OQK242" s="187"/>
      <c r="OQL242" s="187"/>
      <c r="OQM242" s="187"/>
      <c r="OQN242" s="187"/>
      <c r="OQO242" s="187"/>
      <c r="OQP242" s="187"/>
      <c r="OQQ242" s="187"/>
      <c r="OQR242" s="187"/>
      <c r="OQS242" s="187"/>
      <c r="OQT242" s="187"/>
      <c r="OQU242" s="187"/>
      <c r="OQV242" s="187"/>
      <c r="OQW242" s="187"/>
      <c r="OQX242" s="187"/>
      <c r="OQY242" s="187"/>
      <c r="OQZ242" s="187"/>
      <c r="ORA242" s="187"/>
      <c r="ORB242" s="187"/>
      <c r="ORC242" s="187"/>
      <c r="ORD242" s="187"/>
      <c r="ORE242" s="187"/>
      <c r="ORF242" s="187"/>
      <c r="ORG242" s="187"/>
      <c r="ORH242" s="187"/>
      <c r="ORI242" s="187"/>
      <c r="ORJ242" s="187"/>
      <c r="ORK242" s="187"/>
      <c r="ORL242" s="187"/>
      <c r="ORM242" s="187"/>
      <c r="ORN242" s="187"/>
      <c r="ORO242" s="187"/>
      <c r="ORP242" s="187"/>
      <c r="ORQ242" s="187"/>
      <c r="ORR242" s="187"/>
      <c r="ORS242" s="187"/>
      <c r="ORT242" s="187"/>
      <c r="ORU242" s="187"/>
      <c r="ORV242" s="187"/>
      <c r="ORW242" s="187"/>
      <c r="ORX242" s="187"/>
      <c r="ORY242" s="187"/>
      <c r="ORZ242" s="187"/>
      <c r="OSA242" s="187"/>
      <c r="OSB242" s="187"/>
      <c r="OSC242" s="187"/>
      <c r="OSD242" s="187"/>
      <c r="OSE242" s="187"/>
      <c r="OSF242" s="187"/>
      <c r="OSG242" s="187"/>
      <c r="OSH242" s="187"/>
      <c r="OSI242" s="187"/>
      <c r="OSJ242" s="187"/>
      <c r="OSK242" s="187"/>
      <c r="OSL242" s="187"/>
      <c r="OSM242" s="187"/>
      <c r="OSN242" s="187"/>
      <c r="OSO242" s="187"/>
      <c r="OSP242" s="187"/>
      <c r="OSQ242" s="187"/>
      <c r="OSR242" s="187"/>
      <c r="OSS242" s="187"/>
      <c r="OST242" s="187"/>
      <c r="OSU242" s="187"/>
      <c r="OSV242" s="187"/>
      <c r="OSW242" s="187"/>
      <c r="OSX242" s="187"/>
      <c r="OSY242" s="187"/>
      <c r="OSZ242" s="187"/>
      <c r="OTA242" s="187"/>
      <c r="OTB242" s="187"/>
      <c r="OTC242" s="187"/>
      <c r="OTD242" s="187"/>
      <c r="OTE242" s="187"/>
      <c r="OTF242" s="187"/>
      <c r="OTG242" s="187"/>
      <c r="OTH242" s="187"/>
      <c r="OTI242" s="187"/>
      <c r="OTJ242" s="187"/>
      <c r="OTK242" s="187"/>
      <c r="OTL242" s="187"/>
      <c r="OTM242" s="187"/>
      <c r="OTN242" s="187"/>
      <c r="OTO242" s="187"/>
      <c r="OTP242" s="187"/>
      <c r="OTQ242" s="187"/>
      <c r="OTR242" s="187"/>
      <c r="OTS242" s="187"/>
      <c r="OTT242" s="187"/>
      <c r="OTU242" s="187"/>
      <c r="OTV242" s="187"/>
      <c r="OTW242" s="187"/>
      <c r="OTX242" s="187"/>
      <c r="OTY242" s="187"/>
      <c r="OTZ242" s="187"/>
      <c r="OUA242" s="187"/>
      <c r="OUB242" s="187"/>
      <c r="OUC242" s="187"/>
      <c r="OUD242" s="187"/>
      <c r="OUE242" s="187"/>
      <c r="OUF242" s="187"/>
      <c r="OUG242" s="187"/>
      <c r="OUH242" s="187"/>
      <c r="OUI242" s="187"/>
      <c r="OUJ242" s="187"/>
      <c r="OUK242" s="187"/>
      <c r="OUL242" s="187"/>
      <c r="OUM242" s="187"/>
      <c r="OUN242" s="187"/>
      <c r="OUO242" s="187"/>
      <c r="OUP242" s="187"/>
      <c r="OUQ242" s="187"/>
      <c r="OUR242" s="187"/>
      <c r="OUS242" s="187"/>
      <c r="OUT242" s="187"/>
      <c r="OUU242" s="187"/>
      <c r="OUV242" s="187"/>
      <c r="OUW242" s="187"/>
      <c r="OUX242" s="187"/>
      <c r="OUY242" s="187"/>
      <c r="OUZ242" s="187"/>
      <c r="OVA242" s="187"/>
      <c r="OVB242" s="187"/>
      <c r="OVC242" s="187"/>
      <c r="OVD242" s="187"/>
      <c r="OVE242" s="187"/>
      <c r="OVF242" s="187"/>
      <c r="OVG242" s="187"/>
      <c r="OVH242" s="187"/>
      <c r="OVI242" s="187"/>
      <c r="OVJ242" s="187"/>
      <c r="OVK242" s="187"/>
      <c r="OVL242" s="187"/>
      <c r="OVM242" s="187"/>
      <c r="OVN242" s="187"/>
      <c r="OVO242" s="187"/>
      <c r="OVP242" s="187"/>
      <c r="OVQ242" s="187"/>
      <c r="OVR242" s="187"/>
      <c r="OVS242" s="187"/>
      <c r="OVT242" s="187"/>
      <c r="OVU242" s="187"/>
      <c r="OVV242" s="187"/>
      <c r="OVW242" s="187"/>
      <c r="OVX242" s="187"/>
      <c r="OVY242" s="187"/>
      <c r="OVZ242" s="187"/>
      <c r="OWA242" s="187"/>
      <c r="OWB242" s="187"/>
      <c r="OWC242" s="187"/>
      <c r="OWD242" s="187"/>
      <c r="OWE242" s="187"/>
      <c r="OWF242" s="187"/>
      <c r="OWG242" s="187"/>
      <c r="OWH242" s="187"/>
      <c r="OWI242" s="187"/>
      <c r="OWJ242" s="187"/>
      <c r="OWK242" s="187"/>
      <c r="OWL242" s="187"/>
      <c r="OWM242" s="187"/>
      <c r="OWN242" s="187"/>
      <c r="OWO242" s="187"/>
      <c r="OWP242" s="187"/>
      <c r="OWQ242" s="187"/>
      <c r="OWR242" s="187"/>
      <c r="OWS242" s="187"/>
      <c r="OWT242" s="187"/>
      <c r="OWU242" s="187"/>
      <c r="OWV242" s="187"/>
      <c r="OWW242" s="187"/>
      <c r="OWX242" s="187"/>
      <c r="OWY242" s="187"/>
      <c r="OWZ242" s="187"/>
      <c r="OXA242" s="187"/>
      <c r="OXB242" s="187"/>
      <c r="OXC242" s="187"/>
      <c r="OXD242" s="187"/>
      <c r="OXE242" s="187"/>
      <c r="OXF242" s="187"/>
      <c r="OXG242" s="187"/>
      <c r="OXH242" s="187"/>
      <c r="OXI242" s="187"/>
      <c r="OXJ242" s="187"/>
      <c r="OXK242" s="187"/>
      <c r="OXL242" s="187"/>
      <c r="OXM242" s="187"/>
      <c r="OXN242" s="187"/>
      <c r="OXO242" s="187"/>
      <c r="OXP242" s="187"/>
      <c r="OXQ242" s="187"/>
      <c r="OXR242" s="187"/>
      <c r="OXS242" s="187"/>
      <c r="OXT242" s="187"/>
      <c r="OXU242" s="187"/>
      <c r="OXV242" s="187"/>
      <c r="OXW242" s="187"/>
      <c r="OXX242" s="187"/>
      <c r="OXY242" s="187"/>
      <c r="OXZ242" s="187"/>
      <c r="OYA242" s="187"/>
      <c r="OYB242" s="187"/>
      <c r="OYC242" s="187"/>
      <c r="OYD242" s="187"/>
      <c r="OYE242" s="187"/>
      <c r="OYF242" s="187"/>
      <c r="OYG242" s="187"/>
      <c r="OYH242" s="187"/>
      <c r="OYI242" s="187"/>
      <c r="OYJ242" s="187"/>
      <c r="OYK242" s="187"/>
      <c r="OYL242" s="187"/>
      <c r="OYM242" s="187"/>
      <c r="OYN242" s="187"/>
      <c r="OYO242" s="187"/>
      <c r="OYP242" s="187"/>
      <c r="OYQ242" s="187"/>
      <c r="OYR242" s="187"/>
      <c r="OYS242" s="187"/>
      <c r="OYT242" s="187"/>
      <c r="OYU242" s="187"/>
      <c r="OYV242" s="187"/>
      <c r="OYW242" s="187"/>
      <c r="OYX242" s="187"/>
      <c r="OYY242" s="187"/>
      <c r="OYZ242" s="187"/>
      <c r="OZA242" s="187"/>
      <c r="OZB242" s="187"/>
      <c r="OZC242" s="187"/>
      <c r="OZD242" s="187"/>
      <c r="OZE242" s="187"/>
      <c r="OZF242" s="187"/>
      <c r="OZG242" s="187"/>
      <c r="OZH242" s="187"/>
      <c r="OZI242" s="187"/>
      <c r="OZJ242" s="187"/>
      <c r="OZK242" s="187"/>
      <c r="OZL242" s="187"/>
      <c r="OZM242" s="187"/>
      <c r="OZN242" s="187"/>
      <c r="OZO242" s="187"/>
      <c r="OZP242" s="187"/>
      <c r="OZQ242" s="187"/>
      <c r="OZR242" s="187"/>
      <c r="OZS242" s="187"/>
      <c r="OZT242" s="187"/>
      <c r="OZU242" s="187"/>
      <c r="OZV242" s="187"/>
      <c r="OZW242" s="187"/>
      <c r="OZX242" s="187"/>
      <c r="OZY242" s="187"/>
      <c r="OZZ242" s="187"/>
      <c r="PAA242" s="187"/>
      <c r="PAB242" s="187"/>
      <c r="PAC242" s="187"/>
      <c r="PAD242" s="187"/>
      <c r="PAE242" s="187"/>
      <c r="PAF242" s="187"/>
      <c r="PAG242" s="187"/>
      <c r="PAH242" s="187"/>
      <c r="PAI242" s="187"/>
      <c r="PAJ242" s="187"/>
      <c r="PAK242" s="187"/>
      <c r="PAL242" s="187"/>
      <c r="PAM242" s="187"/>
      <c r="PAN242" s="187"/>
      <c r="PAO242" s="187"/>
      <c r="PAP242" s="187"/>
      <c r="PAQ242" s="187"/>
      <c r="PAR242" s="187"/>
      <c r="PAS242" s="187"/>
      <c r="PAT242" s="187"/>
      <c r="PAU242" s="187"/>
      <c r="PAV242" s="187"/>
      <c r="PAW242" s="187"/>
      <c r="PAX242" s="187"/>
      <c r="PAY242" s="187"/>
      <c r="PAZ242" s="187"/>
      <c r="PBA242" s="187"/>
      <c r="PBB242" s="187"/>
      <c r="PBC242" s="187"/>
      <c r="PBD242" s="187"/>
      <c r="PBE242" s="187"/>
      <c r="PBF242" s="187"/>
      <c r="PBG242" s="187"/>
      <c r="PBH242" s="187"/>
      <c r="PBI242" s="187"/>
      <c r="PBJ242" s="187"/>
      <c r="PBK242" s="187"/>
      <c r="PBL242" s="187"/>
      <c r="PBM242" s="187"/>
      <c r="PBN242" s="187"/>
      <c r="PBO242" s="187"/>
      <c r="PBP242" s="187"/>
      <c r="PBQ242" s="187"/>
      <c r="PBR242" s="187"/>
      <c r="PBS242" s="187"/>
      <c r="PBT242" s="187"/>
      <c r="PBU242" s="187"/>
      <c r="PBV242" s="187"/>
      <c r="PBW242" s="187"/>
      <c r="PBX242" s="187"/>
      <c r="PBY242" s="187"/>
      <c r="PBZ242" s="187"/>
      <c r="PCA242" s="187"/>
      <c r="PCB242" s="187"/>
      <c r="PCC242" s="187"/>
      <c r="PCD242" s="187"/>
      <c r="PCE242" s="187"/>
      <c r="PCF242" s="187"/>
      <c r="PCG242" s="187"/>
      <c r="PCH242" s="187"/>
      <c r="PCI242" s="187"/>
      <c r="PCJ242" s="187"/>
      <c r="PCK242" s="187"/>
      <c r="PCL242" s="187"/>
      <c r="PCM242" s="187"/>
      <c r="PCN242" s="187"/>
      <c r="PCO242" s="187"/>
      <c r="PCP242" s="187"/>
      <c r="PCQ242" s="187"/>
      <c r="PCR242" s="187"/>
      <c r="PCS242" s="187"/>
      <c r="PCT242" s="187"/>
      <c r="PCU242" s="187"/>
      <c r="PCV242" s="187"/>
      <c r="PCW242" s="187"/>
      <c r="PCX242" s="187"/>
      <c r="PCY242" s="187"/>
      <c r="PCZ242" s="187"/>
      <c r="PDA242" s="187"/>
      <c r="PDB242" s="187"/>
      <c r="PDC242" s="187"/>
      <c r="PDD242" s="187"/>
      <c r="PDE242" s="187"/>
      <c r="PDF242" s="187"/>
      <c r="PDG242" s="187"/>
      <c r="PDH242" s="187"/>
      <c r="PDI242" s="187"/>
      <c r="PDJ242" s="187"/>
      <c r="PDK242" s="187"/>
      <c r="PDL242" s="187"/>
      <c r="PDM242" s="187"/>
      <c r="PDN242" s="187"/>
      <c r="PDO242" s="187"/>
      <c r="PDP242" s="187"/>
      <c r="PDQ242" s="187"/>
      <c r="PDR242" s="187"/>
      <c r="PDS242" s="187"/>
      <c r="PDT242" s="187"/>
      <c r="PDU242" s="187"/>
      <c r="PDV242" s="187"/>
      <c r="PDW242" s="187"/>
      <c r="PDX242" s="187"/>
      <c r="PDY242" s="187"/>
      <c r="PDZ242" s="187"/>
      <c r="PEA242" s="187"/>
      <c r="PEB242" s="187"/>
      <c r="PEC242" s="187"/>
      <c r="PED242" s="187"/>
      <c r="PEE242" s="187"/>
      <c r="PEF242" s="187"/>
      <c r="PEG242" s="187"/>
      <c r="PEH242" s="187"/>
      <c r="PEI242" s="187"/>
      <c r="PEJ242" s="187"/>
      <c r="PEK242" s="187"/>
      <c r="PEL242" s="187"/>
      <c r="PEM242" s="187"/>
      <c r="PEN242" s="187"/>
      <c r="PEO242" s="187"/>
      <c r="PEP242" s="187"/>
      <c r="PEQ242" s="187"/>
      <c r="PER242" s="187"/>
      <c r="PES242" s="187"/>
      <c r="PET242" s="187"/>
      <c r="PEU242" s="187"/>
      <c r="PEV242" s="187"/>
      <c r="PEW242" s="187"/>
      <c r="PEX242" s="187"/>
      <c r="PEY242" s="187"/>
      <c r="PEZ242" s="187"/>
      <c r="PFA242" s="187"/>
      <c r="PFB242" s="187"/>
      <c r="PFC242" s="187"/>
      <c r="PFD242" s="187"/>
      <c r="PFE242" s="187"/>
      <c r="PFF242" s="187"/>
      <c r="PFG242" s="187"/>
      <c r="PFH242" s="187"/>
      <c r="PFI242" s="187"/>
      <c r="PFJ242" s="187"/>
      <c r="PFK242" s="187"/>
      <c r="PFL242" s="187"/>
      <c r="PFM242" s="187"/>
      <c r="PFN242" s="187"/>
      <c r="PFO242" s="187"/>
      <c r="PFP242" s="187"/>
      <c r="PFQ242" s="187"/>
      <c r="PFR242" s="187"/>
      <c r="PFS242" s="187"/>
      <c r="PFT242" s="187"/>
      <c r="PFU242" s="187"/>
      <c r="PFV242" s="187"/>
      <c r="PFW242" s="187"/>
      <c r="PFX242" s="187"/>
      <c r="PFY242" s="187"/>
      <c r="PFZ242" s="187"/>
      <c r="PGA242" s="187"/>
      <c r="PGB242" s="187"/>
      <c r="PGC242" s="187"/>
      <c r="PGD242" s="187"/>
      <c r="PGE242" s="187"/>
      <c r="PGF242" s="187"/>
      <c r="PGG242" s="187"/>
      <c r="PGH242" s="187"/>
      <c r="PGI242" s="187"/>
      <c r="PGJ242" s="187"/>
      <c r="PGK242" s="187"/>
      <c r="PGL242" s="187"/>
      <c r="PGM242" s="187"/>
      <c r="PGN242" s="187"/>
      <c r="PGO242" s="187"/>
      <c r="PGP242" s="187"/>
      <c r="PGQ242" s="187"/>
      <c r="PGR242" s="187"/>
      <c r="PGS242" s="187"/>
      <c r="PGT242" s="187"/>
      <c r="PGU242" s="187"/>
      <c r="PGV242" s="187"/>
      <c r="PGW242" s="187"/>
      <c r="PGX242" s="187"/>
      <c r="PGY242" s="187"/>
      <c r="PGZ242" s="187"/>
      <c r="PHA242" s="187"/>
      <c r="PHB242" s="187"/>
      <c r="PHC242" s="187"/>
      <c r="PHD242" s="187"/>
      <c r="PHE242" s="187"/>
      <c r="PHF242" s="187"/>
      <c r="PHG242" s="187"/>
      <c r="PHH242" s="187"/>
      <c r="PHI242" s="187"/>
      <c r="PHJ242" s="187"/>
      <c r="PHK242" s="187"/>
      <c r="PHL242" s="187"/>
      <c r="PHM242" s="187"/>
      <c r="PHN242" s="187"/>
      <c r="PHO242" s="187"/>
      <c r="PHP242" s="187"/>
      <c r="PHQ242" s="187"/>
      <c r="PHR242" s="187"/>
      <c r="PHS242" s="187"/>
      <c r="PHT242" s="187"/>
      <c r="PHU242" s="187"/>
      <c r="PHV242" s="187"/>
      <c r="PHW242" s="187"/>
      <c r="PHX242" s="187"/>
      <c r="PHY242" s="187"/>
      <c r="PHZ242" s="187"/>
      <c r="PIA242" s="187"/>
      <c r="PIB242" s="187"/>
      <c r="PIC242" s="187"/>
      <c r="PID242" s="187"/>
      <c r="PIE242" s="187"/>
      <c r="PIF242" s="187"/>
      <c r="PIG242" s="187"/>
      <c r="PIH242" s="187"/>
      <c r="PII242" s="187"/>
      <c r="PIJ242" s="187"/>
      <c r="PIK242" s="187"/>
      <c r="PIL242" s="187"/>
      <c r="PIM242" s="187"/>
      <c r="PIN242" s="187"/>
      <c r="PIO242" s="187"/>
      <c r="PIP242" s="187"/>
      <c r="PIQ242" s="187"/>
      <c r="PIR242" s="187"/>
      <c r="PIS242" s="187"/>
      <c r="PIT242" s="187"/>
      <c r="PIU242" s="187"/>
      <c r="PIV242" s="187"/>
      <c r="PIW242" s="187"/>
      <c r="PIX242" s="187"/>
      <c r="PIY242" s="187"/>
      <c r="PIZ242" s="187"/>
      <c r="PJA242" s="187"/>
      <c r="PJB242" s="187"/>
      <c r="PJC242" s="187"/>
      <c r="PJD242" s="187"/>
      <c r="PJE242" s="187"/>
      <c r="PJF242" s="187"/>
      <c r="PJG242" s="187"/>
      <c r="PJH242" s="187"/>
      <c r="PJI242" s="187"/>
      <c r="PJJ242" s="187"/>
      <c r="PJK242" s="187"/>
      <c r="PJL242" s="187"/>
      <c r="PJM242" s="187"/>
      <c r="PJN242" s="187"/>
      <c r="PJO242" s="187"/>
      <c r="PJP242" s="187"/>
      <c r="PJQ242" s="187"/>
      <c r="PJR242" s="187"/>
      <c r="PJS242" s="187"/>
      <c r="PJT242" s="187"/>
      <c r="PJU242" s="187"/>
      <c r="PJV242" s="187"/>
      <c r="PJW242" s="187"/>
      <c r="PJX242" s="187"/>
      <c r="PJY242" s="187"/>
      <c r="PJZ242" s="187"/>
      <c r="PKA242" s="187"/>
      <c r="PKB242" s="187"/>
      <c r="PKC242" s="187"/>
      <c r="PKD242" s="187"/>
      <c r="PKE242" s="187"/>
      <c r="PKF242" s="187"/>
      <c r="PKG242" s="187"/>
      <c r="PKH242" s="187"/>
      <c r="PKI242" s="187"/>
      <c r="PKJ242" s="187"/>
      <c r="PKK242" s="187"/>
      <c r="PKL242" s="187"/>
      <c r="PKM242" s="187"/>
      <c r="PKN242" s="187"/>
      <c r="PKO242" s="187"/>
      <c r="PKP242" s="187"/>
      <c r="PKQ242" s="187"/>
      <c r="PKR242" s="187"/>
      <c r="PKS242" s="187"/>
      <c r="PKT242" s="187"/>
      <c r="PKU242" s="187"/>
      <c r="PKV242" s="187"/>
      <c r="PKW242" s="187"/>
      <c r="PKX242" s="187"/>
      <c r="PKY242" s="187"/>
      <c r="PKZ242" s="187"/>
      <c r="PLA242" s="187"/>
      <c r="PLB242" s="187"/>
      <c r="PLC242" s="187"/>
      <c r="PLD242" s="187"/>
      <c r="PLE242" s="187"/>
      <c r="PLF242" s="187"/>
      <c r="PLG242" s="187"/>
      <c r="PLH242" s="187"/>
      <c r="PLI242" s="187"/>
      <c r="PLJ242" s="187"/>
      <c r="PLK242" s="187"/>
      <c r="PLL242" s="187"/>
      <c r="PLM242" s="187"/>
      <c r="PLN242" s="187"/>
      <c r="PLO242" s="187"/>
      <c r="PLP242" s="187"/>
      <c r="PLQ242" s="187"/>
      <c r="PLR242" s="187"/>
      <c r="PLS242" s="187"/>
      <c r="PLT242" s="187"/>
      <c r="PLU242" s="187"/>
      <c r="PLV242" s="187"/>
      <c r="PLW242" s="187"/>
      <c r="PLX242" s="187"/>
      <c r="PLY242" s="187"/>
      <c r="PLZ242" s="187"/>
      <c r="PMA242" s="187"/>
      <c r="PMB242" s="187"/>
      <c r="PMC242" s="187"/>
      <c r="PMD242" s="187"/>
      <c r="PME242" s="187"/>
      <c r="PMF242" s="187"/>
      <c r="PMG242" s="187"/>
      <c r="PMH242" s="187"/>
      <c r="PMI242" s="187"/>
      <c r="PMJ242" s="187"/>
      <c r="PMK242" s="187"/>
      <c r="PML242" s="187"/>
      <c r="PMM242" s="187"/>
      <c r="PMN242" s="187"/>
      <c r="PMO242" s="187"/>
      <c r="PMP242" s="187"/>
      <c r="PMQ242" s="187"/>
      <c r="PMR242" s="187"/>
      <c r="PMS242" s="187"/>
      <c r="PMT242" s="187"/>
      <c r="PMU242" s="187"/>
      <c r="PMV242" s="187"/>
      <c r="PMW242" s="187"/>
      <c r="PMX242" s="187"/>
      <c r="PMY242" s="187"/>
      <c r="PMZ242" s="187"/>
      <c r="PNA242" s="187"/>
      <c r="PNB242" s="187"/>
      <c r="PNC242" s="187"/>
      <c r="PND242" s="187"/>
      <c r="PNE242" s="187"/>
      <c r="PNF242" s="187"/>
      <c r="PNG242" s="187"/>
      <c r="PNH242" s="187"/>
      <c r="PNI242" s="187"/>
      <c r="PNJ242" s="187"/>
      <c r="PNK242" s="187"/>
      <c r="PNL242" s="187"/>
      <c r="PNM242" s="187"/>
      <c r="PNN242" s="187"/>
      <c r="PNO242" s="187"/>
      <c r="PNP242" s="187"/>
      <c r="PNQ242" s="187"/>
      <c r="PNR242" s="187"/>
      <c r="PNS242" s="187"/>
      <c r="PNT242" s="187"/>
      <c r="PNU242" s="187"/>
      <c r="PNV242" s="187"/>
      <c r="PNW242" s="187"/>
      <c r="PNX242" s="187"/>
      <c r="PNY242" s="187"/>
      <c r="PNZ242" s="187"/>
      <c r="POA242" s="187"/>
      <c r="POB242" s="187"/>
      <c r="POC242" s="187"/>
      <c r="POD242" s="187"/>
      <c r="POE242" s="187"/>
      <c r="POF242" s="187"/>
      <c r="POG242" s="187"/>
      <c r="POH242" s="187"/>
      <c r="POI242" s="187"/>
      <c r="POJ242" s="187"/>
      <c r="POK242" s="187"/>
      <c r="POL242" s="187"/>
      <c r="POM242" s="187"/>
      <c r="PON242" s="187"/>
      <c r="POO242" s="187"/>
      <c r="POP242" s="187"/>
      <c r="POQ242" s="187"/>
      <c r="POR242" s="187"/>
      <c r="POS242" s="187"/>
      <c r="POT242" s="187"/>
      <c r="POU242" s="187"/>
      <c r="POV242" s="187"/>
      <c r="POW242" s="187"/>
      <c r="POX242" s="187"/>
      <c r="POY242" s="187"/>
      <c r="POZ242" s="187"/>
      <c r="PPA242" s="187"/>
      <c r="PPB242" s="187"/>
      <c r="PPC242" s="187"/>
      <c r="PPD242" s="187"/>
      <c r="PPE242" s="187"/>
      <c r="PPF242" s="187"/>
      <c r="PPG242" s="187"/>
      <c r="PPH242" s="187"/>
      <c r="PPI242" s="187"/>
      <c r="PPJ242" s="187"/>
      <c r="PPK242" s="187"/>
      <c r="PPL242" s="187"/>
      <c r="PPM242" s="187"/>
      <c r="PPN242" s="187"/>
      <c r="PPO242" s="187"/>
      <c r="PPP242" s="187"/>
      <c r="PPQ242" s="187"/>
      <c r="PPR242" s="187"/>
      <c r="PPS242" s="187"/>
      <c r="PPT242" s="187"/>
      <c r="PPU242" s="187"/>
      <c r="PPV242" s="187"/>
      <c r="PPW242" s="187"/>
      <c r="PPX242" s="187"/>
      <c r="PPY242" s="187"/>
      <c r="PPZ242" s="187"/>
      <c r="PQA242" s="187"/>
      <c r="PQB242" s="187"/>
      <c r="PQC242" s="187"/>
      <c r="PQD242" s="187"/>
      <c r="PQE242" s="187"/>
      <c r="PQF242" s="187"/>
      <c r="PQG242" s="187"/>
      <c r="PQH242" s="187"/>
      <c r="PQI242" s="187"/>
      <c r="PQJ242" s="187"/>
      <c r="PQK242" s="187"/>
      <c r="PQL242" s="187"/>
      <c r="PQM242" s="187"/>
      <c r="PQN242" s="187"/>
      <c r="PQO242" s="187"/>
      <c r="PQP242" s="187"/>
      <c r="PQQ242" s="187"/>
      <c r="PQR242" s="187"/>
      <c r="PQS242" s="187"/>
      <c r="PQT242" s="187"/>
      <c r="PQU242" s="187"/>
      <c r="PQV242" s="187"/>
      <c r="PQW242" s="187"/>
      <c r="PQX242" s="187"/>
      <c r="PQY242" s="187"/>
      <c r="PQZ242" s="187"/>
      <c r="PRA242" s="187"/>
      <c r="PRB242" s="187"/>
      <c r="PRC242" s="187"/>
      <c r="PRD242" s="187"/>
      <c r="PRE242" s="187"/>
      <c r="PRF242" s="187"/>
      <c r="PRG242" s="187"/>
      <c r="PRH242" s="187"/>
      <c r="PRI242" s="187"/>
      <c r="PRJ242" s="187"/>
      <c r="PRK242" s="187"/>
      <c r="PRL242" s="187"/>
      <c r="PRM242" s="187"/>
      <c r="PRN242" s="187"/>
      <c r="PRO242" s="187"/>
      <c r="PRP242" s="187"/>
      <c r="PRQ242" s="187"/>
      <c r="PRR242" s="187"/>
      <c r="PRS242" s="187"/>
      <c r="PRT242" s="187"/>
      <c r="PRU242" s="187"/>
      <c r="PRV242" s="187"/>
      <c r="PRW242" s="187"/>
      <c r="PRX242" s="187"/>
      <c r="PRY242" s="187"/>
      <c r="PRZ242" s="187"/>
      <c r="PSA242" s="187"/>
      <c r="PSB242" s="187"/>
      <c r="PSC242" s="187"/>
      <c r="PSD242" s="187"/>
      <c r="PSE242" s="187"/>
      <c r="PSF242" s="187"/>
      <c r="PSG242" s="187"/>
      <c r="PSH242" s="187"/>
      <c r="PSI242" s="187"/>
      <c r="PSJ242" s="187"/>
      <c r="PSK242" s="187"/>
      <c r="PSL242" s="187"/>
      <c r="PSM242" s="187"/>
      <c r="PSN242" s="187"/>
      <c r="PSO242" s="187"/>
      <c r="PSP242" s="187"/>
      <c r="PSQ242" s="187"/>
      <c r="PSR242" s="187"/>
      <c r="PSS242" s="187"/>
      <c r="PST242" s="187"/>
      <c r="PSU242" s="187"/>
      <c r="PSV242" s="187"/>
      <c r="PSW242" s="187"/>
      <c r="PSX242" s="187"/>
      <c r="PSY242" s="187"/>
      <c r="PSZ242" s="187"/>
      <c r="PTA242" s="187"/>
      <c r="PTB242" s="187"/>
      <c r="PTC242" s="187"/>
      <c r="PTD242" s="187"/>
      <c r="PTE242" s="187"/>
      <c r="PTF242" s="187"/>
      <c r="PTG242" s="187"/>
      <c r="PTH242" s="187"/>
      <c r="PTI242" s="187"/>
      <c r="PTJ242" s="187"/>
      <c r="PTK242" s="187"/>
      <c r="PTL242" s="187"/>
      <c r="PTM242" s="187"/>
      <c r="PTN242" s="187"/>
      <c r="PTO242" s="187"/>
      <c r="PTP242" s="187"/>
      <c r="PTQ242" s="187"/>
      <c r="PTR242" s="187"/>
      <c r="PTS242" s="187"/>
      <c r="PTT242" s="187"/>
      <c r="PTU242" s="187"/>
      <c r="PTV242" s="187"/>
      <c r="PTW242" s="187"/>
      <c r="PTX242" s="187"/>
      <c r="PTY242" s="187"/>
      <c r="PTZ242" s="187"/>
      <c r="PUA242" s="187"/>
      <c r="PUB242" s="187"/>
      <c r="PUC242" s="187"/>
      <c r="PUD242" s="187"/>
      <c r="PUE242" s="187"/>
      <c r="PUF242" s="187"/>
      <c r="PUG242" s="187"/>
      <c r="PUH242" s="187"/>
      <c r="PUI242" s="187"/>
      <c r="PUJ242" s="187"/>
      <c r="PUK242" s="187"/>
      <c r="PUL242" s="187"/>
      <c r="PUM242" s="187"/>
      <c r="PUN242" s="187"/>
      <c r="PUO242" s="187"/>
      <c r="PUP242" s="187"/>
      <c r="PUQ242" s="187"/>
      <c r="PUR242" s="187"/>
      <c r="PUS242" s="187"/>
      <c r="PUT242" s="187"/>
      <c r="PUU242" s="187"/>
      <c r="PUV242" s="187"/>
      <c r="PUW242" s="187"/>
      <c r="PUX242" s="187"/>
      <c r="PUY242" s="187"/>
      <c r="PUZ242" s="187"/>
      <c r="PVA242" s="187"/>
      <c r="PVB242" s="187"/>
      <c r="PVC242" s="187"/>
      <c r="PVD242" s="187"/>
      <c r="PVE242" s="187"/>
      <c r="PVF242" s="187"/>
      <c r="PVG242" s="187"/>
      <c r="PVH242" s="187"/>
      <c r="PVI242" s="187"/>
      <c r="PVJ242" s="187"/>
      <c r="PVK242" s="187"/>
      <c r="PVL242" s="187"/>
      <c r="PVM242" s="187"/>
      <c r="PVN242" s="187"/>
      <c r="PVO242" s="187"/>
      <c r="PVP242" s="187"/>
      <c r="PVQ242" s="187"/>
      <c r="PVR242" s="187"/>
      <c r="PVS242" s="187"/>
      <c r="PVT242" s="187"/>
      <c r="PVU242" s="187"/>
      <c r="PVV242" s="187"/>
      <c r="PVW242" s="187"/>
      <c r="PVX242" s="187"/>
      <c r="PVY242" s="187"/>
      <c r="PVZ242" s="187"/>
      <c r="PWA242" s="187"/>
      <c r="PWB242" s="187"/>
      <c r="PWC242" s="187"/>
      <c r="PWD242" s="187"/>
      <c r="PWE242" s="187"/>
      <c r="PWF242" s="187"/>
      <c r="PWG242" s="187"/>
      <c r="PWH242" s="187"/>
      <c r="PWI242" s="187"/>
      <c r="PWJ242" s="187"/>
      <c r="PWK242" s="187"/>
      <c r="PWL242" s="187"/>
      <c r="PWM242" s="187"/>
      <c r="PWN242" s="187"/>
      <c r="PWO242" s="187"/>
      <c r="PWP242" s="187"/>
      <c r="PWQ242" s="187"/>
      <c r="PWR242" s="187"/>
      <c r="PWS242" s="187"/>
      <c r="PWT242" s="187"/>
      <c r="PWU242" s="187"/>
      <c r="PWV242" s="187"/>
      <c r="PWW242" s="187"/>
      <c r="PWX242" s="187"/>
      <c r="PWY242" s="187"/>
      <c r="PWZ242" s="187"/>
      <c r="PXA242" s="187"/>
      <c r="PXB242" s="187"/>
      <c r="PXC242" s="187"/>
      <c r="PXD242" s="187"/>
      <c r="PXE242" s="187"/>
      <c r="PXF242" s="187"/>
      <c r="PXG242" s="187"/>
      <c r="PXH242" s="187"/>
      <c r="PXI242" s="187"/>
      <c r="PXJ242" s="187"/>
      <c r="PXK242" s="187"/>
      <c r="PXL242" s="187"/>
      <c r="PXM242" s="187"/>
      <c r="PXN242" s="187"/>
      <c r="PXO242" s="187"/>
      <c r="PXP242" s="187"/>
      <c r="PXQ242" s="187"/>
      <c r="PXR242" s="187"/>
      <c r="PXS242" s="187"/>
      <c r="PXT242" s="187"/>
      <c r="PXU242" s="187"/>
      <c r="PXV242" s="187"/>
      <c r="PXW242" s="187"/>
      <c r="PXX242" s="187"/>
      <c r="PXY242" s="187"/>
      <c r="PXZ242" s="187"/>
      <c r="PYA242" s="187"/>
      <c r="PYB242" s="187"/>
      <c r="PYC242" s="187"/>
      <c r="PYD242" s="187"/>
      <c r="PYE242" s="187"/>
      <c r="PYF242" s="187"/>
      <c r="PYG242" s="187"/>
      <c r="PYH242" s="187"/>
      <c r="PYI242" s="187"/>
      <c r="PYJ242" s="187"/>
      <c r="PYK242" s="187"/>
      <c r="PYL242" s="187"/>
      <c r="PYM242" s="187"/>
      <c r="PYN242" s="187"/>
      <c r="PYO242" s="187"/>
      <c r="PYP242" s="187"/>
      <c r="PYQ242" s="187"/>
      <c r="PYR242" s="187"/>
      <c r="PYS242" s="187"/>
      <c r="PYT242" s="187"/>
      <c r="PYU242" s="187"/>
      <c r="PYV242" s="187"/>
      <c r="PYW242" s="187"/>
      <c r="PYX242" s="187"/>
      <c r="PYY242" s="187"/>
      <c r="PYZ242" s="187"/>
      <c r="PZA242" s="187"/>
      <c r="PZB242" s="187"/>
      <c r="PZC242" s="187"/>
      <c r="PZD242" s="187"/>
      <c r="PZE242" s="187"/>
      <c r="PZF242" s="187"/>
      <c r="PZG242" s="187"/>
      <c r="PZH242" s="187"/>
      <c r="PZI242" s="187"/>
      <c r="PZJ242" s="187"/>
      <c r="PZK242" s="187"/>
      <c r="PZL242" s="187"/>
      <c r="PZM242" s="187"/>
      <c r="PZN242" s="187"/>
      <c r="PZO242" s="187"/>
      <c r="PZP242" s="187"/>
      <c r="PZQ242" s="187"/>
      <c r="PZR242" s="187"/>
      <c r="PZS242" s="187"/>
      <c r="PZT242" s="187"/>
      <c r="PZU242" s="187"/>
      <c r="PZV242" s="187"/>
      <c r="PZW242" s="187"/>
      <c r="PZX242" s="187"/>
      <c r="PZY242" s="187"/>
      <c r="PZZ242" s="187"/>
      <c r="QAA242" s="187"/>
      <c r="QAB242" s="187"/>
      <c r="QAC242" s="187"/>
      <c r="QAD242" s="187"/>
      <c r="QAE242" s="187"/>
      <c r="QAF242" s="187"/>
      <c r="QAG242" s="187"/>
      <c r="QAH242" s="187"/>
      <c r="QAI242" s="187"/>
      <c r="QAJ242" s="187"/>
      <c r="QAK242" s="187"/>
      <c r="QAL242" s="187"/>
      <c r="QAM242" s="187"/>
      <c r="QAN242" s="187"/>
      <c r="QAO242" s="187"/>
      <c r="QAP242" s="187"/>
      <c r="QAQ242" s="187"/>
      <c r="QAR242" s="187"/>
      <c r="QAS242" s="187"/>
      <c r="QAT242" s="187"/>
      <c r="QAU242" s="187"/>
      <c r="QAV242" s="187"/>
      <c r="QAW242" s="187"/>
      <c r="QAX242" s="187"/>
      <c r="QAY242" s="187"/>
      <c r="QAZ242" s="187"/>
      <c r="QBA242" s="187"/>
      <c r="QBB242" s="187"/>
      <c r="QBC242" s="187"/>
      <c r="QBD242" s="187"/>
      <c r="QBE242" s="187"/>
      <c r="QBF242" s="187"/>
      <c r="QBG242" s="187"/>
      <c r="QBH242" s="187"/>
      <c r="QBI242" s="187"/>
      <c r="QBJ242" s="187"/>
      <c r="QBK242" s="187"/>
      <c r="QBL242" s="187"/>
      <c r="QBM242" s="187"/>
      <c r="QBN242" s="187"/>
      <c r="QBO242" s="187"/>
      <c r="QBP242" s="187"/>
      <c r="QBQ242" s="187"/>
      <c r="QBR242" s="187"/>
      <c r="QBS242" s="187"/>
      <c r="QBT242" s="187"/>
      <c r="QBU242" s="187"/>
      <c r="QBV242" s="187"/>
      <c r="QBW242" s="187"/>
      <c r="QBX242" s="187"/>
      <c r="QBY242" s="187"/>
      <c r="QBZ242" s="187"/>
      <c r="QCA242" s="187"/>
      <c r="QCB242" s="187"/>
      <c r="QCC242" s="187"/>
      <c r="QCD242" s="187"/>
      <c r="QCE242" s="187"/>
      <c r="QCF242" s="187"/>
      <c r="QCG242" s="187"/>
      <c r="QCH242" s="187"/>
      <c r="QCI242" s="187"/>
      <c r="QCJ242" s="187"/>
      <c r="QCK242" s="187"/>
      <c r="QCL242" s="187"/>
      <c r="QCM242" s="187"/>
      <c r="QCN242" s="187"/>
      <c r="QCO242" s="187"/>
      <c r="QCP242" s="187"/>
      <c r="QCQ242" s="187"/>
      <c r="QCR242" s="187"/>
      <c r="QCS242" s="187"/>
      <c r="QCT242" s="187"/>
      <c r="QCU242" s="187"/>
      <c r="QCV242" s="187"/>
      <c r="QCW242" s="187"/>
      <c r="QCX242" s="187"/>
      <c r="QCY242" s="187"/>
      <c r="QCZ242" s="187"/>
      <c r="QDA242" s="187"/>
      <c r="QDB242" s="187"/>
      <c r="QDC242" s="187"/>
      <c r="QDD242" s="187"/>
      <c r="QDE242" s="187"/>
      <c r="QDF242" s="187"/>
      <c r="QDG242" s="187"/>
      <c r="QDH242" s="187"/>
      <c r="QDI242" s="187"/>
      <c r="QDJ242" s="187"/>
      <c r="QDK242" s="187"/>
      <c r="QDL242" s="187"/>
      <c r="QDM242" s="187"/>
      <c r="QDN242" s="187"/>
      <c r="QDO242" s="187"/>
      <c r="QDP242" s="187"/>
      <c r="QDQ242" s="187"/>
      <c r="QDR242" s="187"/>
      <c r="QDS242" s="187"/>
      <c r="QDT242" s="187"/>
      <c r="QDU242" s="187"/>
      <c r="QDV242" s="187"/>
      <c r="QDW242" s="187"/>
      <c r="QDX242" s="187"/>
      <c r="QDY242" s="187"/>
      <c r="QDZ242" s="187"/>
      <c r="QEA242" s="187"/>
      <c r="QEB242" s="187"/>
      <c r="QEC242" s="187"/>
      <c r="QED242" s="187"/>
      <c r="QEE242" s="187"/>
      <c r="QEF242" s="187"/>
      <c r="QEG242" s="187"/>
      <c r="QEH242" s="187"/>
      <c r="QEI242" s="187"/>
      <c r="QEJ242" s="187"/>
      <c r="QEK242" s="187"/>
      <c r="QEL242" s="187"/>
      <c r="QEM242" s="187"/>
      <c r="QEN242" s="187"/>
      <c r="QEO242" s="187"/>
      <c r="QEP242" s="187"/>
      <c r="QEQ242" s="187"/>
      <c r="QER242" s="187"/>
      <c r="QES242" s="187"/>
      <c r="QET242" s="187"/>
      <c r="QEU242" s="187"/>
      <c r="QEV242" s="187"/>
      <c r="QEW242" s="187"/>
      <c r="QEX242" s="187"/>
      <c r="QEY242" s="187"/>
      <c r="QEZ242" s="187"/>
      <c r="QFA242" s="187"/>
      <c r="QFB242" s="187"/>
      <c r="QFC242" s="187"/>
      <c r="QFD242" s="187"/>
      <c r="QFE242" s="187"/>
      <c r="QFF242" s="187"/>
      <c r="QFG242" s="187"/>
      <c r="QFH242" s="187"/>
      <c r="QFI242" s="187"/>
      <c r="QFJ242" s="187"/>
      <c r="QFK242" s="187"/>
      <c r="QFL242" s="187"/>
      <c r="QFM242" s="187"/>
      <c r="QFN242" s="187"/>
      <c r="QFO242" s="187"/>
      <c r="QFP242" s="187"/>
      <c r="QFQ242" s="187"/>
      <c r="QFR242" s="187"/>
      <c r="QFS242" s="187"/>
      <c r="QFT242" s="187"/>
      <c r="QFU242" s="187"/>
      <c r="QFV242" s="187"/>
      <c r="QFW242" s="187"/>
      <c r="QFX242" s="187"/>
      <c r="QFY242" s="187"/>
      <c r="QFZ242" s="187"/>
      <c r="QGA242" s="187"/>
      <c r="QGB242" s="187"/>
      <c r="QGC242" s="187"/>
      <c r="QGD242" s="187"/>
      <c r="QGE242" s="187"/>
      <c r="QGF242" s="187"/>
      <c r="QGG242" s="187"/>
      <c r="QGH242" s="187"/>
      <c r="QGI242" s="187"/>
      <c r="QGJ242" s="187"/>
      <c r="QGK242" s="187"/>
      <c r="QGL242" s="187"/>
      <c r="QGM242" s="187"/>
      <c r="QGN242" s="187"/>
      <c r="QGO242" s="187"/>
      <c r="QGP242" s="187"/>
      <c r="QGQ242" s="187"/>
      <c r="QGR242" s="187"/>
      <c r="QGS242" s="187"/>
      <c r="QGT242" s="187"/>
      <c r="QGU242" s="187"/>
      <c r="QGV242" s="187"/>
      <c r="QGW242" s="187"/>
      <c r="QGX242" s="187"/>
      <c r="QGY242" s="187"/>
      <c r="QGZ242" s="187"/>
      <c r="QHA242" s="187"/>
      <c r="QHB242" s="187"/>
      <c r="QHC242" s="187"/>
      <c r="QHD242" s="187"/>
      <c r="QHE242" s="187"/>
      <c r="QHF242" s="187"/>
      <c r="QHG242" s="187"/>
      <c r="QHH242" s="187"/>
      <c r="QHI242" s="187"/>
      <c r="QHJ242" s="187"/>
      <c r="QHK242" s="187"/>
      <c r="QHL242" s="187"/>
      <c r="QHM242" s="187"/>
      <c r="QHN242" s="187"/>
      <c r="QHO242" s="187"/>
      <c r="QHP242" s="187"/>
      <c r="QHQ242" s="187"/>
      <c r="QHR242" s="187"/>
      <c r="QHS242" s="187"/>
      <c r="QHT242" s="187"/>
      <c r="QHU242" s="187"/>
      <c r="QHV242" s="187"/>
      <c r="QHW242" s="187"/>
      <c r="QHX242" s="187"/>
      <c r="QHY242" s="187"/>
      <c r="QHZ242" s="187"/>
      <c r="QIA242" s="187"/>
      <c r="QIB242" s="187"/>
      <c r="QIC242" s="187"/>
      <c r="QID242" s="187"/>
      <c r="QIE242" s="187"/>
      <c r="QIF242" s="187"/>
      <c r="QIG242" s="187"/>
      <c r="QIH242" s="187"/>
      <c r="QII242" s="187"/>
      <c r="QIJ242" s="187"/>
      <c r="QIK242" s="187"/>
      <c r="QIL242" s="187"/>
      <c r="QIM242" s="187"/>
      <c r="QIN242" s="187"/>
      <c r="QIO242" s="187"/>
      <c r="QIP242" s="187"/>
      <c r="QIQ242" s="187"/>
      <c r="QIR242" s="187"/>
      <c r="QIS242" s="187"/>
      <c r="QIT242" s="187"/>
      <c r="QIU242" s="187"/>
      <c r="QIV242" s="187"/>
      <c r="QIW242" s="187"/>
      <c r="QIX242" s="187"/>
      <c r="QIY242" s="187"/>
      <c r="QIZ242" s="187"/>
      <c r="QJA242" s="187"/>
      <c r="QJB242" s="187"/>
      <c r="QJC242" s="187"/>
      <c r="QJD242" s="187"/>
      <c r="QJE242" s="187"/>
      <c r="QJF242" s="187"/>
      <c r="QJG242" s="187"/>
      <c r="QJH242" s="187"/>
      <c r="QJI242" s="187"/>
      <c r="QJJ242" s="187"/>
      <c r="QJK242" s="187"/>
      <c r="QJL242" s="187"/>
      <c r="QJM242" s="187"/>
      <c r="QJN242" s="187"/>
      <c r="QJO242" s="187"/>
      <c r="QJP242" s="187"/>
      <c r="QJQ242" s="187"/>
      <c r="QJR242" s="187"/>
      <c r="QJS242" s="187"/>
      <c r="QJT242" s="187"/>
      <c r="QJU242" s="187"/>
      <c r="QJV242" s="187"/>
      <c r="QJW242" s="187"/>
      <c r="QJX242" s="187"/>
      <c r="QJY242" s="187"/>
      <c r="QJZ242" s="187"/>
      <c r="QKA242" s="187"/>
      <c r="QKB242" s="187"/>
      <c r="QKC242" s="187"/>
      <c r="QKD242" s="187"/>
      <c r="QKE242" s="187"/>
      <c r="QKF242" s="187"/>
      <c r="QKG242" s="187"/>
      <c r="QKH242" s="187"/>
      <c r="QKI242" s="187"/>
      <c r="QKJ242" s="187"/>
      <c r="QKK242" s="187"/>
      <c r="QKL242" s="187"/>
      <c r="QKM242" s="187"/>
      <c r="QKN242" s="187"/>
      <c r="QKO242" s="187"/>
      <c r="QKP242" s="187"/>
      <c r="QKQ242" s="187"/>
      <c r="QKR242" s="187"/>
      <c r="QKS242" s="187"/>
      <c r="QKT242" s="187"/>
      <c r="QKU242" s="187"/>
      <c r="QKV242" s="187"/>
      <c r="QKW242" s="187"/>
      <c r="QKX242" s="187"/>
      <c r="QKY242" s="187"/>
      <c r="QKZ242" s="187"/>
      <c r="QLA242" s="187"/>
      <c r="QLB242" s="187"/>
      <c r="QLC242" s="187"/>
      <c r="QLD242" s="187"/>
      <c r="QLE242" s="187"/>
      <c r="QLF242" s="187"/>
      <c r="QLG242" s="187"/>
      <c r="QLH242" s="187"/>
      <c r="QLI242" s="187"/>
      <c r="QLJ242" s="187"/>
      <c r="QLK242" s="187"/>
      <c r="QLL242" s="187"/>
      <c r="QLM242" s="187"/>
      <c r="QLN242" s="187"/>
      <c r="QLO242" s="187"/>
      <c r="QLP242" s="187"/>
      <c r="QLQ242" s="187"/>
      <c r="QLR242" s="187"/>
      <c r="QLS242" s="187"/>
      <c r="QLT242" s="187"/>
      <c r="QLU242" s="187"/>
      <c r="QLV242" s="187"/>
      <c r="QLW242" s="187"/>
      <c r="QLX242" s="187"/>
      <c r="QLY242" s="187"/>
      <c r="QLZ242" s="187"/>
      <c r="QMA242" s="187"/>
      <c r="QMB242" s="187"/>
      <c r="QMC242" s="187"/>
      <c r="QMD242" s="187"/>
      <c r="QME242" s="187"/>
      <c r="QMF242" s="187"/>
      <c r="QMG242" s="187"/>
      <c r="QMH242" s="187"/>
      <c r="QMI242" s="187"/>
      <c r="QMJ242" s="187"/>
      <c r="QMK242" s="187"/>
      <c r="QML242" s="187"/>
      <c r="QMM242" s="187"/>
      <c r="QMN242" s="187"/>
      <c r="QMO242" s="187"/>
      <c r="QMP242" s="187"/>
      <c r="QMQ242" s="187"/>
      <c r="QMR242" s="187"/>
      <c r="QMS242" s="187"/>
      <c r="QMT242" s="187"/>
      <c r="QMU242" s="187"/>
      <c r="QMV242" s="187"/>
      <c r="QMW242" s="187"/>
      <c r="QMX242" s="187"/>
      <c r="QMY242" s="187"/>
      <c r="QMZ242" s="187"/>
      <c r="QNA242" s="187"/>
      <c r="QNB242" s="187"/>
      <c r="QNC242" s="187"/>
      <c r="QND242" s="187"/>
      <c r="QNE242" s="187"/>
      <c r="QNF242" s="187"/>
      <c r="QNG242" s="187"/>
      <c r="QNH242" s="187"/>
      <c r="QNI242" s="187"/>
      <c r="QNJ242" s="187"/>
      <c r="QNK242" s="187"/>
      <c r="QNL242" s="187"/>
      <c r="QNM242" s="187"/>
      <c r="QNN242" s="187"/>
      <c r="QNO242" s="187"/>
      <c r="QNP242" s="187"/>
      <c r="QNQ242" s="187"/>
      <c r="QNR242" s="187"/>
      <c r="QNS242" s="187"/>
      <c r="QNT242" s="187"/>
      <c r="QNU242" s="187"/>
      <c r="QNV242" s="187"/>
      <c r="QNW242" s="187"/>
      <c r="QNX242" s="187"/>
      <c r="QNY242" s="187"/>
      <c r="QNZ242" s="187"/>
      <c r="QOA242" s="187"/>
      <c r="QOB242" s="187"/>
      <c r="QOC242" s="187"/>
      <c r="QOD242" s="187"/>
      <c r="QOE242" s="187"/>
      <c r="QOF242" s="187"/>
      <c r="QOG242" s="187"/>
      <c r="QOH242" s="187"/>
      <c r="QOI242" s="187"/>
      <c r="QOJ242" s="187"/>
      <c r="QOK242" s="187"/>
      <c r="QOL242" s="187"/>
      <c r="QOM242" s="187"/>
      <c r="QON242" s="187"/>
      <c r="QOO242" s="187"/>
      <c r="QOP242" s="187"/>
      <c r="QOQ242" s="187"/>
      <c r="QOR242" s="187"/>
      <c r="QOS242" s="187"/>
      <c r="QOT242" s="187"/>
      <c r="QOU242" s="187"/>
      <c r="QOV242" s="187"/>
      <c r="QOW242" s="187"/>
      <c r="QOX242" s="187"/>
      <c r="QOY242" s="187"/>
      <c r="QOZ242" s="187"/>
      <c r="QPA242" s="187"/>
      <c r="QPB242" s="187"/>
      <c r="QPC242" s="187"/>
      <c r="QPD242" s="187"/>
      <c r="QPE242" s="187"/>
      <c r="QPF242" s="187"/>
      <c r="QPG242" s="187"/>
      <c r="QPH242" s="187"/>
      <c r="QPI242" s="187"/>
      <c r="QPJ242" s="187"/>
      <c r="QPK242" s="187"/>
      <c r="QPL242" s="187"/>
      <c r="QPM242" s="187"/>
      <c r="QPN242" s="187"/>
      <c r="QPO242" s="187"/>
      <c r="QPP242" s="187"/>
      <c r="QPQ242" s="187"/>
      <c r="QPR242" s="187"/>
      <c r="QPS242" s="187"/>
      <c r="QPT242" s="187"/>
      <c r="QPU242" s="187"/>
      <c r="QPV242" s="187"/>
      <c r="QPW242" s="187"/>
      <c r="QPX242" s="187"/>
      <c r="QPY242" s="187"/>
      <c r="QPZ242" s="187"/>
      <c r="QQA242" s="187"/>
      <c r="QQB242" s="187"/>
      <c r="QQC242" s="187"/>
      <c r="QQD242" s="187"/>
      <c r="QQE242" s="187"/>
      <c r="QQF242" s="187"/>
      <c r="QQG242" s="187"/>
      <c r="QQH242" s="187"/>
      <c r="QQI242" s="187"/>
      <c r="QQJ242" s="187"/>
      <c r="QQK242" s="187"/>
      <c r="QQL242" s="187"/>
      <c r="QQM242" s="187"/>
      <c r="QQN242" s="187"/>
      <c r="QQO242" s="187"/>
      <c r="QQP242" s="187"/>
      <c r="QQQ242" s="187"/>
      <c r="QQR242" s="187"/>
      <c r="QQS242" s="187"/>
      <c r="QQT242" s="187"/>
      <c r="QQU242" s="187"/>
      <c r="QQV242" s="187"/>
      <c r="QQW242" s="187"/>
      <c r="QQX242" s="187"/>
      <c r="QQY242" s="187"/>
      <c r="QQZ242" s="187"/>
      <c r="QRA242" s="187"/>
      <c r="QRB242" s="187"/>
      <c r="QRC242" s="187"/>
      <c r="QRD242" s="187"/>
      <c r="QRE242" s="187"/>
      <c r="QRF242" s="187"/>
      <c r="QRG242" s="187"/>
      <c r="QRH242" s="187"/>
      <c r="QRI242" s="187"/>
      <c r="QRJ242" s="187"/>
      <c r="QRK242" s="187"/>
      <c r="QRL242" s="187"/>
      <c r="QRM242" s="187"/>
      <c r="QRN242" s="187"/>
      <c r="QRO242" s="187"/>
      <c r="QRP242" s="187"/>
      <c r="QRQ242" s="187"/>
      <c r="QRR242" s="187"/>
      <c r="QRS242" s="187"/>
      <c r="QRT242" s="187"/>
      <c r="QRU242" s="187"/>
      <c r="QRV242" s="187"/>
      <c r="QRW242" s="187"/>
      <c r="QRX242" s="187"/>
      <c r="QRY242" s="187"/>
      <c r="QRZ242" s="187"/>
      <c r="QSA242" s="187"/>
      <c r="QSB242" s="187"/>
      <c r="QSC242" s="187"/>
      <c r="QSD242" s="187"/>
      <c r="QSE242" s="187"/>
      <c r="QSF242" s="187"/>
      <c r="QSG242" s="187"/>
      <c r="QSH242" s="187"/>
      <c r="QSI242" s="187"/>
      <c r="QSJ242" s="187"/>
      <c r="QSK242" s="187"/>
      <c r="QSL242" s="187"/>
      <c r="QSM242" s="187"/>
      <c r="QSN242" s="187"/>
      <c r="QSO242" s="187"/>
      <c r="QSP242" s="187"/>
      <c r="QSQ242" s="187"/>
      <c r="QSR242" s="187"/>
      <c r="QSS242" s="187"/>
      <c r="QST242" s="187"/>
      <c r="QSU242" s="187"/>
      <c r="QSV242" s="187"/>
      <c r="QSW242" s="187"/>
      <c r="QSX242" s="187"/>
      <c r="QSY242" s="187"/>
      <c r="QSZ242" s="187"/>
      <c r="QTA242" s="187"/>
      <c r="QTB242" s="187"/>
      <c r="QTC242" s="187"/>
      <c r="QTD242" s="187"/>
      <c r="QTE242" s="187"/>
      <c r="QTF242" s="187"/>
      <c r="QTG242" s="187"/>
      <c r="QTH242" s="187"/>
      <c r="QTI242" s="187"/>
      <c r="QTJ242" s="187"/>
      <c r="QTK242" s="187"/>
      <c r="QTL242" s="187"/>
      <c r="QTM242" s="187"/>
      <c r="QTN242" s="187"/>
      <c r="QTO242" s="187"/>
      <c r="QTP242" s="187"/>
      <c r="QTQ242" s="187"/>
      <c r="QTR242" s="187"/>
      <c r="QTS242" s="187"/>
      <c r="QTT242" s="187"/>
      <c r="QTU242" s="187"/>
      <c r="QTV242" s="187"/>
      <c r="QTW242" s="187"/>
      <c r="QTX242" s="187"/>
      <c r="QTY242" s="187"/>
      <c r="QTZ242" s="187"/>
      <c r="QUA242" s="187"/>
      <c r="QUB242" s="187"/>
      <c r="QUC242" s="187"/>
      <c r="QUD242" s="187"/>
      <c r="QUE242" s="187"/>
      <c r="QUF242" s="187"/>
      <c r="QUG242" s="187"/>
      <c r="QUH242" s="187"/>
      <c r="QUI242" s="187"/>
      <c r="QUJ242" s="187"/>
      <c r="QUK242" s="187"/>
      <c r="QUL242" s="187"/>
      <c r="QUM242" s="187"/>
      <c r="QUN242" s="187"/>
      <c r="QUO242" s="187"/>
      <c r="QUP242" s="187"/>
      <c r="QUQ242" s="187"/>
      <c r="QUR242" s="187"/>
      <c r="QUS242" s="187"/>
      <c r="QUT242" s="187"/>
      <c r="QUU242" s="187"/>
      <c r="QUV242" s="187"/>
      <c r="QUW242" s="187"/>
      <c r="QUX242" s="187"/>
      <c r="QUY242" s="187"/>
      <c r="QUZ242" s="187"/>
      <c r="QVA242" s="187"/>
      <c r="QVB242" s="187"/>
      <c r="QVC242" s="187"/>
      <c r="QVD242" s="187"/>
      <c r="QVE242" s="187"/>
      <c r="QVF242" s="187"/>
      <c r="QVG242" s="187"/>
      <c r="QVH242" s="187"/>
      <c r="QVI242" s="187"/>
      <c r="QVJ242" s="187"/>
      <c r="QVK242" s="187"/>
      <c r="QVL242" s="187"/>
      <c r="QVM242" s="187"/>
      <c r="QVN242" s="187"/>
      <c r="QVO242" s="187"/>
      <c r="QVP242" s="187"/>
      <c r="QVQ242" s="187"/>
      <c r="QVR242" s="187"/>
      <c r="QVS242" s="187"/>
      <c r="QVT242" s="187"/>
      <c r="QVU242" s="187"/>
      <c r="QVV242" s="187"/>
      <c r="QVW242" s="187"/>
      <c r="QVX242" s="187"/>
      <c r="QVY242" s="187"/>
      <c r="QVZ242" s="187"/>
      <c r="QWA242" s="187"/>
      <c r="QWB242" s="187"/>
      <c r="QWC242" s="187"/>
      <c r="QWD242" s="187"/>
      <c r="QWE242" s="187"/>
      <c r="QWF242" s="187"/>
      <c r="QWG242" s="187"/>
      <c r="QWH242" s="187"/>
      <c r="QWI242" s="187"/>
      <c r="QWJ242" s="187"/>
      <c r="QWK242" s="187"/>
      <c r="QWL242" s="187"/>
      <c r="QWM242" s="187"/>
      <c r="QWN242" s="187"/>
      <c r="QWO242" s="187"/>
      <c r="QWP242" s="187"/>
      <c r="QWQ242" s="187"/>
      <c r="QWR242" s="187"/>
      <c r="QWS242" s="187"/>
      <c r="QWT242" s="187"/>
      <c r="QWU242" s="187"/>
      <c r="QWV242" s="187"/>
      <c r="QWW242" s="187"/>
      <c r="QWX242" s="187"/>
      <c r="QWY242" s="187"/>
      <c r="QWZ242" s="187"/>
      <c r="QXA242" s="187"/>
      <c r="QXB242" s="187"/>
      <c r="QXC242" s="187"/>
      <c r="QXD242" s="187"/>
      <c r="QXE242" s="187"/>
      <c r="QXF242" s="187"/>
      <c r="QXG242" s="187"/>
      <c r="QXH242" s="187"/>
      <c r="QXI242" s="187"/>
      <c r="QXJ242" s="187"/>
      <c r="QXK242" s="187"/>
      <c r="QXL242" s="187"/>
      <c r="QXM242" s="187"/>
      <c r="QXN242" s="187"/>
      <c r="QXO242" s="187"/>
      <c r="QXP242" s="187"/>
      <c r="QXQ242" s="187"/>
      <c r="QXR242" s="187"/>
      <c r="QXS242" s="187"/>
      <c r="QXT242" s="187"/>
      <c r="QXU242" s="187"/>
      <c r="QXV242" s="187"/>
      <c r="QXW242" s="187"/>
      <c r="QXX242" s="187"/>
      <c r="QXY242" s="187"/>
      <c r="QXZ242" s="187"/>
      <c r="QYA242" s="187"/>
      <c r="QYB242" s="187"/>
      <c r="QYC242" s="187"/>
      <c r="QYD242" s="187"/>
      <c r="QYE242" s="187"/>
      <c r="QYF242" s="187"/>
      <c r="QYG242" s="187"/>
      <c r="QYH242" s="187"/>
      <c r="QYI242" s="187"/>
      <c r="QYJ242" s="187"/>
      <c r="QYK242" s="187"/>
      <c r="QYL242" s="187"/>
      <c r="QYM242" s="187"/>
      <c r="QYN242" s="187"/>
      <c r="QYO242" s="187"/>
      <c r="QYP242" s="187"/>
      <c r="QYQ242" s="187"/>
      <c r="QYR242" s="187"/>
      <c r="QYS242" s="187"/>
      <c r="QYT242" s="187"/>
      <c r="QYU242" s="187"/>
      <c r="QYV242" s="187"/>
      <c r="QYW242" s="187"/>
      <c r="QYX242" s="187"/>
      <c r="QYY242" s="187"/>
      <c r="QYZ242" s="187"/>
      <c r="QZA242" s="187"/>
      <c r="QZB242" s="187"/>
      <c r="QZC242" s="187"/>
      <c r="QZD242" s="187"/>
      <c r="QZE242" s="187"/>
      <c r="QZF242" s="187"/>
      <c r="QZG242" s="187"/>
      <c r="QZH242" s="187"/>
      <c r="QZI242" s="187"/>
      <c r="QZJ242" s="187"/>
      <c r="QZK242" s="187"/>
      <c r="QZL242" s="187"/>
      <c r="QZM242" s="187"/>
      <c r="QZN242" s="187"/>
      <c r="QZO242" s="187"/>
      <c r="QZP242" s="187"/>
      <c r="QZQ242" s="187"/>
      <c r="QZR242" s="187"/>
      <c r="QZS242" s="187"/>
      <c r="QZT242" s="187"/>
      <c r="QZU242" s="187"/>
      <c r="QZV242" s="187"/>
      <c r="QZW242" s="187"/>
      <c r="QZX242" s="187"/>
      <c r="QZY242" s="187"/>
      <c r="QZZ242" s="187"/>
      <c r="RAA242" s="187"/>
      <c r="RAB242" s="187"/>
      <c r="RAC242" s="187"/>
      <c r="RAD242" s="187"/>
      <c r="RAE242" s="187"/>
      <c r="RAF242" s="187"/>
      <c r="RAG242" s="187"/>
      <c r="RAH242" s="187"/>
      <c r="RAI242" s="187"/>
      <c r="RAJ242" s="187"/>
      <c r="RAK242" s="187"/>
      <c r="RAL242" s="187"/>
      <c r="RAM242" s="187"/>
      <c r="RAN242" s="187"/>
      <c r="RAO242" s="187"/>
      <c r="RAP242" s="187"/>
      <c r="RAQ242" s="187"/>
      <c r="RAR242" s="187"/>
      <c r="RAS242" s="187"/>
      <c r="RAT242" s="187"/>
      <c r="RAU242" s="187"/>
      <c r="RAV242" s="187"/>
      <c r="RAW242" s="187"/>
      <c r="RAX242" s="187"/>
      <c r="RAY242" s="187"/>
      <c r="RAZ242" s="187"/>
      <c r="RBA242" s="187"/>
      <c r="RBB242" s="187"/>
      <c r="RBC242" s="187"/>
      <c r="RBD242" s="187"/>
      <c r="RBE242" s="187"/>
      <c r="RBF242" s="187"/>
      <c r="RBG242" s="187"/>
      <c r="RBH242" s="187"/>
      <c r="RBI242" s="187"/>
      <c r="RBJ242" s="187"/>
      <c r="RBK242" s="187"/>
      <c r="RBL242" s="187"/>
      <c r="RBM242" s="187"/>
      <c r="RBN242" s="187"/>
      <c r="RBO242" s="187"/>
      <c r="RBP242" s="187"/>
      <c r="RBQ242" s="187"/>
      <c r="RBR242" s="187"/>
      <c r="RBS242" s="187"/>
      <c r="RBT242" s="187"/>
      <c r="RBU242" s="187"/>
      <c r="RBV242" s="187"/>
      <c r="RBW242" s="187"/>
      <c r="RBX242" s="187"/>
      <c r="RBY242" s="187"/>
      <c r="RBZ242" s="187"/>
      <c r="RCA242" s="187"/>
      <c r="RCB242" s="187"/>
      <c r="RCC242" s="187"/>
      <c r="RCD242" s="187"/>
      <c r="RCE242" s="187"/>
      <c r="RCF242" s="187"/>
      <c r="RCG242" s="187"/>
      <c r="RCH242" s="187"/>
      <c r="RCI242" s="187"/>
      <c r="RCJ242" s="187"/>
      <c r="RCK242" s="187"/>
      <c r="RCL242" s="187"/>
      <c r="RCM242" s="187"/>
      <c r="RCN242" s="187"/>
      <c r="RCO242" s="187"/>
      <c r="RCP242" s="187"/>
      <c r="RCQ242" s="187"/>
      <c r="RCR242" s="187"/>
      <c r="RCS242" s="187"/>
      <c r="RCT242" s="187"/>
      <c r="RCU242" s="187"/>
      <c r="RCV242" s="187"/>
      <c r="RCW242" s="187"/>
      <c r="RCX242" s="187"/>
      <c r="RCY242" s="187"/>
      <c r="RCZ242" s="187"/>
      <c r="RDA242" s="187"/>
      <c r="RDB242" s="187"/>
      <c r="RDC242" s="187"/>
      <c r="RDD242" s="187"/>
      <c r="RDE242" s="187"/>
      <c r="RDF242" s="187"/>
      <c r="RDG242" s="187"/>
      <c r="RDH242" s="187"/>
      <c r="RDI242" s="187"/>
      <c r="RDJ242" s="187"/>
      <c r="RDK242" s="187"/>
      <c r="RDL242" s="187"/>
      <c r="RDM242" s="187"/>
      <c r="RDN242" s="187"/>
      <c r="RDO242" s="187"/>
      <c r="RDP242" s="187"/>
      <c r="RDQ242" s="187"/>
      <c r="RDR242" s="187"/>
      <c r="RDS242" s="187"/>
      <c r="RDT242" s="187"/>
      <c r="RDU242" s="187"/>
      <c r="RDV242" s="187"/>
      <c r="RDW242" s="187"/>
      <c r="RDX242" s="187"/>
      <c r="RDY242" s="187"/>
      <c r="RDZ242" s="187"/>
      <c r="REA242" s="187"/>
      <c r="REB242" s="187"/>
      <c r="REC242" s="187"/>
      <c r="RED242" s="187"/>
      <c r="REE242" s="187"/>
      <c r="REF242" s="187"/>
      <c r="REG242" s="187"/>
      <c r="REH242" s="187"/>
      <c r="REI242" s="187"/>
      <c r="REJ242" s="187"/>
      <c r="REK242" s="187"/>
      <c r="REL242" s="187"/>
      <c r="REM242" s="187"/>
      <c r="REN242" s="187"/>
      <c r="REO242" s="187"/>
      <c r="REP242" s="187"/>
      <c r="REQ242" s="187"/>
      <c r="RER242" s="187"/>
      <c r="RES242" s="187"/>
      <c r="RET242" s="187"/>
      <c r="REU242" s="187"/>
      <c r="REV242" s="187"/>
      <c r="REW242" s="187"/>
      <c r="REX242" s="187"/>
      <c r="REY242" s="187"/>
      <c r="REZ242" s="187"/>
      <c r="RFA242" s="187"/>
      <c r="RFB242" s="187"/>
      <c r="RFC242" s="187"/>
      <c r="RFD242" s="187"/>
      <c r="RFE242" s="187"/>
      <c r="RFF242" s="187"/>
      <c r="RFG242" s="187"/>
      <c r="RFH242" s="187"/>
      <c r="RFI242" s="187"/>
      <c r="RFJ242" s="187"/>
      <c r="RFK242" s="187"/>
      <c r="RFL242" s="187"/>
      <c r="RFM242" s="187"/>
      <c r="RFN242" s="187"/>
      <c r="RFO242" s="187"/>
      <c r="RFP242" s="187"/>
      <c r="RFQ242" s="187"/>
      <c r="RFR242" s="187"/>
      <c r="RFS242" s="187"/>
      <c r="RFT242" s="187"/>
      <c r="RFU242" s="187"/>
      <c r="RFV242" s="187"/>
      <c r="RFW242" s="187"/>
      <c r="RFX242" s="187"/>
      <c r="RFY242" s="187"/>
      <c r="RFZ242" s="187"/>
      <c r="RGA242" s="187"/>
      <c r="RGB242" s="187"/>
      <c r="RGC242" s="187"/>
      <c r="RGD242" s="187"/>
      <c r="RGE242" s="187"/>
      <c r="RGF242" s="187"/>
      <c r="RGG242" s="187"/>
      <c r="RGH242" s="187"/>
      <c r="RGI242" s="187"/>
      <c r="RGJ242" s="187"/>
      <c r="RGK242" s="187"/>
      <c r="RGL242" s="187"/>
      <c r="RGM242" s="187"/>
      <c r="RGN242" s="187"/>
      <c r="RGO242" s="187"/>
      <c r="RGP242" s="187"/>
      <c r="RGQ242" s="187"/>
      <c r="RGR242" s="187"/>
      <c r="RGS242" s="187"/>
      <c r="RGT242" s="187"/>
      <c r="RGU242" s="187"/>
      <c r="RGV242" s="187"/>
      <c r="RGW242" s="187"/>
      <c r="RGX242" s="187"/>
      <c r="RGY242" s="187"/>
      <c r="RGZ242" s="187"/>
      <c r="RHA242" s="187"/>
      <c r="RHB242" s="187"/>
      <c r="RHC242" s="187"/>
      <c r="RHD242" s="187"/>
      <c r="RHE242" s="187"/>
      <c r="RHF242" s="187"/>
      <c r="RHG242" s="187"/>
      <c r="RHH242" s="187"/>
      <c r="RHI242" s="187"/>
      <c r="RHJ242" s="187"/>
      <c r="RHK242" s="187"/>
      <c r="RHL242" s="187"/>
      <c r="RHM242" s="187"/>
      <c r="RHN242" s="187"/>
      <c r="RHO242" s="187"/>
      <c r="RHP242" s="187"/>
      <c r="RHQ242" s="187"/>
      <c r="RHR242" s="187"/>
      <c r="RHS242" s="187"/>
      <c r="RHT242" s="187"/>
      <c r="RHU242" s="187"/>
      <c r="RHV242" s="187"/>
      <c r="RHW242" s="187"/>
      <c r="RHX242" s="187"/>
      <c r="RHY242" s="187"/>
      <c r="RHZ242" s="187"/>
      <c r="RIA242" s="187"/>
      <c r="RIB242" s="187"/>
      <c r="RIC242" s="187"/>
      <c r="RID242" s="187"/>
      <c r="RIE242" s="187"/>
      <c r="RIF242" s="187"/>
      <c r="RIG242" s="187"/>
      <c r="RIH242" s="187"/>
      <c r="RII242" s="187"/>
      <c r="RIJ242" s="187"/>
      <c r="RIK242" s="187"/>
      <c r="RIL242" s="187"/>
      <c r="RIM242" s="187"/>
      <c r="RIN242" s="187"/>
      <c r="RIO242" s="187"/>
      <c r="RIP242" s="187"/>
      <c r="RIQ242" s="187"/>
      <c r="RIR242" s="187"/>
      <c r="RIS242" s="187"/>
      <c r="RIT242" s="187"/>
      <c r="RIU242" s="187"/>
      <c r="RIV242" s="187"/>
      <c r="RIW242" s="187"/>
      <c r="RIX242" s="187"/>
      <c r="RIY242" s="187"/>
      <c r="RIZ242" s="187"/>
      <c r="RJA242" s="187"/>
      <c r="RJB242" s="187"/>
      <c r="RJC242" s="187"/>
      <c r="RJD242" s="187"/>
      <c r="RJE242" s="187"/>
      <c r="RJF242" s="187"/>
      <c r="RJG242" s="187"/>
      <c r="RJH242" s="187"/>
      <c r="RJI242" s="187"/>
      <c r="RJJ242" s="187"/>
      <c r="RJK242" s="187"/>
      <c r="RJL242" s="187"/>
      <c r="RJM242" s="187"/>
      <c r="RJN242" s="187"/>
      <c r="RJO242" s="187"/>
      <c r="RJP242" s="187"/>
      <c r="RJQ242" s="187"/>
      <c r="RJR242" s="187"/>
      <c r="RJS242" s="187"/>
      <c r="RJT242" s="187"/>
      <c r="RJU242" s="187"/>
      <c r="RJV242" s="187"/>
      <c r="RJW242" s="187"/>
      <c r="RJX242" s="187"/>
      <c r="RJY242" s="187"/>
      <c r="RJZ242" s="187"/>
      <c r="RKA242" s="187"/>
      <c r="RKB242" s="187"/>
      <c r="RKC242" s="187"/>
      <c r="RKD242" s="187"/>
      <c r="RKE242" s="187"/>
      <c r="RKF242" s="187"/>
      <c r="RKG242" s="187"/>
      <c r="RKH242" s="187"/>
      <c r="RKI242" s="187"/>
      <c r="RKJ242" s="187"/>
      <c r="RKK242" s="187"/>
      <c r="RKL242" s="187"/>
      <c r="RKM242" s="187"/>
      <c r="RKN242" s="187"/>
      <c r="RKO242" s="187"/>
      <c r="RKP242" s="187"/>
      <c r="RKQ242" s="187"/>
      <c r="RKR242" s="187"/>
      <c r="RKS242" s="187"/>
      <c r="RKT242" s="187"/>
      <c r="RKU242" s="187"/>
      <c r="RKV242" s="187"/>
      <c r="RKW242" s="187"/>
      <c r="RKX242" s="187"/>
      <c r="RKY242" s="187"/>
      <c r="RKZ242" s="187"/>
      <c r="RLA242" s="187"/>
      <c r="RLB242" s="187"/>
      <c r="RLC242" s="187"/>
      <c r="RLD242" s="187"/>
      <c r="RLE242" s="187"/>
      <c r="RLF242" s="187"/>
      <c r="RLG242" s="187"/>
      <c r="RLH242" s="187"/>
      <c r="RLI242" s="187"/>
      <c r="RLJ242" s="187"/>
      <c r="RLK242" s="187"/>
      <c r="RLL242" s="187"/>
      <c r="RLM242" s="187"/>
      <c r="RLN242" s="187"/>
      <c r="RLO242" s="187"/>
      <c r="RLP242" s="187"/>
      <c r="RLQ242" s="187"/>
      <c r="RLR242" s="187"/>
      <c r="RLS242" s="187"/>
      <c r="RLT242" s="187"/>
      <c r="RLU242" s="187"/>
      <c r="RLV242" s="187"/>
      <c r="RLW242" s="187"/>
      <c r="RLX242" s="187"/>
      <c r="RLY242" s="187"/>
      <c r="RLZ242" s="187"/>
      <c r="RMA242" s="187"/>
      <c r="RMB242" s="187"/>
      <c r="RMC242" s="187"/>
      <c r="RMD242" s="187"/>
      <c r="RME242" s="187"/>
      <c r="RMF242" s="187"/>
      <c r="RMG242" s="187"/>
      <c r="RMH242" s="187"/>
      <c r="RMI242" s="187"/>
      <c r="RMJ242" s="187"/>
      <c r="RMK242" s="187"/>
      <c r="RML242" s="187"/>
      <c r="RMM242" s="187"/>
      <c r="RMN242" s="187"/>
      <c r="RMO242" s="187"/>
      <c r="RMP242" s="187"/>
      <c r="RMQ242" s="187"/>
      <c r="RMR242" s="187"/>
      <c r="RMS242" s="187"/>
      <c r="RMT242" s="187"/>
      <c r="RMU242" s="187"/>
      <c r="RMV242" s="187"/>
      <c r="RMW242" s="187"/>
      <c r="RMX242" s="187"/>
      <c r="RMY242" s="187"/>
      <c r="RMZ242" s="187"/>
      <c r="RNA242" s="187"/>
      <c r="RNB242" s="187"/>
      <c r="RNC242" s="187"/>
      <c r="RND242" s="187"/>
      <c r="RNE242" s="187"/>
      <c r="RNF242" s="187"/>
      <c r="RNG242" s="187"/>
      <c r="RNH242" s="187"/>
      <c r="RNI242" s="187"/>
      <c r="RNJ242" s="187"/>
      <c r="RNK242" s="187"/>
      <c r="RNL242" s="187"/>
      <c r="RNM242" s="187"/>
      <c r="RNN242" s="187"/>
      <c r="RNO242" s="187"/>
      <c r="RNP242" s="187"/>
      <c r="RNQ242" s="187"/>
      <c r="RNR242" s="187"/>
      <c r="RNS242" s="187"/>
      <c r="RNT242" s="187"/>
      <c r="RNU242" s="187"/>
      <c r="RNV242" s="187"/>
      <c r="RNW242" s="187"/>
      <c r="RNX242" s="187"/>
      <c r="RNY242" s="187"/>
      <c r="RNZ242" s="187"/>
      <c r="ROA242" s="187"/>
      <c r="ROB242" s="187"/>
      <c r="ROC242" s="187"/>
      <c r="ROD242" s="187"/>
      <c r="ROE242" s="187"/>
      <c r="ROF242" s="187"/>
      <c r="ROG242" s="187"/>
      <c r="ROH242" s="187"/>
      <c r="ROI242" s="187"/>
      <c r="ROJ242" s="187"/>
      <c r="ROK242" s="187"/>
      <c r="ROL242" s="187"/>
      <c r="ROM242" s="187"/>
      <c r="RON242" s="187"/>
      <c r="ROO242" s="187"/>
      <c r="ROP242" s="187"/>
      <c r="ROQ242" s="187"/>
      <c r="ROR242" s="187"/>
      <c r="ROS242" s="187"/>
      <c r="ROT242" s="187"/>
      <c r="ROU242" s="187"/>
      <c r="ROV242" s="187"/>
      <c r="ROW242" s="187"/>
      <c r="ROX242" s="187"/>
      <c r="ROY242" s="187"/>
      <c r="ROZ242" s="187"/>
      <c r="RPA242" s="187"/>
      <c r="RPB242" s="187"/>
      <c r="RPC242" s="187"/>
      <c r="RPD242" s="187"/>
      <c r="RPE242" s="187"/>
      <c r="RPF242" s="187"/>
      <c r="RPG242" s="187"/>
      <c r="RPH242" s="187"/>
      <c r="RPI242" s="187"/>
      <c r="RPJ242" s="187"/>
      <c r="RPK242" s="187"/>
      <c r="RPL242" s="187"/>
      <c r="RPM242" s="187"/>
      <c r="RPN242" s="187"/>
      <c r="RPO242" s="187"/>
      <c r="RPP242" s="187"/>
      <c r="RPQ242" s="187"/>
      <c r="RPR242" s="187"/>
      <c r="RPS242" s="187"/>
      <c r="RPT242" s="187"/>
      <c r="RPU242" s="187"/>
      <c r="RPV242" s="187"/>
      <c r="RPW242" s="187"/>
      <c r="RPX242" s="187"/>
      <c r="RPY242" s="187"/>
      <c r="RPZ242" s="187"/>
      <c r="RQA242" s="187"/>
      <c r="RQB242" s="187"/>
      <c r="RQC242" s="187"/>
      <c r="RQD242" s="187"/>
      <c r="RQE242" s="187"/>
      <c r="RQF242" s="187"/>
      <c r="RQG242" s="187"/>
      <c r="RQH242" s="187"/>
      <c r="RQI242" s="187"/>
      <c r="RQJ242" s="187"/>
      <c r="RQK242" s="187"/>
      <c r="RQL242" s="187"/>
      <c r="RQM242" s="187"/>
      <c r="RQN242" s="187"/>
      <c r="RQO242" s="187"/>
      <c r="RQP242" s="187"/>
      <c r="RQQ242" s="187"/>
      <c r="RQR242" s="187"/>
      <c r="RQS242" s="187"/>
      <c r="RQT242" s="187"/>
      <c r="RQU242" s="187"/>
      <c r="RQV242" s="187"/>
      <c r="RQW242" s="187"/>
      <c r="RQX242" s="187"/>
      <c r="RQY242" s="187"/>
      <c r="RQZ242" s="187"/>
      <c r="RRA242" s="187"/>
      <c r="RRB242" s="187"/>
      <c r="RRC242" s="187"/>
      <c r="RRD242" s="187"/>
      <c r="RRE242" s="187"/>
      <c r="RRF242" s="187"/>
      <c r="RRG242" s="187"/>
      <c r="RRH242" s="187"/>
      <c r="RRI242" s="187"/>
      <c r="RRJ242" s="187"/>
      <c r="RRK242" s="187"/>
      <c r="RRL242" s="187"/>
      <c r="RRM242" s="187"/>
      <c r="RRN242" s="187"/>
      <c r="RRO242" s="187"/>
      <c r="RRP242" s="187"/>
      <c r="RRQ242" s="187"/>
      <c r="RRR242" s="187"/>
      <c r="RRS242" s="187"/>
      <c r="RRT242" s="187"/>
      <c r="RRU242" s="187"/>
      <c r="RRV242" s="187"/>
      <c r="RRW242" s="187"/>
      <c r="RRX242" s="187"/>
      <c r="RRY242" s="187"/>
      <c r="RRZ242" s="187"/>
      <c r="RSA242" s="187"/>
      <c r="RSB242" s="187"/>
      <c r="RSC242" s="187"/>
      <c r="RSD242" s="187"/>
      <c r="RSE242" s="187"/>
      <c r="RSF242" s="187"/>
      <c r="RSG242" s="187"/>
      <c r="RSH242" s="187"/>
      <c r="RSI242" s="187"/>
      <c r="RSJ242" s="187"/>
      <c r="RSK242" s="187"/>
      <c r="RSL242" s="187"/>
      <c r="RSM242" s="187"/>
      <c r="RSN242" s="187"/>
      <c r="RSO242" s="187"/>
      <c r="RSP242" s="187"/>
      <c r="RSQ242" s="187"/>
      <c r="RSR242" s="187"/>
      <c r="RSS242" s="187"/>
      <c r="RST242" s="187"/>
      <c r="RSU242" s="187"/>
      <c r="RSV242" s="187"/>
      <c r="RSW242" s="187"/>
      <c r="RSX242" s="187"/>
      <c r="RSY242" s="187"/>
      <c r="RSZ242" s="187"/>
      <c r="RTA242" s="187"/>
      <c r="RTB242" s="187"/>
      <c r="RTC242" s="187"/>
      <c r="RTD242" s="187"/>
      <c r="RTE242" s="187"/>
      <c r="RTF242" s="187"/>
      <c r="RTG242" s="187"/>
      <c r="RTH242" s="187"/>
      <c r="RTI242" s="187"/>
      <c r="RTJ242" s="187"/>
      <c r="RTK242" s="187"/>
      <c r="RTL242" s="187"/>
      <c r="RTM242" s="187"/>
      <c r="RTN242" s="187"/>
      <c r="RTO242" s="187"/>
      <c r="RTP242" s="187"/>
      <c r="RTQ242" s="187"/>
      <c r="RTR242" s="187"/>
      <c r="RTS242" s="187"/>
      <c r="RTT242" s="187"/>
      <c r="RTU242" s="187"/>
      <c r="RTV242" s="187"/>
      <c r="RTW242" s="187"/>
      <c r="RTX242" s="187"/>
      <c r="RTY242" s="187"/>
      <c r="RTZ242" s="187"/>
      <c r="RUA242" s="187"/>
      <c r="RUB242" s="187"/>
      <c r="RUC242" s="187"/>
      <c r="RUD242" s="187"/>
      <c r="RUE242" s="187"/>
      <c r="RUF242" s="187"/>
      <c r="RUG242" s="187"/>
      <c r="RUH242" s="187"/>
      <c r="RUI242" s="187"/>
      <c r="RUJ242" s="187"/>
      <c r="RUK242" s="187"/>
      <c r="RUL242" s="187"/>
      <c r="RUM242" s="187"/>
      <c r="RUN242" s="187"/>
      <c r="RUO242" s="187"/>
      <c r="RUP242" s="187"/>
      <c r="RUQ242" s="187"/>
      <c r="RUR242" s="187"/>
      <c r="RUS242" s="187"/>
      <c r="RUT242" s="187"/>
      <c r="RUU242" s="187"/>
      <c r="RUV242" s="187"/>
      <c r="RUW242" s="187"/>
      <c r="RUX242" s="187"/>
      <c r="RUY242" s="187"/>
      <c r="RUZ242" s="187"/>
      <c r="RVA242" s="187"/>
      <c r="RVB242" s="187"/>
      <c r="RVC242" s="187"/>
      <c r="RVD242" s="187"/>
      <c r="RVE242" s="187"/>
      <c r="RVF242" s="187"/>
      <c r="RVG242" s="187"/>
      <c r="RVH242" s="187"/>
      <c r="RVI242" s="187"/>
      <c r="RVJ242" s="187"/>
      <c r="RVK242" s="187"/>
      <c r="RVL242" s="187"/>
      <c r="RVM242" s="187"/>
      <c r="RVN242" s="187"/>
      <c r="RVO242" s="187"/>
      <c r="RVP242" s="187"/>
      <c r="RVQ242" s="187"/>
      <c r="RVR242" s="187"/>
      <c r="RVS242" s="187"/>
      <c r="RVT242" s="187"/>
      <c r="RVU242" s="187"/>
      <c r="RVV242" s="187"/>
      <c r="RVW242" s="187"/>
      <c r="RVX242" s="187"/>
      <c r="RVY242" s="187"/>
      <c r="RVZ242" s="187"/>
      <c r="RWA242" s="187"/>
      <c r="RWB242" s="187"/>
      <c r="RWC242" s="187"/>
      <c r="RWD242" s="187"/>
      <c r="RWE242" s="187"/>
      <c r="RWF242" s="187"/>
      <c r="RWG242" s="187"/>
      <c r="RWH242" s="187"/>
      <c r="RWI242" s="187"/>
      <c r="RWJ242" s="187"/>
      <c r="RWK242" s="187"/>
      <c r="RWL242" s="187"/>
      <c r="RWM242" s="187"/>
      <c r="RWN242" s="187"/>
      <c r="RWO242" s="187"/>
      <c r="RWP242" s="187"/>
      <c r="RWQ242" s="187"/>
      <c r="RWR242" s="187"/>
      <c r="RWS242" s="187"/>
      <c r="RWT242" s="187"/>
      <c r="RWU242" s="187"/>
      <c r="RWV242" s="187"/>
      <c r="RWW242" s="187"/>
      <c r="RWX242" s="187"/>
      <c r="RWY242" s="187"/>
      <c r="RWZ242" s="187"/>
      <c r="RXA242" s="187"/>
      <c r="RXB242" s="187"/>
      <c r="RXC242" s="187"/>
      <c r="RXD242" s="187"/>
      <c r="RXE242" s="187"/>
      <c r="RXF242" s="187"/>
      <c r="RXG242" s="187"/>
      <c r="RXH242" s="187"/>
      <c r="RXI242" s="187"/>
      <c r="RXJ242" s="187"/>
      <c r="RXK242" s="187"/>
      <c r="RXL242" s="187"/>
      <c r="RXM242" s="187"/>
      <c r="RXN242" s="187"/>
      <c r="RXO242" s="187"/>
      <c r="RXP242" s="187"/>
      <c r="RXQ242" s="187"/>
      <c r="RXR242" s="187"/>
      <c r="RXS242" s="187"/>
      <c r="RXT242" s="187"/>
      <c r="RXU242" s="187"/>
      <c r="RXV242" s="187"/>
      <c r="RXW242" s="187"/>
      <c r="RXX242" s="187"/>
      <c r="RXY242" s="187"/>
      <c r="RXZ242" s="187"/>
      <c r="RYA242" s="187"/>
      <c r="RYB242" s="187"/>
      <c r="RYC242" s="187"/>
      <c r="RYD242" s="187"/>
      <c r="RYE242" s="187"/>
      <c r="RYF242" s="187"/>
      <c r="RYG242" s="187"/>
      <c r="RYH242" s="187"/>
      <c r="RYI242" s="187"/>
      <c r="RYJ242" s="187"/>
      <c r="RYK242" s="187"/>
      <c r="RYL242" s="187"/>
      <c r="RYM242" s="187"/>
      <c r="RYN242" s="187"/>
      <c r="RYO242" s="187"/>
      <c r="RYP242" s="187"/>
      <c r="RYQ242" s="187"/>
      <c r="RYR242" s="187"/>
      <c r="RYS242" s="187"/>
      <c r="RYT242" s="187"/>
      <c r="RYU242" s="187"/>
      <c r="RYV242" s="187"/>
      <c r="RYW242" s="187"/>
      <c r="RYX242" s="187"/>
      <c r="RYY242" s="187"/>
      <c r="RYZ242" s="187"/>
      <c r="RZA242" s="187"/>
      <c r="RZB242" s="187"/>
      <c r="RZC242" s="187"/>
      <c r="RZD242" s="187"/>
      <c r="RZE242" s="187"/>
      <c r="RZF242" s="187"/>
      <c r="RZG242" s="187"/>
      <c r="RZH242" s="187"/>
      <c r="RZI242" s="187"/>
      <c r="RZJ242" s="187"/>
      <c r="RZK242" s="187"/>
      <c r="RZL242" s="187"/>
      <c r="RZM242" s="187"/>
      <c r="RZN242" s="187"/>
      <c r="RZO242" s="187"/>
      <c r="RZP242" s="187"/>
      <c r="RZQ242" s="187"/>
      <c r="RZR242" s="187"/>
      <c r="RZS242" s="187"/>
      <c r="RZT242" s="187"/>
      <c r="RZU242" s="187"/>
      <c r="RZV242" s="187"/>
      <c r="RZW242" s="187"/>
      <c r="RZX242" s="187"/>
      <c r="RZY242" s="187"/>
      <c r="RZZ242" s="187"/>
      <c r="SAA242" s="187"/>
      <c r="SAB242" s="187"/>
      <c r="SAC242" s="187"/>
      <c r="SAD242" s="187"/>
      <c r="SAE242" s="187"/>
      <c r="SAF242" s="187"/>
      <c r="SAG242" s="187"/>
      <c r="SAH242" s="187"/>
      <c r="SAI242" s="187"/>
      <c r="SAJ242" s="187"/>
      <c r="SAK242" s="187"/>
      <c r="SAL242" s="187"/>
      <c r="SAM242" s="187"/>
      <c r="SAN242" s="187"/>
      <c r="SAO242" s="187"/>
      <c r="SAP242" s="187"/>
      <c r="SAQ242" s="187"/>
      <c r="SAR242" s="187"/>
      <c r="SAS242" s="187"/>
      <c r="SAT242" s="187"/>
      <c r="SAU242" s="187"/>
      <c r="SAV242" s="187"/>
      <c r="SAW242" s="187"/>
      <c r="SAX242" s="187"/>
      <c r="SAY242" s="187"/>
      <c r="SAZ242" s="187"/>
      <c r="SBA242" s="187"/>
      <c r="SBB242" s="187"/>
      <c r="SBC242" s="187"/>
      <c r="SBD242" s="187"/>
      <c r="SBE242" s="187"/>
      <c r="SBF242" s="187"/>
      <c r="SBG242" s="187"/>
      <c r="SBH242" s="187"/>
      <c r="SBI242" s="187"/>
      <c r="SBJ242" s="187"/>
      <c r="SBK242" s="187"/>
      <c r="SBL242" s="187"/>
      <c r="SBM242" s="187"/>
      <c r="SBN242" s="187"/>
      <c r="SBO242" s="187"/>
      <c r="SBP242" s="187"/>
      <c r="SBQ242" s="187"/>
      <c r="SBR242" s="187"/>
      <c r="SBS242" s="187"/>
      <c r="SBT242" s="187"/>
      <c r="SBU242" s="187"/>
      <c r="SBV242" s="187"/>
      <c r="SBW242" s="187"/>
      <c r="SBX242" s="187"/>
      <c r="SBY242" s="187"/>
      <c r="SBZ242" s="187"/>
      <c r="SCA242" s="187"/>
      <c r="SCB242" s="187"/>
      <c r="SCC242" s="187"/>
      <c r="SCD242" s="187"/>
      <c r="SCE242" s="187"/>
      <c r="SCF242" s="187"/>
      <c r="SCG242" s="187"/>
      <c r="SCH242" s="187"/>
      <c r="SCI242" s="187"/>
      <c r="SCJ242" s="187"/>
      <c r="SCK242" s="187"/>
      <c r="SCL242" s="187"/>
      <c r="SCM242" s="187"/>
      <c r="SCN242" s="187"/>
      <c r="SCO242" s="187"/>
      <c r="SCP242" s="187"/>
      <c r="SCQ242" s="187"/>
      <c r="SCR242" s="187"/>
      <c r="SCS242" s="187"/>
      <c r="SCT242" s="187"/>
      <c r="SCU242" s="187"/>
      <c r="SCV242" s="187"/>
      <c r="SCW242" s="187"/>
      <c r="SCX242" s="187"/>
      <c r="SCY242" s="187"/>
      <c r="SCZ242" s="187"/>
      <c r="SDA242" s="187"/>
      <c r="SDB242" s="187"/>
      <c r="SDC242" s="187"/>
      <c r="SDD242" s="187"/>
      <c r="SDE242" s="187"/>
      <c r="SDF242" s="187"/>
      <c r="SDG242" s="187"/>
      <c r="SDH242" s="187"/>
      <c r="SDI242" s="187"/>
      <c r="SDJ242" s="187"/>
      <c r="SDK242" s="187"/>
      <c r="SDL242" s="187"/>
      <c r="SDM242" s="187"/>
      <c r="SDN242" s="187"/>
      <c r="SDO242" s="187"/>
      <c r="SDP242" s="187"/>
      <c r="SDQ242" s="187"/>
      <c r="SDR242" s="187"/>
      <c r="SDS242" s="187"/>
      <c r="SDT242" s="187"/>
      <c r="SDU242" s="187"/>
      <c r="SDV242" s="187"/>
      <c r="SDW242" s="187"/>
      <c r="SDX242" s="187"/>
      <c r="SDY242" s="187"/>
      <c r="SDZ242" s="187"/>
      <c r="SEA242" s="187"/>
      <c r="SEB242" s="187"/>
      <c r="SEC242" s="187"/>
      <c r="SED242" s="187"/>
      <c r="SEE242" s="187"/>
      <c r="SEF242" s="187"/>
      <c r="SEG242" s="187"/>
      <c r="SEH242" s="187"/>
      <c r="SEI242" s="187"/>
      <c r="SEJ242" s="187"/>
      <c r="SEK242" s="187"/>
      <c r="SEL242" s="187"/>
      <c r="SEM242" s="187"/>
      <c r="SEN242" s="187"/>
      <c r="SEO242" s="187"/>
      <c r="SEP242" s="187"/>
      <c r="SEQ242" s="187"/>
      <c r="SER242" s="187"/>
      <c r="SES242" s="187"/>
      <c r="SET242" s="187"/>
      <c r="SEU242" s="187"/>
      <c r="SEV242" s="187"/>
      <c r="SEW242" s="187"/>
      <c r="SEX242" s="187"/>
      <c r="SEY242" s="187"/>
      <c r="SEZ242" s="187"/>
      <c r="SFA242" s="187"/>
      <c r="SFB242" s="187"/>
      <c r="SFC242" s="187"/>
      <c r="SFD242" s="187"/>
      <c r="SFE242" s="187"/>
      <c r="SFF242" s="187"/>
      <c r="SFG242" s="187"/>
      <c r="SFH242" s="187"/>
      <c r="SFI242" s="187"/>
      <c r="SFJ242" s="187"/>
      <c r="SFK242" s="187"/>
      <c r="SFL242" s="187"/>
      <c r="SFM242" s="187"/>
      <c r="SFN242" s="187"/>
      <c r="SFO242" s="187"/>
      <c r="SFP242" s="187"/>
      <c r="SFQ242" s="187"/>
      <c r="SFR242" s="187"/>
      <c r="SFS242" s="187"/>
      <c r="SFT242" s="187"/>
      <c r="SFU242" s="187"/>
      <c r="SFV242" s="187"/>
      <c r="SFW242" s="187"/>
      <c r="SFX242" s="187"/>
      <c r="SFY242" s="187"/>
      <c r="SFZ242" s="187"/>
      <c r="SGA242" s="187"/>
      <c r="SGB242" s="187"/>
      <c r="SGC242" s="187"/>
      <c r="SGD242" s="187"/>
      <c r="SGE242" s="187"/>
      <c r="SGF242" s="187"/>
      <c r="SGG242" s="187"/>
      <c r="SGH242" s="187"/>
      <c r="SGI242" s="187"/>
      <c r="SGJ242" s="187"/>
      <c r="SGK242" s="187"/>
      <c r="SGL242" s="187"/>
      <c r="SGM242" s="187"/>
      <c r="SGN242" s="187"/>
      <c r="SGO242" s="187"/>
      <c r="SGP242" s="187"/>
      <c r="SGQ242" s="187"/>
      <c r="SGR242" s="187"/>
      <c r="SGS242" s="187"/>
      <c r="SGT242" s="187"/>
      <c r="SGU242" s="187"/>
      <c r="SGV242" s="187"/>
      <c r="SGW242" s="187"/>
      <c r="SGX242" s="187"/>
      <c r="SGY242" s="187"/>
      <c r="SGZ242" s="187"/>
      <c r="SHA242" s="187"/>
      <c r="SHB242" s="187"/>
      <c r="SHC242" s="187"/>
      <c r="SHD242" s="187"/>
      <c r="SHE242" s="187"/>
      <c r="SHF242" s="187"/>
      <c r="SHG242" s="187"/>
      <c r="SHH242" s="187"/>
      <c r="SHI242" s="187"/>
      <c r="SHJ242" s="187"/>
      <c r="SHK242" s="187"/>
      <c r="SHL242" s="187"/>
      <c r="SHM242" s="187"/>
      <c r="SHN242" s="187"/>
      <c r="SHO242" s="187"/>
      <c r="SHP242" s="187"/>
      <c r="SHQ242" s="187"/>
      <c r="SHR242" s="187"/>
      <c r="SHS242" s="187"/>
      <c r="SHT242" s="187"/>
      <c r="SHU242" s="187"/>
      <c r="SHV242" s="187"/>
      <c r="SHW242" s="187"/>
      <c r="SHX242" s="187"/>
      <c r="SHY242" s="187"/>
      <c r="SHZ242" s="187"/>
      <c r="SIA242" s="187"/>
      <c r="SIB242" s="187"/>
      <c r="SIC242" s="187"/>
      <c r="SID242" s="187"/>
      <c r="SIE242" s="187"/>
      <c r="SIF242" s="187"/>
      <c r="SIG242" s="187"/>
      <c r="SIH242" s="187"/>
      <c r="SII242" s="187"/>
      <c r="SIJ242" s="187"/>
      <c r="SIK242" s="187"/>
      <c r="SIL242" s="187"/>
      <c r="SIM242" s="187"/>
      <c r="SIN242" s="187"/>
      <c r="SIO242" s="187"/>
      <c r="SIP242" s="187"/>
      <c r="SIQ242" s="187"/>
      <c r="SIR242" s="187"/>
      <c r="SIS242" s="187"/>
      <c r="SIT242" s="187"/>
      <c r="SIU242" s="187"/>
      <c r="SIV242" s="187"/>
      <c r="SIW242" s="187"/>
      <c r="SIX242" s="187"/>
      <c r="SIY242" s="187"/>
      <c r="SIZ242" s="187"/>
      <c r="SJA242" s="187"/>
      <c r="SJB242" s="187"/>
      <c r="SJC242" s="187"/>
      <c r="SJD242" s="187"/>
      <c r="SJE242" s="187"/>
      <c r="SJF242" s="187"/>
      <c r="SJG242" s="187"/>
      <c r="SJH242" s="187"/>
      <c r="SJI242" s="187"/>
      <c r="SJJ242" s="187"/>
      <c r="SJK242" s="187"/>
      <c r="SJL242" s="187"/>
      <c r="SJM242" s="187"/>
      <c r="SJN242" s="187"/>
      <c r="SJO242" s="187"/>
      <c r="SJP242" s="187"/>
      <c r="SJQ242" s="187"/>
      <c r="SJR242" s="187"/>
      <c r="SJS242" s="187"/>
      <c r="SJT242" s="187"/>
      <c r="SJU242" s="187"/>
      <c r="SJV242" s="187"/>
      <c r="SJW242" s="187"/>
      <c r="SJX242" s="187"/>
      <c r="SJY242" s="187"/>
      <c r="SJZ242" s="187"/>
      <c r="SKA242" s="187"/>
      <c r="SKB242" s="187"/>
      <c r="SKC242" s="187"/>
      <c r="SKD242" s="187"/>
      <c r="SKE242" s="187"/>
      <c r="SKF242" s="187"/>
      <c r="SKG242" s="187"/>
      <c r="SKH242" s="187"/>
      <c r="SKI242" s="187"/>
      <c r="SKJ242" s="187"/>
      <c r="SKK242" s="187"/>
      <c r="SKL242" s="187"/>
      <c r="SKM242" s="187"/>
      <c r="SKN242" s="187"/>
      <c r="SKO242" s="187"/>
      <c r="SKP242" s="187"/>
      <c r="SKQ242" s="187"/>
      <c r="SKR242" s="187"/>
      <c r="SKS242" s="187"/>
      <c r="SKT242" s="187"/>
      <c r="SKU242" s="187"/>
      <c r="SKV242" s="187"/>
      <c r="SKW242" s="187"/>
      <c r="SKX242" s="187"/>
      <c r="SKY242" s="187"/>
      <c r="SKZ242" s="187"/>
      <c r="SLA242" s="187"/>
      <c r="SLB242" s="187"/>
      <c r="SLC242" s="187"/>
      <c r="SLD242" s="187"/>
      <c r="SLE242" s="187"/>
      <c r="SLF242" s="187"/>
      <c r="SLG242" s="187"/>
      <c r="SLH242" s="187"/>
      <c r="SLI242" s="187"/>
      <c r="SLJ242" s="187"/>
      <c r="SLK242" s="187"/>
      <c r="SLL242" s="187"/>
      <c r="SLM242" s="187"/>
      <c r="SLN242" s="187"/>
      <c r="SLO242" s="187"/>
      <c r="SLP242" s="187"/>
      <c r="SLQ242" s="187"/>
      <c r="SLR242" s="187"/>
      <c r="SLS242" s="187"/>
      <c r="SLT242" s="187"/>
      <c r="SLU242" s="187"/>
      <c r="SLV242" s="187"/>
      <c r="SLW242" s="187"/>
      <c r="SLX242" s="187"/>
      <c r="SLY242" s="187"/>
      <c r="SLZ242" s="187"/>
      <c r="SMA242" s="187"/>
      <c r="SMB242" s="187"/>
      <c r="SMC242" s="187"/>
      <c r="SMD242" s="187"/>
      <c r="SME242" s="187"/>
      <c r="SMF242" s="187"/>
      <c r="SMG242" s="187"/>
      <c r="SMH242" s="187"/>
      <c r="SMI242" s="187"/>
      <c r="SMJ242" s="187"/>
      <c r="SMK242" s="187"/>
      <c r="SML242" s="187"/>
      <c r="SMM242" s="187"/>
      <c r="SMN242" s="187"/>
      <c r="SMO242" s="187"/>
      <c r="SMP242" s="187"/>
      <c r="SMQ242" s="187"/>
      <c r="SMR242" s="187"/>
      <c r="SMS242" s="187"/>
      <c r="SMT242" s="187"/>
      <c r="SMU242" s="187"/>
      <c r="SMV242" s="187"/>
      <c r="SMW242" s="187"/>
      <c r="SMX242" s="187"/>
      <c r="SMY242" s="187"/>
      <c r="SMZ242" s="187"/>
      <c r="SNA242" s="187"/>
      <c r="SNB242" s="187"/>
      <c r="SNC242" s="187"/>
      <c r="SND242" s="187"/>
      <c r="SNE242" s="187"/>
      <c r="SNF242" s="187"/>
      <c r="SNG242" s="187"/>
      <c r="SNH242" s="187"/>
      <c r="SNI242" s="187"/>
      <c r="SNJ242" s="187"/>
      <c r="SNK242" s="187"/>
      <c r="SNL242" s="187"/>
      <c r="SNM242" s="187"/>
      <c r="SNN242" s="187"/>
      <c r="SNO242" s="187"/>
      <c r="SNP242" s="187"/>
      <c r="SNQ242" s="187"/>
      <c r="SNR242" s="187"/>
      <c r="SNS242" s="187"/>
      <c r="SNT242" s="187"/>
      <c r="SNU242" s="187"/>
      <c r="SNV242" s="187"/>
      <c r="SNW242" s="187"/>
      <c r="SNX242" s="187"/>
      <c r="SNY242" s="187"/>
      <c r="SNZ242" s="187"/>
      <c r="SOA242" s="187"/>
      <c r="SOB242" s="187"/>
      <c r="SOC242" s="187"/>
      <c r="SOD242" s="187"/>
      <c r="SOE242" s="187"/>
      <c r="SOF242" s="187"/>
      <c r="SOG242" s="187"/>
      <c r="SOH242" s="187"/>
      <c r="SOI242" s="187"/>
      <c r="SOJ242" s="187"/>
      <c r="SOK242" s="187"/>
      <c r="SOL242" s="187"/>
      <c r="SOM242" s="187"/>
      <c r="SON242" s="187"/>
      <c r="SOO242" s="187"/>
      <c r="SOP242" s="187"/>
      <c r="SOQ242" s="187"/>
      <c r="SOR242" s="187"/>
      <c r="SOS242" s="187"/>
      <c r="SOT242" s="187"/>
      <c r="SOU242" s="187"/>
      <c r="SOV242" s="187"/>
      <c r="SOW242" s="187"/>
      <c r="SOX242" s="187"/>
      <c r="SOY242" s="187"/>
      <c r="SOZ242" s="187"/>
      <c r="SPA242" s="187"/>
      <c r="SPB242" s="187"/>
      <c r="SPC242" s="187"/>
      <c r="SPD242" s="187"/>
      <c r="SPE242" s="187"/>
      <c r="SPF242" s="187"/>
      <c r="SPG242" s="187"/>
      <c r="SPH242" s="187"/>
      <c r="SPI242" s="187"/>
      <c r="SPJ242" s="187"/>
      <c r="SPK242" s="187"/>
      <c r="SPL242" s="187"/>
      <c r="SPM242" s="187"/>
      <c r="SPN242" s="187"/>
      <c r="SPO242" s="187"/>
      <c r="SPP242" s="187"/>
      <c r="SPQ242" s="187"/>
      <c r="SPR242" s="187"/>
      <c r="SPS242" s="187"/>
      <c r="SPT242" s="187"/>
      <c r="SPU242" s="187"/>
      <c r="SPV242" s="187"/>
      <c r="SPW242" s="187"/>
      <c r="SPX242" s="187"/>
      <c r="SPY242" s="187"/>
      <c r="SPZ242" s="187"/>
      <c r="SQA242" s="187"/>
      <c r="SQB242" s="187"/>
      <c r="SQC242" s="187"/>
      <c r="SQD242" s="187"/>
      <c r="SQE242" s="187"/>
      <c r="SQF242" s="187"/>
      <c r="SQG242" s="187"/>
      <c r="SQH242" s="187"/>
      <c r="SQI242" s="187"/>
      <c r="SQJ242" s="187"/>
      <c r="SQK242" s="187"/>
      <c r="SQL242" s="187"/>
      <c r="SQM242" s="187"/>
      <c r="SQN242" s="187"/>
      <c r="SQO242" s="187"/>
      <c r="SQP242" s="187"/>
      <c r="SQQ242" s="187"/>
      <c r="SQR242" s="187"/>
      <c r="SQS242" s="187"/>
      <c r="SQT242" s="187"/>
      <c r="SQU242" s="187"/>
      <c r="SQV242" s="187"/>
      <c r="SQW242" s="187"/>
      <c r="SQX242" s="187"/>
      <c r="SQY242" s="187"/>
      <c r="SQZ242" s="187"/>
      <c r="SRA242" s="187"/>
      <c r="SRB242" s="187"/>
      <c r="SRC242" s="187"/>
      <c r="SRD242" s="187"/>
      <c r="SRE242" s="187"/>
      <c r="SRF242" s="187"/>
      <c r="SRG242" s="187"/>
      <c r="SRH242" s="187"/>
      <c r="SRI242" s="187"/>
      <c r="SRJ242" s="187"/>
      <c r="SRK242" s="187"/>
      <c r="SRL242" s="187"/>
      <c r="SRM242" s="187"/>
      <c r="SRN242" s="187"/>
      <c r="SRO242" s="187"/>
      <c r="SRP242" s="187"/>
      <c r="SRQ242" s="187"/>
      <c r="SRR242" s="187"/>
      <c r="SRS242" s="187"/>
      <c r="SRT242" s="187"/>
      <c r="SRU242" s="187"/>
      <c r="SRV242" s="187"/>
      <c r="SRW242" s="187"/>
      <c r="SRX242" s="187"/>
      <c r="SRY242" s="187"/>
      <c r="SRZ242" s="187"/>
      <c r="SSA242" s="187"/>
      <c r="SSB242" s="187"/>
      <c r="SSC242" s="187"/>
      <c r="SSD242" s="187"/>
      <c r="SSE242" s="187"/>
      <c r="SSF242" s="187"/>
      <c r="SSG242" s="187"/>
      <c r="SSH242" s="187"/>
      <c r="SSI242" s="187"/>
      <c r="SSJ242" s="187"/>
      <c r="SSK242" s="187"/>
      <c r="SSL242" s="187"/>
      <c r="SSM242" s="187"/>
      <c r="SSN242" s="187"/>
      <c r="SSO242" s="187"/>
      <c r="SSP242" s="187"/>
      <c r="SSQ242" s="187"/>
      <c r="SSR242" s="187"/>
      <c r="SSS242" s="187"/>
      <c r="SST242" s="187"/>
      <c r="SSU242" s="187"/>
      <c r="SSV242" s="187"/>
      <c r="SSW242" s="187"/>
      <c r="SSX242" s="187"/>
      <c r="SSY242" s="187"/>
      <c r="SSZ242" s="187"/>
      <c r="STA242" s="187"/>
      <c r="STB242" s="187"/>
      <c r="STC242" s="187"/>
      <c r="STD242" s="187"/>
      <c r="STE242" s="187"/>
      <c r="STF242" s="187"/>
      <c r="STG242" s="187"/>
      <c r="STH242" s="187"/>
      <c r="STI242" s="187"/>
      <c r="STJ242" s="187"/>
      <c r="STK242" s="187"/>
      <c r="STL242" s="187"/>
      <c r="STM242" s="187"/>
      <c r="STN242" s="187"/>
      <c r="STO242" s="187"/>
      <c r="STP242" s="187"/>
      <c r="STQ242" s="187"/>
      <c r="STR242" s="187"/>
      <c r="STS242" s="187"/>
      <c r="STT242" s="187"/>
      <c r="STU242" s="187"/>
      <c r="STV242" s="187"/>
      <c r="STW242" s="187"/>
      <c r="STX242" s="187"/>
      <c r="STY242" s="187"/>
      <c r="STZ242" s="187"/>
      <c r="SUA242" s="187"/>
      <c r="SUB242" s="187"/>
      <c r="SUC242" s="187"/>
      <c r="SUD242" s="187"/>
      <c r="SUE242" s="187"/>
      <c r="SUF242" s="187"/>
      <c r="SUG242" s="187"/>
      <c r="SUH242" s="187"/>
      <c r="SUI242" s="187"/>
      <c r="SUJ242" s="187"/>
      <c r="SUK242" s="187"/>
      <c r="SUL242" s="187"/>
      <c r="SUM242" s="187"/>
      <c r="SUN242" s="187"/>
      <c r="SUO242" s="187"/>
      <c r="SUP242" s="187"/>
      <c r="SUQ242" s="187"/>
      <c r="SUR242" s="187"/>
      <c r="SUS242" s="187"/>
      <c r="SUT242" s="187"/>
      <c r="SUU242" s="187"/>
      <c r="SUV242" s="187"/>
      <c r="SUW242" s="187"/>
      <c r="SUX242" s="187"/>
      <c r="SUY242" s="187"/>
      <c r="SUZ242" s="187"/>
      <c r="SVA242" s="187"/>
      <c r="SVB242" s="187"/>
      <c r="SVC242" s="187"/>
      <c r="SVD242" s="187"/>
      <c r="SVE242" s="187"/>
      <c r="SVF242" s="187"/>
      <c r="SVG242" s="187"/>
      <c r="SVH242" s="187"/>
      <c r="SVI242" s="187"/>
      <c r="SVJ242" s="187"/>
      <c r="SVK242" s="187"/>
      <c r="SVL242" s="187"/>
      <c r="SVM242" s="187"/>
      <c r="SVN242" s="187"/>
      <c r="SVO242" s="187"/>
      <c r="SVP242" s="187"/>
      <c r="SVQ242" s="187"/>
      <c r="SVR242" s="187"/>
      <c r="SVS242" s="187"/>
      <c r="SVT242" s="187"/>
      <c r="SVU242" s="187"/>
      <c r="SVV242" s="187"/>
      <c r="SVW242" s="187"/>
      <c r="SVX242" s="187"/>
      <c r="SVY242" s="187"/>
      <c r="SVZ242" s="187"/>
      <c r="SWA242" s="187"/>
      <c r="SWB242" s="187"/>
      <c r="SWC242" s="187"/>
      <c r="SWD242" s="187"/>
      <c r="SWE242" s="187"/>
      <c r="SWF242" s="187"/>
      <c r="SWG242" s="187"/>
      <c r="SWH242" s="187"/>
      <c r="SWI242" s="187"/>
      <c r="SWJ242" s="187"/>
      <c r="SWK242" s="187"/>
      <c r="SWL242" s="187"/>
      <c r="SWM242" s="187"/>
      <c r="SWN242" s="187"/>
      <c r="SWO242" s="187"/>
      <c r="SWP242" s="187"/>
      <c r="SWQ242" s="187"/>
      <c r="SWR242" s="187"/>
      <c r="SWS242" s="187"/>
      <c r="SWT242" s="187"/>
      <c r="SWU242" s="187"/>
      <c r="SWV242" s="187"/>
      <c r="SWW242" s="187"/>
      <c r="SWX242" s="187"/>
      <c r="SWY242" s="187"/>
      <c r="SWZ242" s="187"/>
      <c r="SXA242" s="187"/>
      <c r="SXB242" s="187"/>
      <c r="SXC242" s="187"/>
      <c r="SXD242" s="187"/>
      <c r="SXE242" s="187"/>
      <c r="SXF242" s="187"/>
      <c r="SXG242" s="187"/>
      <c r="SXH242" s="187"/>
      <c r="SXI242" s="187"/>
      <c r="SXJ242" s="187"/>
      <c r="SXK242" s="187"/>
      <c r="SXL242" s="187"/>
      <c r="SXM242" s="187"/>
      <c r="SXN242" s="187"/>
      <c r="SXO242" s="187"/>
      <c r="SXP242" s="187"/>
      <c r="SXQ242" s="187"/>
      <c r="SXR242" s="187"/>
      <c r="SXS242" s="187"/>
      <c r="SXT242" s="187"/>
      <c r="SXU242" s="187"/>
      <c r="SXV242" s="187"/>
      <c r="SXW242" s="187"/>
      <c r="SXX242" s="187"/>
      <c r="SXY242" s="187"/>
      <c r="SXZ242" s="187"/>
      <c r="SYA242" s="187"/>
      <c r="SYB242" s="187"/>
      <c r="SYC242" s="187"/>
      <c r="SYD242" s="187"/>
      <c r="SYE242" s="187"/>
      <c r="SYF242" s="187"/>
      <c r="SYG242" s="187"/>
      <c r="SYH242" s="187"/>
      <c r="SYI242" s="187"/>
      <c r="SYJ242" s="187"/>
      <c r="SYK242" s="187"/>
      <c r="SYL242" s="187"/>
      <c r="SYM242" s="187"/>
      <c r="SYN242" s="187"/>
      <c r="SYO242" s="187"/>
      <c r="SYP242" s="187"/>
      <c r="SYQ242" s="187"/>
      <c r="SYR242" s="187"/>
      <c r="SYS242" s="187"/>
      <c r="SYT242" s="187"/>
      <c r="SYU242" s="187"/>
      <c r="SYV242" s="187"/>
      <c r="SYW242" s="187"/>
      <c r="SYX242" s="187"/>
      <c r="SYY242" s="187"/>
      <c r="SYZ242" s="187"/>
      <c r="SZA242" s="187"/>
      <c r="SZB242" s="187"/>
      <c r="SZC242" s="187"/>
      <c r="SZD242" s="187"/>
      <c r="SZE242" s="187"/>
      <c r="SZF242" s="187"/>
      <c r="SZG242" s="187"/>
      <c r="SZH242" s="187"/>
      <c r="SZI242" s="187"/>
      <c r="SZJ242" s="187"/>
      <c r="SZK242" s="187"/>
      <c r="SZL242" s="187"/>
      <c r="SZM242" s="187"/>
      <c r="SZN242" s="187"/>
      <c r="SZO242" s="187"/>
      <c r="SZP242" s="187"/>
      <c r="SZQ242" s="187"/>
      <c r="SZR242" s="187"/>
      <c r="SZS242" s="187"/>
      <c r="SZT242" s="187"/>
      <c r="SZU242" s="187"/>
      <c r="SZV242" s="187"/>
      <c r="SZW242" s="187"/>
      <c r="SZX242" s="187"/>
      <c r="SZY242" s="187"/>
      <c r="SZZ242" s="187"/>
      <c r="TAA242" s="187"/>
      <c r="TAB242" s="187"/>
      <c r="TAC242" s="187"/>
      <c r="TAD242" s="187"/>
      <c r="TAE242" s="187"/>
      <c r="TAF242" s="187"/>
      <c r="TAG242" s="187"/>
      <c r="TAH242" s="187"/>
      <c r="TAI242" s="187"/>
      <c r="TAJ242" s="187"/>
      <c r="TAK242" s="187"/>
      <c r="TAL242" s="187"/>
      <c r="TAM242" s="187"/>
      <c r="TAN242" s="187"/>
      <c r="TAO242" s="187"/>
      <c r="TAP242" s="187"/>
      <c r="TAQ242" s="187"/>
      <c r="TAR242" s="187"/>
      <c r="TAS242" s="187"/>
      <c r="TAT242" s="187"/>
      <c r="TAU242" s="187"/>
      <c r="TAV242" s="187"/>
      <c r="TAW242" s="187"/>
      <c r="TAX242" s="187"/>
      <c r="TAY242" s="187"/>
      <c r="TAZ242" s="187"/>
      <c r="TBA242" s="187"/>
      <c r="TBB242" s="187"/>
      <c r="TBC242" s="187"/>
      <c r="TBD242" s="187"/>
      <c r="TBE242" s="187"/>
      <c r="TBF242" s="187"/>
      <c r="TBG242" s="187"/>
      <c r="TBH242" s="187"/>
      <c r="TBI242" s="187"/>
      <c r="TBJ242" s="187"/>
      <c r="TBK242" s="187"/>
      <c r="TBL242" s="187"/>
      <c r="TBM242" s="187"/>
      <c r="TBN242" s="187"/>
      <c r="TBO242" s="187"/>
      <c r="TBP242" s="187"/>
      <c r="TBQ242" s="187"/>
      <c r="TBR242" s="187"/>
      <c r="TBS242" s="187"/>
      <c r="TBT242" s="187"/>
      <c r="TBU242" s="187"/>
      <c r="TBV242" s="187"/>
      <c r="TBW242" s="187"/>
      <c r="TBX242" s="187"/>
      <c r="TBY242" s="187"/>
      <c r="TBZ242" s="187"/>
      <c r="TCA242" s="187"/>
      <c r="TCB242" s="187"/>
      <c r="TCC242" s="187"/>
      <c r="TCD242" s="187"/>
      <c r="TCE242" s="187"/>
      <c r="TCF242" s="187"/>
      <c r="TCG242" s="187"/>
      <c r="TCH242" s="187"/>
      <c r="TCI242" s="187"/>
      <c r="TCJ242" s="187"/>
      <c r="TCK242" s="187"/>
      <c r="TCL242" s="187"/>
      <c r="TCM242" s="187"/>
      <c r="TCN242" s="187"/>
      <c r="TCO242" s="187"/>
      <c r="TCP242" s="187"/>
      <c r="TCQ242" s="187"/>
      <c r="TCR242" s="187"/>
      <c r="TCS242" s="187"/>
      <c r="TCT242" s="187"/>
      <c r="TCU242" s="187"/>
      <c r="TCV242" s="187"/>
      <c r="TCW242" s="187"/>
      <c r="TCX242" s="187"/>
      <c r="TCY242" s="187"/>
      <c r="TCZ242" s="187"/>
      <c r="TDA242" s="187"/>
      <c r="TDB242" s="187"/>
      <c r="TDC242" s="187"/>
      <c r="TDD242" s="187"/>
      <c r="TDE242" s="187"/>
      <c r="TDF242" s="187"/>
      <c r="TDG242" s="187"/>
      <c r="TDH242" s="187"/>
      <c r="TDI242" s="187"/>
      <c r="TDJ242" s="187"/>
      <c r="TDK242" s="187"/>
      <c r="TDL242" s="187"/>
      <c r="TDM242" s="187"/>
      <c r="TDN242" s="187"/>
      <c r="TDO242" s="187"/>
      <c r="TDP242" s="187"/>
      <c r="TDQ242" s="187"/>
      <c r="TDR242" s="187"/>
      <c r="TDS242" s="187"/>
      <c r="TDT242" s="187"/>
      <c r="TDU242" s="187"/>
      <c r="TDV242" s="187"/>
      <c r="TDW242" s="187"/>
      <c r="TDX242" s="187"/>
      <c r="TDY242" s="187"/>
      <c r="TDZ242" s="187"/>
      <c r="TEA242" s="187"/>
      <c r="TEB242" s="187"/>
      <c r="TEC242" s="187"/>
      <c r="TED242" s="187"/>
      <c r="TEE242" s="187"/>
      <c r="TEF242" s="187"/>
      <c r="TEG242" s="187"/>
      <c r="TEH242" s="187"/>
      <c r="TEI242" s="187"/>
      <c r="TEJ242" s="187"/>
      <c r="TEK242" s="187"/>
      <c r="TEL242" s="187"/>
      <c r="TEM242" s="187"/>
      <c r="TEN242" s="187"/>
      <c r="TEO242" s="187"/>
      <c r="TEP242" s="187"/>
      <c r="TEQ242" s="187"/>
      <c r="TER242" s="187"/>
      <c r="TES242" s="187"/>
      <c r="TET242" s="187"/>
      <c r="TEU242" s="187"/>
      <c r="TEV242" s="187"/>
      <c r="TEW242" s="187"/>
      <c r="TEX242" s="187"/>
      <c r="TEY242" s="187"/>
      <c r="TEZ242" s="187"/>
      <c r="TFA242" s="187"/>
      <c r="TFB242" s="187"/>
      <c r="TFC242" s="187"/>
      <c r="TFD242" s="187"/>
      <c r="TFE242" s="187"/>
      <c r="TFF242" s="187"/>
      <c r="TFG242" s="187"/>
      <c r="TFH242" s="187"/>
      <c r="TFI242" s="187"/>
      <c r="TFJ242" s="187"/>
      <c r="TFK242" s="187"/>
      <c r="TFL242" s="187"/>
      <c r="TFM242" s="187"/>
      <c r="TFN242" s="187"/>
      <c r="TFO242" s="187"/>
      <c r="TFP242" s="187"/>
      <c r="TFQ242" s="187"/>
      <c r="TFR242" s="187"/>
      <c r="TFS242" s="187"/>
      <c r="TFT242" s="187"/>
      <c r="TFU242" s="187"/>
      <c r="TFV242" s="187"/>
      <c r="TFW242" s="187"/>
      <c r="TFX242" s="187"/>
      <c r="TFY242" s="187"/>
      <c r="TFZ242" s="187"/>
      <c r="TGA242" s="187"/>
      <c r="TGB242" s="187"/>
      <c r="TGC242" s="187"/>
      <c r="TGD242" s="187"/>
      <c r="TGE242" s="187"/>
      <c r="TGF242" s="187"/>
      <c r="TGG242" s="187"/>
      <c r="TGH242" s="187"/>
      <c r="TGI242" s="187"/>
      <c r="TGJ242" s="187"/>
      <c r="TGK242" s="187"/>
      <c r="TGL242" s="187"/>
      <c r="TGM242" s="187"/>
      <c r="TGN242" s="187"/>
      <c r="TGO242" s="187"/>
      <c r="TGP242" s="187"/>
      <c r="TGQ242" s="187"/>
      <c r="TGR242" s="187"/>
      <c r="TGS242" s="187"/>
      <c r="TGT242" s="187"/>
      <c r="TGU242" s="187"/>
      <c r="TGV242" s="187"/>
      <c r="TGW242" s="187"/>
      <c r="TGX242" s="187"/>
      <c r="TGY242" s="187"/>
      <c r="TGZ242" s="187"/>
      <c r="THA242" s="187"/>
      <c r="THB242" s="187"/>
      <c r="THC242" s="187"/>
      <c r="THD242" s="187"/>
      <c r="THE242" s="187"/>
      <c r="THF242" s="187"/>
      <c r="THG242" s="187"/>
      <c r="THH242" s="187"/>
      <c r="THI242" s="187"/>
      <c r="THJ242" s="187"/>
      <c r="THK242" s="187"/>
      <c r="THL242" s="187"/>
      <c r="THM242" s="187"/>
      <c r="THN242" s="187"/>
      <c r="THO242" s="187"/>
      <c r="THP242" s="187"/>
      <c r="THQ242" s="187"/>
      <c r="THR242" s="187"/>
      <c r="THS242" s="187"/>
      <c r="THT242" s="187"/>
      <c r="THU242" s="187"/>
      <c r="THV242" s="187"/>
      <c r="THW242" s="187"/>
      <c r="THX242" s="187"/>
      <c r="THY242" s="187"/>
      <c r="THZ242" s="187"/>
      <c r="TIA242" s="187"/>
      <c r="TIB242" s="187"/>
      <c r="TIC242" s="187"/>
      <c r="TID242" s="187"/>
      <c r="TIE242" s="187"/>
      <c r="TIF242" s="187"/>
      <c r="TIG242" s="187"/>
      <c r="TIH242" s="187"/>
      <c r="TII242" s="187"/>
      <c r="TIJ242" s="187"/>
      <c r="TIK242" s="187"/>
      <c r="TIL242" s="187"/>
      <c r="TIM242" s="187"/>
      <c r="TIN242" s="187"/>
      <c r="TIO242" s="187"/>
      <c r="TIP242" s="187"/>
      <c r="TIQ242" s="187"/>
      <c r="TIR242" s="187"/>
      <c r="TIS242" s="187"/>
      <c r="TIT242" s="187"/>
      <c r="TIU242" s="187"/>
      <c r="TIV242" s="187"/>
      <c r="TIW242" s="187"/>
      <c r="TIX242" s="187"/>
      <c r="TIY242" s="187"/>
      <c r="TIZ242" s="187"/>
      <c r="TJA242" s="187"/>
      <c r="TJB242" s="187"/>
      <c r="TJC242" s="187"/>
      <c r="TJD242" s="187"/>
      <c r="TJE242" s="187"/>
      <c r="TJF242" s="187"/>
      <c r="TJG242" s="187"/>
      <c r="TJH242" s="187"/>
      <c r="TJI242" s="187"/>
      <c r="TJJ242" s="187"/>
      <c r="TJK242" s="187"/>
      <c r="TJL242" s="187"/>
      <c r="TJM242" s="187"/>
      <c r="TJN242" s="187"/>
      <c r="TJO242" s="187"/>
      <c r="TJP242" s="187"/>
      <c r="TJQ242" s="187"/>
      <c r="TJR242" s="187"/>
      <c r="TJS242" s="187"/>
      <c r="TJT242" s="187"/>
      <c r="TJU242" s="187"/>
      <c r="TJV242" s="187"/>
      <c r="TJW242" s="187"/>
      <c r="TJX242" s="187"/>
      <c r="TJY242" s="187"/>
      <c r="TJZ242" s="187"/>
      <c r="TKA242" s="187"/>
      <c r="TKB242" s="187"/>
      <c r="TKC242" s="187"/>
      <c r="TKD242" s="187"/>
      <c r="TKE242" s="187"/>
      <c r="TKF242" s="187"/>
      <c r="TKG242" s="187"/>
      <c r="TKH242" s="187"/>
      <c r="TKI242" s="187"/>
      <c r="TKJ242" s="187"/>
      <c r="TKK242" s="187"/>
      <c r="TKL242" s="187"/>
      <c r="TKM242" s="187"/>
      <c r="TKN242" s="187"/>
      <c r="TKO242" s="187"/>
      <c r="TKP242" s="187"/>
      <c r="TKQ242" s="187"/>
      <c r="TKR242" s="187"/>
      <c r="TKS242" s="187"/>
      <c r="TKT242" s="187"/>
      <c r="TKU242" s="187"/>
      <c r="TKV242" s="187"/>
      <c r="TKW242" s="187"/>
      <c r="TKX242" s="187"/>
      <c r="TKY242" s="187"/>
      <c r="TKZ242" s="187"/>
      <c r="TLA242" s="187"/>
      <c r="TLB242" s="187"/>
      <c r="TLC242" s="187"/>
      <c r="TLD242" s="187"/>
      <c r="TLE242" s="187"/>
      <c r="TLF242" s="187"/>
      <c r="TLG242" s="187"/>
      <c r="TLH242" s="187"/>
      <c r="TLI242" s="187"/>
      <c r="TLJ242" s="187"/>
      <c r="TLK242" s="187"/>
      <c r="TLL242" s="187"/>
      <c r="TLM242" s="187"/>
      <c r="TLN242" s="187"/>
      <c r="TLO242" s="187"/>
      <c r="TLP242" s="187"/>
      <c r="TLQ242" s="187"/>
      <c r="TLR242" s="187"/>
      <c r="TLS242" s="187"/>
      <c r="TLT242" s="187"/>
      <c r="TLU242" s="187"/>
      <c r="TLV242" s="187"/>
      <c r="TLW242" s="187"/>
      <c r="TLX242" s="187"/>
      <c r="TLY242" s="187"/>
      <c r="TLZ242" s="187"/>
      <c r="TMA242" s="187"/>
      <c r="TMB242" s="187"/>
      <c r="TMC242" s="187"/>
      <c r="TMD242" s="187"/>
      <c r="TME242" s="187"/>
      <c r="TMF242" s="187"/>
      <c r="TMG242" s="187"/>
      <c r="TMH242" s="187"/>
      <c r="TMI242" s="187"/>
      <c r="TMJ242" s="187"/>
      <c r="TMK242" s="187"/>
      <c r="TML242" s="187"/>
      <c r="TMM242" s="187"/>
      <c r="TMN242" s="187"/>
      <c r="TMO242" s="187"/>
      <c r="TMP242" s="187"/>
      <c r="TMQ242" s="187"/>
      <c r="TMR242" s="187"/>
      <c r="TMS242" s="187"/>
      <c r="TMT242" s="187"/>
      <c r="TMU242" s="187"/>
      <c r="TMV242" s="187"/>
      <c r="TMW242" s="187"/>
      <c r="TMX242" s="187"/>
      <c r="TMY242" s="187"/>
      <c r="TMZ242" s="187"/>
      <c r="TNA242" s="187"/>
      <c r="TNB242" s="187"/>
      <c r="TNC242" s="187"/>
      <c r="TND242" s="187"/>
      <c r="TNE242" s="187"/>
      <c r="TNF242" s="187"/>
      <c r="TNG242" s="187"/>
      <c r="TNH242" s="187"/>
      <c r="TNI242" s="187"/>
      <c r="TNJ242" s="187"/>
      <c r="TNK242" s="187"/>
      <c r="TNL242" s="187"/>
      <c r="TNM242" s="187"/>
      <c r="TNN242" s="187"/>
      <c r="TNO242" s="187"/>
      <c r="TNP242" s="187"/>
      <c r="TNQ242" s="187"/>
      <c r="TNR242" s="187"/>
      <c r="TNS242" s="187"/>
      <c r="TNT242" s="187"/>
      <c r="TNU242" s="187"/>
      <c r="TNV242" s="187"/>
      <c r="TNW242" s="187"/>
      <c r="TNX242" s="187"/>
      <c r="TNY242" s="187"/>
      <c r="TNZ242" s="187"/>
      <c r="TOA242" s="187"/>
      <c r="TOB242" s="187"/>
      <c r="TOC242" s="187"/>
      <c r="TOD242" s="187"/>
      <c r="TOE242" s="187"/>
      <c r="TOF242" s="187"/>
      <c r="TOG242" s="187"/>
      <c r="TOH242" s="187"/>
      <c r="TOI242" s="187"/>
      <c r="TOJ242" s="187"/>
      <c r="TOK242" s="187"/>
      <c r="TOL242" s="187"/>
      <c r="TOM242" s="187"/>
      <c r="TON242" s="187"/>
      <c r="TOO242" s="187"/>
      <c r="TOP242" s="187"/>
      <c r="TOQ242" s="187"/>
      <c r="TOR242" s="187"/>
      <c r="TOS242" s="187"/>
      <c r="TOT242" s="187"/>
      <c r="TOU242" s="187"/>
      <c r="TOV242" s="187"/>
      <c r="TOW242" s="187"/>
      <c r="TOX242" s="187"/>
      <c r="TOY242" s="187"/>
      <c r="TOZ242" s="187"/>
      <c r="TPA242" s="187"/>
      <c r="TPB242" s="187"/>
      <c r="TPC242" s="187"/>
      <c r="TPD242" s="187"/>
      <c r="TPE242" s="187"/>
      <c r="TPF242" s="187"/>
      <c r="TPG242" s="187"/>
      <c r="TPH242" s="187"/>
      <c r="TPI242" s="187"/>
      <c r="TPJ242" s="187"/>
      <c r="TPK242" s="187"/>
      <c r="TPL242" s="187"/>
      <c r="TPM242" s="187"/>
      <c r="TPN242" s="187"/>
      <c r="TPO242" s="187"/>
      <c r="TPP242" s="187"/>
      <c r="TPQ242" s="187"/>
      <c r="TPR242" s="187"/>
      <c r="TPS242" s="187"/>
      <c r="TPT242" s="187"/>
      <c r="TPU242" s="187"/>
      <c r="TPV242" s="187"/>
      <c r="TPW242" s="187"/>
      <c r="TPX242" s="187"/>
      <c r="TPY242" s="187"/>
      <c r="TPZ242" s="187"/>
      <c r="TQA242" s="187"/>
      <c r="TQB242" s="187"/>
      <c r="TQC242" s="187"/>
      <c r="TQD242" s="187"/>
      <c r="TQE242" s="187"/>
      <c r="TQF242" s="187"/>
      <c r="TQG242" s="187"/>
      <c r="TQH242" s="187"/>
      <c r="TQI242" s="187"/>
      <c r="TQJ242" s="187"/>
      <c r="TQK242" s="187"/>
      <c r="TQL242" s="187"/>
      <c r="TQM242" s="187"/>
      <c r="TQN242" s="187"/>
      <c r="TQO242" s="187"/>
      <c r="TQP242" s="187"/>
      <c r="TQQ242" s="187"/>
      <c r="TQR242" s="187"/>
      <c r="TQS242" s="187"/>
      <c r="TQT242" s="187"/>
      <c r="TQU242" s="187"/>
      <c r="TQV242" s="187"/>
      <c r="TQW242" s="187"/>
      <c r="TQX242" s="187"/>
      <c r="TQY242" s="187"/>
      <c r="TQZ242" s="187"/>
      <c r="TRA242" s="187"/>
      <c r="TRB242" s="187"/>
      <c r="TRC242" s="187"/>
      <c r="TRD242" s="187"/>
      <c r="TRE242" s="187"/>
      <c r="TRF242" s="187"/>
      <c r="TRG242" s="187"/>
      <c r="TRH242" s="187"/>
      <c r="TRI242" s="187"/>
      <c r="TRJ242" s="187"/>
      <c r="TRK242" s="187"/>
      <c r="TRL242" s="187"/>
      <c r="TRM242" s="187"/>
      <c r="TRN242" s="187"/>
      <c r="TRO242" s="187"/>
      <c r="TRP242" s="187"/>
      <c r="TRQ242" s="187"/>
      <c r="TRR242" s="187"/>
      <c r="TRS242" s="187"/>
      <c r="TRT242" s="187"/>
      <c r="TRU242" s="187"/>
      <c r="TRV242" s="187"/>
      <c r="TRW242" s="187"/>
      <c r="TRX242" s="187"/>
      <c r="TRY242" s="187"/>
      <c r="TRZ242" s="187"/>
      <c r="TSA242" s="187"/>
      <c r="TSB242" s="187"/>
      <c r="TSC242" s="187"/>
      <c r="TSD242" s="187"/>
      <c r="TSE242" s="187"/>
      <c r="TSF242" s="187"/>
      <c r="TSG242" s="187"/>
      <c r="TSH242" s="187"/>
      <c r="TSI242" s="187"/>
      <c r="TSJ242" s="187"/>
      <c r="TSK242" s="187"/>
      <c r="TSL242" s="187"/>
      <c r="TSM242" s="187"/>
      <c r="TSN242" s="187"/>
      <c r="TSO242" s="187"/>
      <c r="TSP242" s="187"/>
      <c r="TSQ242" s="187"/>
      <c r="TSR242" s="187"/>
      <c r="TSS242" s="187"/>
      <c r="TST242" s="187"/>
      <c r="TSU242" s="187"/>
      <c r="TSV242" s="187"/>
      <c r="TSW242" s="187"/>
      <c r="TSX242" s="187"/>
      <c r="TSY242" s="187"/>
      <c r="TSZ242" s="187"/>
      <c r="TTA242" s="187"/>
      <c r="TTB242" s="187"/>
      <c r="TTC242" s="187"/>
      <c r="TTD242" s="187"/>
      <c r="TTE242" s="187"/>
      <c r="TTF242" s="187"/>
      <c r="TTG242" s="187"/>
      <c r="TTH242" s="187"/>
      <c r="TTI242" s="187"/>
      <c r="TTJ242" s="187"/>
      <c r="TTK242" s="187"/>
      <c r="TTL242" s="187"/>
      <c r="TTM242" s="187"/>
      <c r="TTN242" s="187"/>
      <c r="TTO242" s="187"/>
      <c r="TTP242" s="187"/>
      <c r="TTQ242" s="187"/>
      <c r="TTR242" s="187"/>
      <c r="TTS242" s="187"/>
      <c r="TTT242" s="187"/>
      <c r="TTU242" s="187"/>
      <c r="TTV242" s="187"/>
      <c r="TTW242" s="187"/>
      <c r="TTX242" s="187"/>
      <c r="TTY242" s="187"/>
      <c r="TTZ242" s="187"/>
      <c r="TUA242" s="187"/>
      <c r="TUB242" s="187"/>
      <c r="TUC242" s="187"/>
      <c r="TUD242" s="187"/>
      <c r="TUE242" s="187"/>
      <c r="TUF242" s="187"/>
      <c r="TUG242" s="187"/>
      <c r="TUH242" s="187"/>
      <c r="TUI242" s="187"/>
      <c r="TUJ242" s="187"/>
      <c r="TUK242" s="187"/>
      <c r="TUL242" s="187"/>
      <c r="TUM242" s="187"/>
      <c r="TUN242" s="187"/>
      <c r="TUO242" s="187"/>
      <c r="TUP242" s="187"/>
      <c r="TUQ242" s="187"/>
      <c r="TUR242" s="187"/>
      <c r="TUS242" s="187"/>
      <c r="TUT242" s="187"/>
      <c r="TUU242" s="187"/>
      <c r="TUV242" s="187"/>
      <c r="TUW242" s="187"/>
      <c r="TUX242" s="187"/>
      <c r="TUY242" s="187"/>
      <c r="TUZ242" s="187"/>
      <c r="TVA242" s="187"/>
      <c r="TVB242" s="187"/>
      <c r="TVC242" s="187"/>
      <c r="TVD242" s="187"/>
      <c r="TVE242" s="187"/>
      <c r="TVF242" s="187"/>
      <c r="TVG242" s="187"/>
      <c r="TVH242" s="187"/>
      <c r="TVI242" s="187"/>
      <c r="TVJ242" s="187"/>
      <c r="TVK242" s="187"/>
      <c r="TVL242" s="187"/>
      <c r="TVM242" s="187"/>
      <c r="TVN242" s="187"/>
      <c r="TVO242" s="187"/>
      <c r="TVP242" s="187"/>
      <c r="TVQ242" s="187"/>
      <c r="TVR242" s="187"/>
      <c r="TVS242" s="187"/>
      <c r="TVT242" s="187"/>
      <c r="TVU242" s="187"/>
      <c r="TVV242" s="187"/>
      <c r="TVW242" s="187"/>
      <c r="TVX242" s="187"/>
      <c r="TVY242" s="187"/>
      <c r="TVZ242" s="187"/>
      <c r="TWA242" s="187"/>
      <c r="TWB242" s="187"/>
      <c r="TWC242" s="187"/>
      <c r="TWD242" s="187"/>
      <c r="TWE242" s="187"/>
      <c r="TWF242" s="187"/>
      <c r="TWG242" s="187"/>
      <c r="TWH242" s="187"/>
      <c r="TWI242" s="187"/>
      <c r="TWJ242" s="187"/>
      <c r="TWK242" s="187"/>
      <c r="TWL242" s="187"/>
      <c r="TWM242" s="187"/>
      <c r="TWN242" s="187"/>
      <c r="TWO242" s="187"/>
      <c r="TWP242" s="187"/>
      <c r="TWQ242" s="187"/>
      <c r="TWR242" s="187"/>
      <c r="TWS242" s="187"/>
      <c r="TWT242" s="187"/>
      <c r="TWU242" s="187"/>
      <c r="TWV242" s="187"/>
      <c r="TWW242" s="187"/>
      <c r="TWX242" s="187"/>
      <c r="TWY242" s="187"/>
      <c r="TWZ242" s="187"/>
      <c r="TXA242" s="187"/>
      <c r="TXB242" s="187"/>
      <c r="TXC242" s="187"/>
      <c r="TXD242" s="187"/>
      <c r="TXE242" s="187"/>
      <c r="TXF242" s="187"/>
      <c r="TXG242" s="187"/>
      <c r="TXH242" s="187"/>
      <c r="TXI242" s="187"/>
      <c r="TXJ242" s="187"/>
      <c r="TXK242" s="187"/>
      <c r="TXL242" s="187"/>
      <c r="TXM242" s="187"/>
      <c r="TXN242" s="187"/>
      <c r="TXO242" s="187"/>
      <c r="TXP242" s="187"/>
      <c r="TXQ242" s="187"/>
      <c r="TXR242" s="187"/>
      <c r="TXS242" s="187"/>
      <c r="TXT242" s="187"/>
      <c r="TXU242" s="187"/>
      <c r="TXV242" s="187"/>
      <c r="TXW242" s="187"/>
      <c r="TXX242" s="187"/>
      <c r="TXY242" s="187"/>
      <c r="TXZ242" s="187"/>
      <c r="TYA242" s="187"/>
      <c r="TYB242" s="187"/>
      <c r="TYC242" s="187"/>
      <c r="TYD242" s="187"/>
      <c r="TYE242" s="187"/>
      <c r="TYF242" s="187"/>
      <c r="TYG242" s="187"/>
      <c r="TYH242" s="187"/>
      <c r="TYI242" s="187"/>
      <c r="TYJ242" s="187"/>
      <c r="TYK242" s="187"/>
      <c r="TYL242" s="187"/>
      <c r="TYM242" s="187"/>
      <c r="TYN242" s="187"/>
      <c r="TYO242" s="187"/>
      <c r="TYP242" s="187"/>
      <c r="TYQ242" s="187"/>
      <c r="TYR242" s="187"/>
      <c r="TYS242" s="187"/>
      <c r="TYT242" s="187"/>
      <c r="TYU242" s="187"/>
      <c r="TYV242" s="187"/>
      <c r="TYW242" s="187"/>
      <c r="TYX242" s="187"/>
      <c r="TYY242" s="187"/>
      <c r="TYZ242" s="187"/>
      <c r="TZA242" s="187"/>
      <c r="TZB242" s="187"/>
      <c r="TZC242" s="187"/>
      <c r="TZD242" s="187"/>
      <c r="TZE242" s="187"/>
      <c r="TZF242" s="187"/>
      <c r="TZG242" s="187"/>
      <c r="TZH242" s="187"/>
      <c r="TZI242" s="187"/>
      <c r="TZJ242" s="187"/>
      <c r="TZK242" s="187"/>
      <c r="TZL242" s="187"/>
      <c r="TZM242" s="187"/>
      <c r="TZN242" s="187"/>
      <c r="TZO242" s="187"/>
      <c r="TZP242" s="187"/>
      <c r="TZQ242" s="187"/>
      <c r="TZR242" s="187"/>
      <c r="TZS242" s="187"/>
      <c r="TZT242" s="187"/>
      <c r="TZU242" s="187"/>
      <c r="TZV242" s="187"/>
      <c r="TZW242" s="187"/>
      <c r="TZX242" s="187"/>
      <c r="TZY242" s="187"/>
      <c r="TZZ242" s="187"/>
      <c r="UAA242" s="187"/>
      <c r="UAB242" s="187"/>
      <c r="UAC242" s="187"/>
      <c r="UAD242" s="187"/>
      <c r="UAE242" s="187"/>
      <c r="UAF242" s="187"/>
      <c r="UAG242" s="187"/>
      <c r="UAH242" s="187"/>
      <c r="UAI242" s="187"/>
      <c r="UAJ242" s="187"/>
      <c r="UAK242" s="187"/>
      <c r="UAL242" s="187"/>
      <c r="UAM242" s="187"/>
      <c r="UAN242" s="187"/>
      <c r="UAO242" s="187"/>
      <c r="UAP242" s="187"/>
      <c r="UAQ242" s="187"/>
      <c r="UAR242" s="187"/>
      <c r="UAS242" s="187"/>
      <c r="UAT242" s="187"/>
      <c r="UAU242" s="187"/>
      <c r="UAV242" s="187"/>
      <c r="UAW242" s="187"/>
      <c r="UAX242" s="187"/>
      <c r="UAY242" s="187"/>
      <c r="UAZ242" s="187"/>
      <c r="UBA242" s="187"/>
      <c r="UBB242" s="187"/>
      <c r="UBC242" s="187"/>
      <c r="UBD242" s="187"/>
      <c r="UBE242" s="187"/>
      <c r="UBF242" s="187"/>
      <c r="UBG242" s="187"/>
      <c r="UBH242" s="187"/>
      <c r="UBI242" s="187"/>
      <c r="UBJ242" s="187"/>
      <c r="UBK242" s="187"/>
      <c r="UBL242" s="187"/>
      <c r="UBM242" s="187"/>
      <c r="UBN242" s="187"/>
      <c r="UBO242" s="187"/>
      <c r="UBP242" s="187"/>
      <c r="UBQ242" s="187"/>
      <c r="UBR242" s="187"/>
      <c r="UBS242" s="187"/>
      <c r="UBT242" s="187"/>
      <c r="UBU242" s="187"/>
      <c r="UBV242" s="187"/>
      <c r="UBW242" s="187"/>
      <c r="UBX242" s="187"/>
      <c r="UBY242" s="187"/>
      <c r="UBZ242" s="187"/>
      <c r="UCA242" s="187"/>
      <c r="UCB242" s="187"/>
      <c r="UCC242" s="187"/>
      <c r="UCD242" s="187"/>
      <c r="UCE242" s="187"/>
      <c r="UCF242" s="187"/>
      <c r="UCG242" s="187"/>
      <c r="UCH242" s="187"/>
      <c r="UCI242" s="187"/>
      <c r="UCJ242" s="187"/>
      <c r="UCK242" s="187"/>
      <c r="UCL242" s="187"/>
      <c r="UCM242" s="187"/>
      <c r="UCN242" s="187"/>
      <c r="UCO242" s="187"/>
      <c r="UCP242" s="187"/>
      <c r="UCQ242" s="187"/>
      <c r="UCR242" s="187"/>
      <c r="UCS242" s="187"/>
      <c r="UCT242" s="187"/>
      <c r="UCU242" s="187"/>
      <c r="UCV242" s="187"/>
      <c r="UCW242" s="187"/>
      <c r="UCX242" s="187"/>
      <c r="UCY242" s="187"/>
      <c r="UCZ242" s="187"/>
      <c r="UDA242" s="187"/>
      <c r="UDB242" s="187"/>
      <c r="UDC242" s="187"/>
      <c r="UDD242" s="187"/>
      <c r="UDE242" s="187"/>
      <c r="UDF242" s="187"/>
      <c r="UDG242" s="187"/>
      <c r="UDH242" s="187"/>
      <c r="UDI242" s="187"/>
      <c r="UDJ242" s="187"/>
      <c r="UDK242" s="187"/>
      <c r="UDL242" s="187"/>
      <c r="UDM242" s="187"/>
      <c r="UDN242" s="187"/>
      <c r="UDO242" s="187"/>
      <c r="UDP242" s="187"/>
      <c r="UDQ242" s="187"/>
      <c r="UDR242" s="187"/>
      <c r="UDS242" s="187"/>
      <c r="UDT242" s="187"/>
      <c r="UDU242" s="187"/>
      <c r="UDV242" s="187"/>
      <c r="UDW242" s="187"/>
      <c r="UDX242" s="187"/>
      <c r="UDY242" s="187"/>
      <c r="UDZ242" s="187"/>
      <c r="UEA242" s="187"/>
      <c r="UEB242" s="187"/>
      <c r="UEC242" s="187"/>
      <c r="UED242" s="187"/>
      <c r="UEE242" s="187"/>
      <c r="UEF242" s="187"/>
      <c r="UEG242" s="187"/>
      <c r="UEH242" s="187"/>
      <c r="UEI242" s="187"/>
      <c r="UEJ242" s="187"/>
      <c r="UEK242" s="187"/>
      <c r="UEL242" s="187"/>
      <c r="UEM242" s="187"/>
      <c r="UEN242" s="187"/>
      <c r="UEO242" s="187"/>
      <c r="UEP242" s="187"/>
      <c r="UEQ242" s="187"/>
      <c r="UER242" s="187"/>
      <c r="UES242" s="187"/>
      <c r="UET242" s="187"/>
      <c r="UEU242" s="187"/>
      <c r="UEV242" s="187"/>
      <c r="UEW242" s="187"/>
      <c r="UEX242" s="187"/>
      <c r="UEY242" s="187"/>
      <c r="UEZ242" s="187"/>
      <c r="UFA242" s="187"/>
      <c r="UFB242" s="187"/>
      <c r="UFC242" s="187"/>
      <c r="UFD242" s="187"/>
      <c r="UFE242" s="187"/>
      <c r="UFF242" s="187"/>
      <c r="UFG242" s="187"/>
      <c r="UFH242" s="187"/>
      <c r="UFI242" s="187"/>
      <c r="UFJ242" s="187"/>
      <c r="UFK242" s="187"/>
      <c r="UFL242" s="187"/>
      <c r="UFM242" s="187"/>
      <c r="UFN242" s="187"/>
      <c r="UFO242" s="187"/>
      <c r="UFP242" s="187"/>
      <c r="UFQ242" s="187"/>
      <c r="UFR242" s="187"/>
      <c r="UFS242" s="187"/>
      <c r="UFT242" s="187"/>
      <c r="UFU242" s="187"/>
      <c r="UFV242" s="187"/>
      <c r="UFW242" s="187"/>
      <c r="UFX242" s="187"/>
      <c r="UFY242" s="187"/>
      <c r="UFZ242" s="187"/>
      <c r="UGA242" s="187"/>
      <c r="UGB242" s="187"/>
      <c r="UGC242" s="187"/>
      <c r="UGD242" s="187"/>
      <c r="UGE242" s="187"/>
      <c r="UGF242" s="187"/>
      <c r="UGG242" s="187"/>
      <c r="UGH242" s="187"/>
      <c r="UGI242" s="187"/>
      <c r="UGJ242" s="187"/>
      <c r="UGK242" s="187"/>
      <c r="UGL242" s="187"/>
      <c r="UGM242" s="187"/>
      <c r="UGN242" s="187"/>
      <c r="UGO242" s="187"/>
      <c r="UGP242" s="187"/>
      <c r="UGQ242" s="187"/>
      <c r="UGR242" s="187"/>
      <c r="UGS242" s="187"/>
      <c r="UGT242" s="187"/>
      <c r="UGU242" s="187"/>
      <c r="UGV242" s="187"/>
      <c r="UGW242" s="187"/>
      <c r="UGX242" s="187"/>
      <c r="UGY242" s="187"/>
      <c r="UGZ242" s="187"/>
      <c r="UHA242" s="187"/>
      <c r="UHB242" s="187"/>
      <c r="UHC242" s="187"/>
      <c r="UHD242" s="187"/>
      <c r="UHE242" s="187"/>
      <c r="UHF242" s="187"/>
      <c r="UHG242" s="187"/>
      <c r="UHH242" s="187"/>
      <c r="UHI242" s="187"/>
      <c r="UHJ242" s="187"/>
      <c r="UHK242" s="187"/>
      <c r="UHL242" s="187"/>
      <c r="UHM242" s="187"/>
      <c r="UHN242" s="187"/>
      <c r="UHO242" s="187"/>
      <c r="UHP242" s="187"/>
      <c r="UHQ242" s="187"/>
      <c r="UHR242" s="187"/>
      <c r="UHS242" s="187"/>
      <c r="UHT242" s="187"/>
      <c r="UHU242" s="187"/>
      <c r="UHV242" s="187"/>
      <c r="UHW242" s="187"/>
      <c r="UHX242" s="187"/>
      <c r="UHY242" s="187"/>
      <c r="UHZ242" s="187"/>
      <c r="UIA242" s="187"/>
      <c r="UIB242" s="187"/>
      <c r="UIC242" s="187"/>
      <c r="UID242" s="187"/>
      <c r="UIE242" s="187"/>
      <c r="UIF242" s="187"/>
      <c r="UIG242" s="187"/>
      <c r="UIH242" s="187"/>
      <c r="UII242" s="187"/>
      <c r="UIJ242" s="187"/>
      <c r="UIK242" s="187"/>
      <c r="UIL242" s="187"/>
      <c r="UIM242" s="187"/>
      <c r="UIN242" s="187"/>
      <c r="UIO242" s="187"/>
      <c r="UIP242" s="187"/>
      <c r="UIQ242" s="187"/>
      <c r="UIR242" s="187"/>
      <c r="UIS242" s="187"/>
      <c r="UIT242" s="187"/>
      <c r="UIU242" s="187"/>
      <c r="UIV242" s="187"/>
      <c r="UIW242" s="187"/>
      <c r="UIX242" s="187"/>
      <c r="UIY242" s="187"/>
      <c r="UIZ242" s="187"/>
      <c r="UJA242" s="187"/>
      <c r="UJB242" s="187"/>
      <c r="UJC242" s="187"/>
      <c r="UJD242" s="187"/>
      <c r="UJE242" s="187"/>
      <c r="UJF242" s="187"/>
      <c r="UJG242" s="187"/>
      <c r="UJH242" s="187"/>
      <c r="UJI242" s="187"/>
      <c r="UJJ242" s="187"/>
      <c r="UJK242" s="187"/>
      <c r="UJL242" s="187"/>
      <c r="UJM242" s="187"/>
      <c r="UJN242" s="187"/>
      <c r="UJO242" s="187"/>
      <c r="UJP242" s="187"/>
      <c r="UJQ242" s="187"/>
      <c r="UJR242" s="187"/>
      <c r="UJS242" s="187"/>
      <c r="UJT242" s="187"/>
      <c r="UJU242" s="187"/>
      <c r="UJV242" s="187"/>
      <c r="UJW242" s="187"/>
      <c r="UJX242" s="187"/>
      <c r="UJY242" s="187"/>
      <c r="UJZ242" s="187"/>
      <c r="UKA242" s="187"/>
      <c r="UKB242" s="187"/>
      <c r="UKC242" s="187"/>
      <c r="UKD242" s="187"/>
      <c r="UKE242" s="187"/>
      <c r="UKF242" s="187"/>
      <c r="UKG242" s="187"/>
      <c r="UKH242" s="187"/>
      <c r="UKI242" s="187"/>
      <c r="UKJ242" s="187"/>
      <c r="UKK242" s="187"/>
      <c r="UKL242" s="187"/>
      <c r="UKM242" s="187"/>
      <c r="UKN242" s="187"/>
      <c r="UKO242" s="187"/>
      <c r="UKP242" s="187"/>
      <c r="UKQ242" s="187"/>
      <c r="UKR242" s="187"/>
      <c r="UKS242" s="187"/>
      <c r="UKT242" s="187"/>
      <c r="UKU242" s="187"/>
      <c r="UKV242" s="187"/>
      <c r="UKW242" s="187"/>
      <c r="UKX242" s="187"/>
      <c r="UKY242" s="187"/>
      <c r="UKZ242" s="187"/>
      <c r="ULA242" s="187"/>
      <c r="ULB242" s="187"/>
      <c r="ULC242" s="187"/>
      <c r="ULD242" s="187"/>
      <c r="ULE242" s="187"/>
      <c r="ULF242" s="187"/>
      <c r="ULG242" s="187"/>
      <c r="ULH242" s="187"/>
      <c r="ULI242" s="187"/>
      <c r="ULJ242" s="187"/>
      <c r="ULK242" s="187"/>
      <c r="ULL242" s="187"/>
      <c r="ULM242" s="187"/>
      <c r="ULN242" s="187"/>
      <c r="ULO242" s="187"/>
      <c r="ULP242" s="187"/>
      <c r="ULQ242" s="187"/>
      <c r="ULR242" s="187"/>
      <c r="ULS242" s="187"/>
      <c r="ULT242" s="187"/>
      <c r="ULU242" s="187"/>
      <c r="ULV242" s="187"/>
      <c r="ULW242" s="187"/>
      <c r="ULX242" s="187"/>
      <c r="ULY242" s="187"/>
      <c r="ULZ242" s="187"/>
      <c r="UMA242" s="187"/>
      <c r="UMB242" s="187"/>
      <c r="UMC242" s="187"/>
      <c r="UMD242" s="187"/>
      <c r="UME242" s="187"/>
      <c r="UMF242" s="187"/>
      <c r="UMG242" s="187"/>
      <c r="UMH242" s="187"/>
      <c r="UMI242" s="187"/>
      <c r="UMJ242" s="187"/>
      <c r="UMK242" s="187"/>
      <c r="UML242" s="187"/>
      <c r="UMM242" s="187"/>
      <c r="UMN242" s="187"/>
      <c r="UMO242" s="187"/>
      <c r="UMP242" s="187"/>
      <c r="UMQ242" s="187"/>
      <c r="UMR242" s="187"/>
      <c r="UMS242" s="187"/>
      <c r="UMT242" s="187"/>
      <c r="UMU242" s="187"/>
      <c r="UMV242" s="187"/>
      <c r="UMW242" s="187"/>
      <c r="UMX242" s="187"/>
      <c r="UMY242" s="187"/>
      <c r="UMZ242" s="187"/>
      <c r="UNA242" s="187"/>
      <c r="UNB242" s="187"/>
      <c r="UNC242" s="187"/>
      <c r="UND242" s="187"/>
      <c r="UNE242" s="187"/>
      <c r="UNF242" s="187"/>
      <c r="UNG242" s="187"/>
      <c r="UNH242" s="187"/>
      <c r="UNI242" s="187"/>
      <c r="UNJ242" s="187"/>
      <c r="UNK242" s="187"/>
      <c r="UNL242" s="187"/>
      <c r="UNM242" s="187"/>
      <c r="UNN242" s="187"/>
      <c r="UNO242" s="187"/>
      <c r="UNP242" s="187"/>
      <c r="UNQ242" s="187"/>
      <c r="UNR242" s="187"/>
      <c r="UNS242" s="187"/>
      <c r="UNT242" s="187"/>
      <c r="UNU242" s="187"/>
      <c r="UNV242" s="187"/>
      <c r="UNW242" s="187"/>
      <c r="UNX242" s="187"/>
      <c r="UNY242" s="187"/>
      <c r="UNZ242" s="187"/>
      <c r="UOA242" s="187"/>
      <c r="UOB242" s="187"/>
      <c r="UOC242" s="187"/>
      <c r="UOD242" s="187"/>
      <c r="UOE242" s="187"/>
      <c r="UOF242" s="187"/>
      <c r="UOG242" s="187"/>
      <c r="UOH242" s="187"/>
      <c r="UOI242" s="187"/>
      <c r="UOJ242" s="187"/>
      <c r="UOK242" s="187"/>
      <c r="UOL242" s="187"/>
      <c r="UOM242" s="187"/>
      <c r="UON242" s="187"/>
      <c r="UOO242" s="187"/>
      <c r="UOP242" s="187"/>
      <c r="UOQ242" s="187"/>
      <c r="UOR242" s="187"/>
      <c r="UOS242" s="187"/>
      <c r="UOT242" s="187"/>
      <c r="UOU242" s="187"/>
      <c r="UOV242" s="187"/>
      <c r="UOW242" s="187"/>
      <c r="UOX242" s="187"/>
      <c r="UOY242" s="187"/>
      <c r="UOZ242" s="187"/>
      <c r="UPA242" s="187"/>
      <c r="UPB242" s="187"/>
      <c r="UPC242" s="187"/>
      <c r="UPD242" s="187"/>
      <c r="UPE242" s="187"/>
      <c r="UPF242" s="187"/>
      <c r="UPG242" s="187"/>
      <c r="UPH242" s="187"/>
      <c r="UPI242" s="187"/>
      <c r="UPJ242" s="187"/>
      <c r="UPK242" s="187"/>
      <c r="UPL242" s="187"/>
      <c r="UPM242" s="187"/>
      <c r="UPN242" s="187"/>
      <c r="UPO242" s="187"/>
      <c r="UPP242" s="187"/>
      <c r="UPQ242" s="187"/>
      <c r="UPR242" s="187"/>
      <c r="UPS242" s="187"/>
      <c r="UPT242" s="187"/>
      <c r="UPU242" s="187"/>
      <c r="UPV242" s="187"/>
      <c r="UPW242" s="187"/>
      <c r="UPX242" s="187"/>
      <c r="UPY242" s="187"/>
      <c r="UPZ242" s="187"/>
      <c r="UQA242" s="187"/>
      <c r="UQB242" s="187"/>
      <c r="UQC242" s="187"/>
      <c r="UQD242" s="187"/>
      <c r="UQE242" s="187"/>
      <c r="UQF242" s="187"/>
      <c r="UQG242" s="187"/>
      <c r="UQH242" s="187"/>
      <c r="UQI242" s="187"/>
      <c r="UQJ242" s="187"/>
      <c r="UQK242" s="187"/>
      <c r="UQL242" s="187"/>
      <c r="UQM242" s="187"/>
      <c r="UQN242" s="187"/>
      <c r="UQO242" s="187"/>
      <c r="UQP242" s="187"/>
      <c r="UQQ242" s="187"/>
      <c r="UQR242" s="187"/>
      <c r="UQS242" s="187"/>
      <c r="UQT242" s="187"/>
      <c r="UQU242" s="187"/>
      <c r="UQV242" s="187"/>
      <c r="UQW242" s="187"/>
      <c r="UQX242" s="187"/>
      <c r="UQY242" s="187"/>
      <c r="UQZ242" s="187"/>
      <c r="URA242" s="187"/>
      <c r="URB242" s="187"/>
      <c r="URC242" s="187"/>
      <c r="URD242" s="187"/>
      <c r="URE242" s="187"/>
      <c r="URF242" s="187"/>
      <c r="URG242" s="187"/>
      <c r="URH242" s="187"/>
      <c r="URI242" s="187"/>
      <c r="URJ242" s="187"/>
      <c r="URK242" s="187"/>
      <c r="URL242" s="187"/>
      <c r="URM242" s="187"/>
      <c r="URN242" s="187"/>
      <c r="URO242" s="187"/>
      <c r="URP242" s="187"/>
      <c r="URQ242" s="187"/>
      <c r="URR242" s="187"/>
      <c r="URS242" s="187"/>
      <c r="URT242" s="187"/>
      <c r="URU242" s="187"/>
      <c r="URV242" s="187"/>
      <c r="URW242" s="187"/>
      <c r="URX242" s="187"/>
      <c r="URY242" s="187"/>
      <c r="URZ242" s="187"/>
      <c r="USA242" s="187"/>
      <c r="USB242" s="187"/>
      <c r="USC242" s="187"/>
      <c r="USD242" s="187"/>
      <c r="USE242" s="187"/>
      <c r="USF242" s="187"/>
      <c r="USG242" s="187"/>
      <c r="USH242" s="187"/>
      <c r="USI242" s="187"/>
      <c r="USJ242" s="187"/>
      <c r="USK242" s="187"/>
      <c r="USL242" s="187"/>
      <c r="USM242" s="187"/>
      <c r="USN242" s="187"/>
      <c r="USO242" s="187"/>
      <c r="USP242" s="187"/>
      <c r="USQ242" s="187"/>
      <c r="USR242" s="187"/>
      <c r="USS242" s="187"/>
      <c r="UST242" s="187"/>
      <c r="USU242" s="187"/>
      <c r="USV242" s="187"/>
      <c r="USW242" s="187"/>
      <c r="USX242" s="187"/>
      <c r="USY242" s="187"/>
      <c r="USZ242" s="187"/>
      <c r="UTA242" s="187"/>
      <c r="UTB242" s="187"/>
      <c r="UTC242" s="187"/>
      <c r="UTD242" s="187"/>
      <c r="UTE242" s="187"/>
      <c r="UTF242" s="187"/>
      <c r="UTG242" s="187"/>
      <c r="UTH242" s="187"/>
      <c r="UTI242" s="187"/>
      <c r="UTJ242" s="187"/>
      <c r="UTK242" s="187"/>
      <c r="UTL242" s="187"/>
      <c r="UTM242" s="187"/>
      <c r="UTN242" s="187"/>
      <c r="UTO242" s="187"/>
      <c r="UTP242" s="187"/>
      <c r="UTQ242" s="187"/>
      <c r="UTR242" s="187"/>
      <c r="UTS242" s="187"/>
      <c r="UTT242" s="187"/>
      <c r="UTU242" s="187"/>
      <c r="UTV242" s="187"/>
      <c r="UTW242" s="187"/>
      <c r="UTX242" s="187"/>
      <c r="UTY242" s="187"/>
      <c r="UTZ242" s="187"/>
      <c r="UUA242" s="187"/>
      <c r="UUB242" s="187"/>
      <c r="UUC242" s="187"/>
      <c r="UUD242" s="187"/>
      <c r="UUE242" s="187"/>
      <c r="UUF242" s="187"/>
      <c r="UUG242" s="187"/>
      <c r="UUH242" s="187"/>
      <c r="UUI242" s="187"/>
      <c r="UUJ242" s="187"/>
      <c r="UUK242" s="187"/>
      <c r="UUL242" s="187"/>
      <c r="UUM242" s="187"/>
      <c r="UUN242" s="187"/>
      <c r="UUO242" s="187"/>
      <c r="UUP242" s="187"/>
      <c r="UUQ242" s="187"/>
      <c r="UUR242" s="187"/>
      <c r="UUS242" s="187"/>
      <c r="UUT242" s="187"/>
      <c r="UUU242" s="187"/>
      <c r="UUV242" s="187"/>
      <c r="UUW242" s="187"/>
      <c r="UUX242" s="187"/>
      <c r="UUY242" s="187"/>
      <c r="UUZ242" s="187"/>
      <c r="UVA242" s="187"/>
      <c r="UVB242" s="187"/>
      <c r="UVC242" s="187"/>
      <c r="UVD242" s="187"/>
      <c r="UVE242" s="187"/>
      <c r="UVF242" s="187"/>
      <c r="UVG242" s="187"/>
      <c r="UVH242" s="187"/>
      <c r="UVI242" s="187"/>
      <c r="UVJ242" s="187"/>
      <c r="UVK242" s="187"/>
      <c r="UVL242" s="187"/>
      <c r="UVM242" s="187"/>
      <c r="UVN242" s="187"/>
      <c r="UVO242" s="187"/>
      <c r="UVP242" s="187"/>
      <c r="UVQ242" s="187"/>
      <c r="UVR242" s="187"/>
      <c r="UVS242" s="187"/>
      <c r="UVT242" s="187"/>
      <c r="UVU242" s="187"/>
      <c r="UVV242" s="187"/>
      <c r="UVW242" s="187"/>
      <c r="UVX242" s="187"/>
      <c r="UVY242" s="187"/>
      <c r="UVZ242" s="187"/>
      <c r="UWA242" s="187"/>
      <c r="UWB242" s="187"/>
      <c r="UWC242" s="187"/>
      <c r="UWD242" s="187"/>
      <c r="UWE242" s="187"/>
      <c r="UWF242" s="187"/>
      <c r="UWG242" s="187"/>
      <c r="UWH242" s="187"/>
      <c r="UWI242" s="187"/>
      <c r="UWJ242" s="187"/>
      <c r="UWK242" s="187"/>
      <c r="UWL242" s="187"/>
      <c r="UWM242" s="187"/>
      <c r="UWN242" s="187"/>
      <c r="UWO242" s="187"/>
      <c r="UWP242" s="187"/>
      <c r="UWQ242" s="187"/>
      <c r="UWR242" s="187"/>
      <c r="UWS242" s="187"/>
      <c r="UWT242" s="187"/>
      <c r="UWU242" s="187"/>
      <c r="UWV242" s="187"/>
      <c r="UWW242" s="187"/>
      <c r="UWX242" s="187"/>
      <c r="UWY242" s="187"/>
      <c r="UWZ242" s="187"/>
      <c r="UXA242" s="187"/>
      <c r="UXB242" s="187"/>
      <c r="UXC242" s="187"/>
      <c r="UXD242" s="187"/>
      <c r="UXE242" s="187"/>
      <c r="UXF242" s="187"/>
      <c r="UXG242" s="187"/>
      <c r="UXH242" s="187"/>
      <c r="UXI242" s="187"/>
      <c r="UXJ242" s="187"/>
      <c r="UXK242" s="187"/>
      <c r="UXL242" s="187"/>
      <c r="UXM242" s="187"/>
      <c r="UXN242" s="187"/>
      <c r="UXO242" s="187"/>
      <c r="UXP242" s="187"/>
      <c r="UXQ242" s="187"/>
      <c r="UXR242" s="187"/>
      <c r="UXS242" s="187"/>
      <c r="UXT242" s="187"/>
      <c r="UXU242" s="187"/>
      <c r="UXV242" s="187"/>
      <c r="UXW242" s="187"/>
      <c r="UXX242" s="187"/>
      <c r="UXY242" s="187"/>
      <c r="UXZ242" s="187"/>
      <c r="UYA242" s="187"/>
      <c r="UYB242" s="187"/>
      <c r="UYC242" s="187"/>
      <c r="UYD242" s="187"/>
      <c r="UYE242" s="187"/>
      <c r="UYF242" s="187"/>
      <c r="UYG242" s="187"/>
      <c r="UYH242" s="187"/>
      <c r="UYI242" s="187"/>
      <c r="UYJ242" s="187"/>
      <c r="UYK242" s="187"/>
      <c r="UYL242" s="187"/>
      <c r="UYM242" s="187"/>
      <c r="UYN242" s="187"/>
      <c r="UYO242" s="187"/>
      <c r="UYP242" s="187"/>
      <c r="UYQ242" s="187"/>
      <c r="UYR242" s="187"/>
      <c r="UYS242" s="187"/>
      <c r="UYT242" s="187"/>
      <c r="UYU242" s="187"/>
      <c r="UYV242" s="187"/>
      <c r="UYW242" s="187"/>
      <c r="UYX242" s="187"/>
      <c r="UYY242" s="187"/>
      <c r="UYZ242" s="187"/>
      <c r="UZA242" s="187"/>
      <c r="UZB242" s="187"/>
      <c r="UZC242" s="187"/>
      <c r="UZD242" s="187"/>
      <c r="UZE242" s="187"/>
      <c r="UZF242" s="187"/>
      <c r="UZG242" s="187"/>
      <c r="UZH242" s="187"/>
      <c r="UZI242" s="187"/>
      <c r="UZJ242" s="187"/>
      <c r="UZK242" s="187"/>
      <c r="UZL242" s="187"/>
      <c r="UZM242" s="187"/>
      <c r="UZN242" s="187"/>
      <c r="UZO242" s="187"/>
      <c r="UZP242" s="187"/>
      <c r="UZQ242" s="187"/>
      <c r="UZR242" s="187"/>
      <c r="UZS242" s="187"/>
      <c r="UZT242" s="187"/>
      <c r="UZU242" s="187"/>
      <c r="UZV242" s="187"/>
      <c r="UZW242" s="187"/>
      <c r="UZX242" s="187"/>
      <c r="UZY242" s="187"/>
      <c r="UZZ242" s="187"/>
      <c r="VAA242" s="187"/>
      <c r="VAB242" s="187"/>
      <c r="VAC242" s="187"/>
      <c r="VAD242" s="187"/>
      <c r="VAE242" s="187"/>
      <c r="VAF242" s="187"/>
      <c r="VAG242" s="187"/>
      <c r="VAH242" s="187"/>
      <c r="VAI242" s="187"/>
      <c r="VAJ242" s="187"/>
      <c r="VAK242" s="187"/>
      <c r="VAL242" s="187"/>
      <c r="VAM242" s="187"/>
      <c r="VAN242" s="187"/>
      <c r="VAO242" s="187"/>
      <c r="VAP242" s="187"/>
      <c r="VAQ242" s="187"/>
      <c r="VAR242" s="187"/>
      <c r="VAS242" s="187"/>
      <c r="VAT242" s="187"/>
      <c r="VAU242" s="187"/>
      <c r="VAV242" s="187"/>
      <c r="VAW242" s="187"/>
      <c r="VAX242" s="187"/>
      <c r="VAY242" s="187"/>
      <c r="VAZ242" s="187"/>
      <c r="VBA242" s="187"/>
      <c r="VBB242" s="187"/>
      <c r="VBC242" s="187"/>
      <c r="VBD242" s="187"/>
      <c r="VBE242" s="187"/>
      <c r="VBF242" s="187"/>
      <c r="VBG242" s="187"/>
      <c r="VBH242" s="187"/>
      <c r="VBI242" s="187"/>
      <c r="VBJ242" s="187"/>
      <c r="VBK242" s="187"/>
      <c r="VBL242" s="187"/>
      <c r="VBM242" s="187"/>
      <c r="VBN242" s="187"/>
      <c r="VBO242" s="187"/>
      <c r="VBP242" s="187"/>
      <c r="VBQ242" s="187"/>
      <c r="VBR242" s="187"/>
      <c r="VBS242" s="187"/>
      <c r="VBT242" s="187"/>
      <c r="VBU242" s="187"/>
      <c r="VBV242" s="187"/>
      <c r="VBW242" s="187"/>
      <c r="VBX242" s="187"/>
      <c r="VBY242" s="187"/>
      <c r="VBZ242" s="187"/>
      <c r="VCA242" s="187"/>
      <c r="VCB242" s="187"/>
      <c r="VCC242" s="187"/>
      <c r="VCD242" s="187"/>
      <c r="VCE242" s="187"/>
      <c r="VCF242" s="187"/>
      <c r="VCG242" s="187"/>
      <c r="VCH242" s="187"/>
      <c r="VCI242" s="187"/>
      <c r="VCJ242" s="187"/>
      <c r="VCK242" s="187"/>
      <c r="VCL242" s="187"/>
      <c r="VCM242" s="187"/>
      <c r="VCN242" s="187"/>
      <c r="VCO242" s="187"/>
      <c r="VCP242" s="187"/>
      <c r="VCQ242" s="187"/>
      <c r="VCR242" s="187"/>
      <c r="VCS242" s="187"/>
      <c r="VCT242" s="187"/>
      <c r="VCU242" s="187"/>
      <c r="VCV242" s="187"/>
      <c r="VCW242" s="187"/>
      <c r="VCX242" s="187"/>
      <c r="VCY242" s="187"/>
      <c r="VCZ242" s="187"/>
      <c r="VDA242" s="187"/>
      <c r="VDB242" s="187"/>
      <c r="VDC242" s="187"/>
      <c r="VDD242" s="187"/>
      <c r="VDE242" s="187"/>
      <c r="VDF242" s="187"/>
      <c r="VDG242" s="187"/>
      <c r="VDH242" s="187"/>
      <c r="VDI242" s="187"/>
      <c r="VDJ242" s="187"/>
      <c r="VDK242" s="187"/>
      <c r="VDL242" s="187"/>
      <c r="VDM242" s="187"/>
      <c r="VDN242" s="187"/>
      <c r="VDO242" s="187"/>
      <c r="VDP242" s="187"/>
      <c r="VDQ242" s="187"/>
      <c r="VDR242" s="187"/>
      <c r="VDS242" s="187"/>
      <c r="VDT242" s="187"/>
      <c r="VDU242" s="187"/>
      <c r="VDV242" s="187"/>
      <c r="VDW242" s="187"/>
      <c r="VDX242" s="187"/>
      <c r="VDY242" s="187"/>
      <c r="VDZ242" s="187"/>
      <c r="VEA242" s="187"/>
      <c r="VEB242" s="187"/>
      <c r="VEC242" s="187"/>
      <c r="VED242" s="187"/>
      <c r="VEE242" s="187"/>
      <c r="VEF242" s="187"/>
      <c r="VEG242" s="187"/>
      <c r="VEH242" s="187"/>
      <c r="VEI242" s="187"/>
      <c r="VEJ242" s="187"/>
      <c r="VEK242" s="187"/>
      <c r="VEL242" s="187"/>
      <c r="VEM242" s="187"/>
      <c r="VEN242" s="187"/>
      <c r="VEO242" s="187"/>
      <c r="VEP242" s="187"/>
      <c r="VEQ242" s="187"/>
      <c r="VER242" s="187"/>
      <c r="VES242" s="187"/>
      <c r="VET242" s="187"/>
      <c r="VEU242" s="187"/>
      <c r="VEV242" s="187"/>
      <c r="VEW242" s="187"/>
      <c r="VEX242" s="187"/>
      <c r="VEY242" s="187"/>
      <c r="VEZ242" s="187"/>
      <c r="VFA242" s="187"/>
      <c r="VFB242" s="187"/>
      <c r="VFC242" s="187"/>
      <c r="VFD242" s="187"/>
      <c r="VFE242" s="187"/>
      <c r="VFF242" s="187"/>
      <c r="VFG242" s="187"/>
      <c r="VFH242" s="187"/>
      <c r="VFI242" s="187"/>
      <c r="VFJ242" s="187"/>
      <c r="VFK242" s="187"/>
      <c r="VFL242" s="187"/>
      <c r="VFM242" s="187"/>
      <c r="VFN242" s="187"/>
      <c r="VFO242" s="187"/>
      <c r="VFP242" s="187"/>
      <c r="VFQ242" s="187"/>
      <c r="VFR242" s="187"/>
      <c r="VFS242" s="187"/>
      <c r="VFT242" s="187"/>
      <c r="VFU242" s="187"/>
      <c r="VFV242" s="187"/>
      <c r="VFW242" s="187"/>
      <c r="VFX242" s="187"/>
      <c r="VFY242" s="187"/>
      <c r="VFZ242" s="187"/>
      <c r="VGA242" s="187"/>
      <c r="VGB242" s="187"/>
      <c r="VGC242" s="187"/>
      <c r="VGD242" s="187"/>
      <c r="VGE242" s="187"/>
      <c r="VGF242" s="187"/>
      <c r="VGG242" s="187"/>
      <c r="VGH242" s="187"/>
      <c r="VGI242" s="187"/>
      <c r="VGJ242" s="187"/>
      <c r="VGK242" s="187"/>
      <c r="VGL242" s="187"/>
      <c r="VGM242" s="187"/>
      <c r="VGN242" s="187"/>
      <c r="VGO242" s="187"/>
      <c r="VGP242" s="187"/>
      <c r="VGQ242" s="187"/>
      <c r="VGR242" s="187"/>
      <c r="VGS242" s="187"/>
      <c r="VGT242" s="187"/>
      <c r="VGU242" s="187"/>
      <c r="VGV242" s="187"/>
      <c r="VGW242" s="187"/>
      <c r="VGX242" s="187"/>
      <c r="VGY242" s="187"/>
      <c r="VGZ242" s="187"/>
      <c r="VHA242" s="187"/>
      <c r="VHB242" s="187"/>
      <c r="VHC242" s="187"/>
      <c r="VHD242" s="187"/>
      <c r="VHE242" s="187"/>
      <c r="VHF242" s="187"/>
      <c r="VHG242" s="187"/>
      <c r="VHH242" s="187"/>
      <c r="VHI242" s="187"/>
      <c r="VHJ242" s="187"/>
      <c r="VHK242" s="187"/>
      <c r="VHL242" s="187"/>
      <c r="VHM242" s="187"/>
      <c r="VHN242" s="187"/>
      <c r="VHO242" s="187"/>
      <c r="VHP242" s="187"/>
      <c r="VHQ242" s="187"/>
      <c r="VHR242" s="187"/>
      <c r="VHS242" s="187"/>
      <c r="VHT242" s="187"/>
      <c r="VHU242" s="187"/>
      <c r="VHV242" s="187"/>
      <c r="VHW242" s="187"/>
      <c r="VHX242" s="187"/>
      <c r="VHY242" s="187"/>
      <c r="VHZ242" s="187"/>
      <c r="VIA242" s="187"/>
      <c r="VIB242" s="187"/>
      <c r="VIC242" s="187"/>
      <c r="VID242" s="187"/>
      <c r="VIE242" s="187"/>
      <c r="VIF242" s="187"/>
      <c r="VIG242" s="187"/>
      <c r="VIH242" s="187"/>
      <c r="VII242" s="187"/>
      <c r="VIJ242" s="187"/>
      <c r="VIK242" s="187"/>
      <c r="VIL242" s="187"/>
      <c r="VIM242" s="187"/>
      <c r="VIN242" s="187"/>
      <c r="VIO242" s="187"/>
      <c r="VIP242" s="187"/>
      <c r="VIQ242" s="187"/>
      <c r="VIR242" s="187"/>
      <c r="VIS242" s="187"/>
      <c r="VIT242" s="187"/>
      <c r="VIU242" s="187"/>
      <c r="VIV242" s="187"/>
      <c r="VIW242" s="187"/>
      <c r="VIX242" s="187"/>
      <c r="VIY242" s="187"/>
      <c r="VIZ242" s="187"/>
      <c r="VJA242" s="187"/>
      <c r="VJB242" s="187"/>
      <c r="VJC242" s="187"/>
      <c r="VJD242" s="187"/>
      <c r="VJE242" s="187"/>
      <c r="VJF242" s="187"/>
      <c r="VJG242" s="187"/>
      <c r="VJH242" s="187"/>
      <c r="VJI242" s="187"/>
      <c r="VJJ242" s="187"/>
      <c r="VJK242" s="187"/>
      <c r="VJL242" s="187"/>
      <c r="VJM242" s="187"/>
      <c r="VJN242" s="187"/>
      <c r="VJO242" s="187"/>
      <c r="VJP242" s="187"/>
      <c r="VJQ242" s="187"/>
      <c r="VJR242" s="187"/>
      <c r="VJS242" s="187"/>
      <c r="VJT242" s="187"/>
      <c r="VJU242" s="187"/>
      <c r="VJV242" s="187"/>
      <c r="VJW242" s="187"/>
      <c r="VJX242" s="187"/>
      <c r="VJY242" s="187"/>
      <c r="VJZ242" s="187"/>
      <c r="VKA242" s="187"/>
      <c r="VKB242" s="187"/>
      <c r="VKC242" s="187"/>
      <c r="VKD242" s="187"/>
      <c r="VKE242" s="187"/>
      <c r="VKF242" s="187"/>
      <c r="VKG242" s="187"/>
      <c r="VKH242" s="187"/>
      <c r="VKI242" s="187"/>
      <c r="VKJ242" s="187"/>
      <c r="VKK242" s="187"/>
      <c r="VKL242" s="187"/>
      <c r="VKM242" s="187"/>
      <c r="VKN242" s="187"/>
      <c r="VKO242" s="187"/>
      <c r="VKP242" s="187"/>
      <c r="VKQ242" s="187"/>
      <c r="VKR242" s="187"/>
      <c r="VKS242" s="187"/>
      <c r="VKT242" s="187"/>
      <c r="VKU242" s="187"/>
      <c r="VKV242" s="187"/>
      <c r="VKW242" s="187"/>
      <c r="VKX242" s="187"/>
      <c r="VKY242" s="187"/>
      <c r="VKZ242" s="187"/>
      <c r="VLA242" s="187"/>
      <c r="VLB242" s="187"/>
      <c r="VLC242" s="187"/>
      <c r="VLD242" s="187"/>
      <c r="VLE242" s="187"/>
      <c r="VLF242" s="187"/>
      <c r="VLG242" s="187"/>
      <c r="VLH242" s="187"/>
      <c r="VLI242" s="187"/>
      <c r="VLJ242" s="187"/>
      <c r="VLK242" s="187"/>
      <c r="VLL242" s="187"/>
      <c r="VLM242" s="187"/>
      <c r="VLN242" s="187"/>
      <c r="VLO242" s="187"/>
      <c r="VLP242" s="187"/>
      <c r="VLQ242" s="187"/>
      <c r="VLR242" s="187"/>
      <c r="VLS242" s="187"/>
      <c r="VLT242" s="187"/>
      <c r="VLU242" s="187"/>
      <c r="VLV242" s="187"/>
      <c r="VLW242" s="187"/>
      <c r="VLX242" s="187"/>
      <c r="VLY242" s="187"/>
      <c r="VLZ242" s="187"/>
      <c r="VMA242" s="187"/>
      <c r="VMB242" s="187"/>
      <c r="VMC242" s="187"/>
      <c r="VMD242" s="187"/>
      <c r="VME242" s="187"/>
      <c r="VMF242" s="187"/>
      <c r="VMG242" s="187"/>
      <c r="VMH242" s="187"/>
      <c r="VMI242" s="187"/>
      <c r="VMJ242" s="187"/>
      <c r="VMK242" s="187"/>
      <c r="VML242" s="187"/>
      <c r="VMM242" s="187"/>
      <c r="VMN242" s="187"/>
      <c r="VMO242" s="187"/>
      <c r="VMP242" s="187"/>
      <c r="VMQ242" s="187"/>
      <c r="VMR242" s="187"/>
      <c r="VMS242" s="187"/>
      <c r="VMT242" s="187"/>
      <c r="VMU242" s="187"/>
      <c r="VMV242" s="187"/>
      <c r="VMW242" s="187"/>
      <c r="VMX242" s="187"/>
      <c r="VMY242" s="187"/>
      <c r="VMZ242" s="187"/>
      <c r="VNA242" s="187"/>
      <c r="VNB242" s="187"/>
      <c r="VNC242" s="187"/>
      <c r="VND242" s="187"/>
      <c r="VNE242" s="187"/>
      <c r="VNF242" s="187"/>
      <c r="VNG242" s="187"/>
      <c r="VNH242" s="187"/>
      <c r="VNI242" s="187"/>
      <c r="VNJ242" s="187"/>
      <c r="VNK242" s="187"/>
      <c r="VNL242" s="187"/>
      <c r="VNM242" s="187"/>
      <c r="VNN242" s="187"/>
      <c r="VNO242" s="187"/>
      <c r="VNP242" s="187"/>
      <c r="VNQ242" s="187"/>
      <c r="VNR242" s="187"/>
      <c r="VNS242" s="187"/>
      <c r="VNT242" s="187"/>
      <c r="VNU242" s="187"/>
      <c r="VNV242" s="187"/>
      <c r="VNW242" s="187"/>
      <c r="VNX242" s="187"/>
      <c r="VNY242" s="187"/>
      <c r="VNZ242" s="187"/>
      <c r="VOA242" s="187"/>
      <c r="VOB242" s="187"/>
      <c r="VOC242" s="187"/>
      <c r="VOD242" s="187"/>
      <c r="VOE242" s="187"/>
      <c r="VOF242" s="187"/>
      <c r="VOG242" s="187"/>
      <c r="VOH242" s="187"/>
      <c r="VOI242" s="187"/>
      <c r="VOJ242" s="187"/>
      <c r="VOK242" s="187"/>
      <c r="VOL242" s="187"/>
      <c r="VOM242" s="187"/>
      <c r="VON242" s="187"/>
      <c r="VOO242" s="187"/>
      <c r="VOP242" s="187"/>
      <c r="VOQ242" s="187"/>
      <c r="VOR242" s="187"/>
      <c r="VOS242" s="187"/>
      <c r="VOT242" s="187"/>
      <c r="VOU242" s="187"/>
      <c r="VOV242" s="187"/>
      <c r="VOW242" s="187"/>
      <c r="VOX242" s="187"/>
      <c r="VOY242" s="187"/>
      <c r="VOZ242" s="187"/>
      <c r="VPA242" s="187"/>
      <c r="VPB242" s="187"/>
      <c r="VPC242" s="187"/>
      <c r="VPD242" s="187"/>
      <c r="VPE242" s="187"/>
      <c r="VPF242" s="187"/>
      <c r="VPG242" s="187"/>
      <c r="VPH242" s="187"/>
      <c r="VPI242" s="187"/>
      <c r="VPJ242" s="187"/>
      <c r="VPK242" s="187"/>
      <c r="VPL242" s="187"/>
      <c r="VPM242" s="187"/>
      <c r="VPN242" s="187"/>
      <c r="VPO242" s="187"/>
      <c r="VPP242" s="187"/>
      <c r="VPQ242" s="187"/>
      <c r="VPR242" s="187"/>
      <c r="VPS242" s="187"/>
      <c r="VPT242" s="187"/>
      <c r="VPU242" s="187"/>
      <c r="VPV242" s="187"/>
      <c r="VPW242" s="187"/>
      <c r="VPX242" s="187"/>
      <c r="VPY242" s="187"/>
      <c r="VPZ242" s="187"/>
      <c r="VQA242" s="187"/>
      <c r="VQB242" s="187"/>
      <c r="VQC242" s="187"/>
      <c r="VQD242" s="187"/>
      <c r="VQE242" s="187"/>
      <c r="VQF242" s="187"/>
      <c r="VQG242" s="187"/>
      <c r="VQH242" s="187"/>
      <c r="VQI242" s="187"/>
      <c r="VQJ242" s="187"/>
      <c r="VQK242" s="187"/>
      <c r="VQL242" s="187"/>
      <c r="VQM242" s="187"/>
      <c r="VQN242" s="187"/>
      <c r="VQO242" s="187"/>
      <c r="VQP242" s="187"/>
      <c r="VQQ242" s="187"/>
      <c r="VQR242" s="187"/>
      <c r="VQS242" s="187"/>
      <c r="VQT242" s="187"/>
      <c r="VQU242" s="187"/>
      <c r="VQV242" s="187"/>
      <c r="VQW242" s="187"/>
      <c r="VQX242" s="187"/>
      <c r="VQY242" s="187"/>
      <c r="VQZ242" s="187"/>
      <c r="VRA242" s="187"/>
      <c r="VRB242" s="187"/>
      <c r="VRC242" s="187"/>
      <c r="VRD242" s="187"/>
      <c r="VRE242" s="187"/>
      <c r="VRF242" s="187"/>
      <c r="VRG242" s="187"/>
      <c r="VRH242" s="187"/>
      <c r="VRI242" s="187"/>
      <c r="VRJ242" s="187"/>
      <c r="VRK242" s="187"/>
      <c r="VRL242" s="187"/>
      <c r="VRM242" s="187"/>
      <c r="VRN242" s="187"/>
      <c r="VRO242" s="187"/>
      <c r="VRP242" s="187"/>
      <c r="VRQ242" s="187"/>
      <c r="VRR242" s="187"/>
      <c r="VRS242" s="187"/>
      <c r="VRT242" s="187"/>
      <c r="VRU242" s="187"/>
      <c r="VRV242" s="187"/>
      <c r="VRW242" s="187"/>
      <c r="VRX242" s="187"/>
      <c r="VRY242" s="187"/>
      <c r="VRZ242" s="187"/>
      <c r="VSA242" s="187"/>
      <c r="VSB242" s="187"/>
      <c r="VSC242" s="187"/>
      <c r="VSD242" s="187"/>
      <c r="VSE242" s="187"/>
      <c r="VSF242" s="187"/>
      <c r="VSG242" s="187"/>
      <c r="VSH242" s="187"/>
      <c r="VSI242" s="187"/>
      <c r="VSJ242" s="187"/>
      <c r="VSK242" s="187"/>
      <c r="VSL242" s="187"/>
      <c r="VSM242" s="187"/>
      <c r="VSN242" s="187"/>
      <c r="VSO242" s="187"/>
      <c r="VSP242" s="187"/>
      <c r="VSQ242" s="187"/>
      <c r="VSR242" s="187"/>
      <c r="VSS242" s="187"/>
      <c r="VST242" s="187"/>
      <c r="VSU242" s="187"/>
      <c r="VSV242" s="187"/>
      <c r="VSW242" s="187"/>
      <c r="VSX242" s="187"/>
      <c r="VSY242" s="187"/>
      <c r="VSZ242" s="187"/>
      <c r="VTA242" s="187"/>
      <c r="VTB242" s="187"/>
      <c r="VTC242" s="187"/>
      <c r="VTD242" s="187"/>
      <c r="VTE242" s="187"/>
      <c r="VTF242" s="187"/>
      <c r="VTG242" s="187"/>
      <c r="VTH242" s="187"/>
      <c r="VTI242" s="187"/>
      <c r="VTJ242" s="187"/>
      <c r="VTK242" s="187"/>
      <c r="VTL242" s="187"/>
      <c r="VTM242" s="187"/>
      <c r="VTN242" s="187"/>
      <c r="VTO242" s="187"/>
      <c r="VTP242" s="187"/>
      <c r="VTQ242" s="187"/>
      <c r="VTR242" s="187"/>
      <c r="VTS242" s="187"/>
      <c r="VTT242" s="187"/>
      <c r="VTU242" s="187"/>
      <c r="VTV242" s="187"/>
      <c r="VTW242" s="187"/>
      <c r="VTX242" s="187"/>
      <c r="VTY242" s="187"/>
      <c r="VTZ242" s="187"/>
      <c r="VUA242" s="187"/>
      <c r="VUB242" s="187"/>
      <c r="VUC242" s="187"/>
      <c r="VUD242" s="187"/>
      <c r="VUE242" s="187"/>
      <c r="VUF242" s="187"/>
      <c r="VUG242" s="187"/>
      <c r="VUH242" s="187"/>
      <c r="VUI242" s="187"/>
      <c r="VUJ242" s="187"/>
      <c r="VUK242" s="187"/>
      <c r="VUL242" s="187"/>
      <c r="VUM242" s="187"/>
      <c r="VUN242" s="187"/>
      <c r="VUO242" s="187"/>
      <c r="VUP242" s="187"/>
      <c r="VUQ242" s="187"/>
      <c r="VUR242" s="187"/>
      <c r="VUS242" s="187"/>
      <c r="VUT242" s="187"/>
      <c r="VUU242" s="187"/>
      <c r="VUV242" s="187"/>
      <c r="VUW242" s="187"/>
      <c r="VUX242" s="187"/>
      <c r="VUY242" s="187"/>
      <c r="VUZ242" s="187"/>
      <c r="VVA242" s="187"/>
      <c r="VVB242" s="187"/>
      <c r="VVC242" s="187"/>
      <c r="VVD242" s="187"/>
      <c r="VVE242" s="187"/>
      <c r="VVF242" s="187"/>
      <c r="VVG242" s="187"/>
      <c r="VVH242" s="187"/>
      <c r="VVI242" s="187"/>
      <c r="VVJ242" s="187"/>
      <c r="VVK242" s="187"/>
      <c r="VVL242" s="187"/>
      <c r="VVM242" s="187"/>
      <c r="VVN242" s="187"/>
      <c r="VVO242" s="187"/>
      <c r="VVP242" s="187"/>
      <c r="VVQ242" s="187"/>
      <c r="VVR242" s="187"/>
      <c r="VVS242" s="187"/>
      <c r="VVT242" s="187"/>
      <c r="VVU242" s="187"/>
      <c r="VVV242" s="187"/>
      <c r="VVW242" s="187"/>
      <c r="VVX242" s="187"/>
      <c r="VVY242" s="187"/>
      <c r="VVZ242" s="187"/>
      <c r="VWA242" s="187"/>
      <c r="VWB242" s="187"/>
      <c r="VWC242" s="187"/>
      <c r="VWD242" s="187"/>
      <c r="VWE242" s="187"/>
      <c r="VWF242" s="187"/>
      <c r="VWG242" s="187"/>
      <c r="VWH242" s="187"/>
      <c r="VWI242" s="187"/>
      <c r="VWJ242" s="187"/>
      <c r="VWK242" s="187"/>
      <c r="VWL242" s="187"/>
      <c r="VWM242" s="187"/>
      <c r="VWN242" s="187"/>
      <c r="VWO242" s="187"/>
      <c r="VWP242" s="187"/>
      <c r="VWQ242" s="187"/>
      <c r="VWR242" s="187"/>
      <c r="VWS242" s="187"/>
      <c r="VWT242" s="187"/>
      <c r="VWU242" s="187"/>
      <c r="VWV242" s="187"/>
      <c r="VWW242" s="187"/>
      <c r="VWX242" s="187"/>
      <c r="VWY242" s="187"/>
      <c r="VWZ242" s="187"/>
      <c r="VXA242" s="187"/>
      <c r="VXB242" s="187"/>
      <c r="VXC242" s="187"/>
      <c r="VXD242" s="187"/>
      <c r="VXE242" s="187"/>
      <c r="VXF242" s="187"/>
      <c r="VXG242" s="187"/>
      <c r="VXH242" s="187"/>
      <c r="VXI242" s="187"/>
      <c r="VXJ242" s="187"/>
      <c r="VXK242" s="187"/>
      <c r="VXL242" s="187"/>
      <c r="VXM242" s="187"/>
      <c r="VXN242" s="187"/>
      <c r="VXO242" s="187"/>
      <c r="VXP242" s="187"/>
      <c r="VXQ242" s="187"/>
      <c r="VXR242" s="187"/>
      <c r="VXS242" s="187"/>
      <c r="VXT242" s="187"/>
      <c r="VXU242" s="187"/>
      <c r="VXV242" s="187"/>
      <c r="VXW242" s="187"/>
      <c r="VXX242" s="187"/>
      <c r="VXY242" s="187"/>
      <c r="VXZ242" s="187"/>
      <c r="VYA242" s="187"/>
      <c r="VYB242" s="187"/>
      <c r="VYC242" s="187"/>
      <c r="VYD242" s="187"/>
      <c r="VYE242" s="187"/>
      <c r="VYF242" s="187"/>
      <c r="VYG242" s="187"/>
      <c r="VYH242" s="187"/>
      <c r="VYI242" s="187"/>
      <c r="VYJ242" s="187"/>
      <c r="VYK242" s="187"/>
      <c r="VYL242" s="187"/>
      <c r="VYM242" s="187"/>
      <c r="VYN242" s="187"/>
      <c r="VYO242" s="187"/>
      <c r="VYP242" s="187"/>
      <c r="VYQ242" s="187"/>
      <c r="VYR242" s="187"/>
      <c r="VYS242" s="187"/>
      <c r="VYT242" s="187"/>
      <c r="VYU242" s="187"/>
      <c r="VYV242" s="187"/>
      <c r="VYW242" s="187"/>
      <c r="VYX242" s="187"/>
      <c r="VYY242" s="187"/>
      <c r="VYZ242" s="187"/>
      <c r="VZA242" s="187"/>
      <c r="VZB242" s="187"/>
      <c r="VZC242" s="187"/>
      <c r="VZD242" s="187"/>
      <c r="VZE242" s="187"/>
      <c r="VZF242" s="187"/>
      <c r="VZG242" s="187"/>
      <c r="VZH242" s="187"/>
      <c r="VZI242" s="187"/>
      <c r="VZJ242" s="187"/>
      <c r="VZK242" s="187"/>
      <c r="VZL242" s="187"/>
      <c r="VZM242" s="187"/>
      <c r="VZN242" s="187"/>
      <c r="VZO242" s="187"/>
      <c r="VZP242" s="187"/>
      <c r="VZQ242" s="187"/>
      <c r="VZR242" s="187"/>
      <c r="VZS242" s="187"/>
      <c r="VZT242" s="187"/>
      <c r="VZU242" s="187"/>
      <c r="VZV242" s="187"/>
      <c r="VZW242" s="187"/>
      <c r="VZX242" s="187"/>
      <c r="VZY242" s="187"/>
      <c r="VZZ242" s="187"/>
      <c r="WAA242" s="187"/>
      <c r="WAB242" s="187"/>
      <c r="WAC242" s="187"/>
      <c r="WAD242" s="187"/>
      <c r="WAE242" s="187"/>
      <c r="WAF242" s="187"/>
      <c r="WAG242" s="187"/>
      <c r="WAH242" s="187"/>
      <c r="WAI242" s="187"/>
      <c r="WAJ242" s="187"/>
      <c r="WAK242" s="187"/>
      <c r="WAL242" s="187"/>
      <c r="WAM242" s="187"/>
      <c r="WAN242" s="187"/>
      <c r="WAO242" s="187"/>
      <c r="WAP242" s="187"/>
      <c r="WAQ242" s="187"/>
      <c r="WAR242" s="187"/>
      <c r="WAS242" s="187"/>
      <c r="WAT242" s="187"/>
      <c r="WAU242" s="187"/>
      <c r="WAV242" s="187"/>
      <c r="WAW242" s="187"/>
      <c r="WAX242" s="187"/>
      <c r="WAY242" s="187"/>
      <c r="WAZ242" s="187"/>
      <c r="WBA242" s="187"/>
      <c r="WBB242" s="187"/>
      <c r="WBC242" s="187"/>
      <c r="WBD242" s="187"/>
      <c r="WBE242" s="187"/>
      <c r="WBF242" s="187"/>
      <c r="WBG242" s="187"/>
      <c r="WBH242" s="187"/>
      <c r="WBI242" s="187"/>
      <c r="WBJ242" s="187"/>
      <c r="WBK242" s="187"/>
      <c r="WBL242" s="187"/>
      <c r="WBM242" s="187"/>
      <c r="WBN242" s="187"/>
      <c r="WBO242" s="187"/>
      <c r="WBP242" s="187"/>
      <c r="WBQ242" s="187"/>
      <c r="WBR242" s="187"/>
      <c r="WBS242" s="187"/>
      <c r="WBT242" s="187"/>
      <c r="WBU242" s="187"/>
      <c r="WBV242" s="187"/>
      <c r="WBW242" s="187"/>
      <c r="WBX242" s="187"/>
      <c r="WBY242" s="187"/>
      <c r="WBZ242" s="187"/>
      <c r="WCA242" s="187"/>
      <c r="WCB242" s="187"/>
      <c r="WCC242" s="187"/>
      <c r="WCD242" s="187"/>
      <c r="WCE242" s="187"/>
      <c r="WCF242" s="187"/>
      <c r="WCG242" s="187"/>
      <c r="WCH242" s="187"/>
      <c r="WCI242" s="187"/>
      <c r="WCJ242" s="187"/>
      <c r="WCK242" s="187"/>
      <c r="WCL242" s="187"/>
      <c r="WCM242" s="187"/>
      <c r="WCN242" s="187"/>
      <c r="WCO242" s="187"/>
      <c r="WCP242" s="187"/>
      <c r="WCQ242" s="187"/>
      <c r="WCR242" s="187"/>
      <c r="WCS242" s="187"/>
      <c r="WCT242" s="187"/>
      <c r="WCU242" s="187"/>
      <c r="WCV242" s="187"/>
      <c r="WCW242" s="187"/>
      <c r="WCX242" s="187"/>
      <c r="WCY242" s="187"/>
      <c r="WCZ242" s="187"/>
      <c r="WDA242" s="187"/>
      <c r="WDB242" s="187"/>
      <c r="WDC242" s="187"/>
      <c r="WDD242" s="187"/>
      <c r="WDE242" s="187"/>
      <c r="WDF242" s="187"/>
      <c r="WDG242" s="187"/>
      <c r="WDH242" s="187"/>
      <c r="WDI242" s="187"/>
      <c r="WDJ242" s="187"/>
      <c r="WDK242" s="187"/>
      <c r="WDL242" s="187"/>
      <c r="WDM242" s="187"/>
      <c r="WDN242" s="187"/>
      <c r="WDO242" s="187"/>
      <c r="WDP242" s="187"/>
      <c r="WDQ242" s="187"/>
      <c r="WDR242" s="187"/>
      <c r="WDS242" s="187"/>
      <c r="WDT242" s="187"/>
      <c r="WDU242" s="187"/>
      <c r="WDV242" s="187"/>
      <c r="WDW242" s="187"/>
      <c r="WDX242" s="187"/>
      <c r="WDY242" s="187"/>
      <c r="WDZ242" s="187"/>
      <c r="WEA242" s="187"/>
      <c r="WEB242" s="187"/>
      <c r="WEC242" s="187"/>
      <c r="WED242" s="187"/>
      <c r="WEE242" s="187"/>
      <c r="WEF242" s="187"/>
      <c r="WEG242" s="187"/>
      <c r="WEH242" s="187"/>
      <c r="WEI242" s="187"/>
      <c r="WEJ242" s="187"/>
      <c r="WEK242" s="187"/>
      <c r="WEL242" s="187"/>
      <c r="WEM242" s="187"/>
      <c r="WEN242" s="187"/>
      <c r="WEO242" s="187"/>
      <c r="WEP242" s="187"/>
      <c r="WEQ242" s="187"/>
      <c r="WER242" s="187"/>
      <c r="WES242" s="187"/>
      <c r="WET242" s="187"/>
      <c r="WEU242" s="187"/>
      <c r="WEV242" s="187"/>
      <c r="WEW242" s="187"/>
      <c r="WEX242" s="187"/>
      <c r="WEY242" s="187"/>
      <c r="WEZ242" s="187"/>
      <c r="WFA242" s="187"/>
      <c r="WFB242" s="187"/>
      <c r="WFC242" s="187"/>
      <c r="WFD242" s="187"/>
      <c r="WFE242" s="187"/>
      <c r="WFF242" s="187"/>
      <c r="WFG242" s="187"/>
      <c r="WFH242" s="187"/>
      <c r="WFI242" s="187"/>
      <c r="WFJ242" s="187"/>
      <c r="WFK242" s="187"/>
      <c r="WFL242" s="187"/>
      <c r="WFM242" s="187"/>
      <c r="WFN242" s="187"/>
      <c r="WFO242" s="187"/>
      <c r="WFP242" s="187"/>
      <c r="WFQ242" s="187"/>
      <c r="WFR242" s="187"/>
      <c r="WFS242" s="187"/>
      <c r="WFT242" s="187"/>
      <c r="WFU242" s="187"/>
      <c r="WFV242" s="187"/>
      <c r="WFW242" s="187"/>
      <c r="WFX242" s="187"/>
      <c r="WFY242" s="187"/>
      <c r="WFZ242" s="187"/>
      <c r="WGA242" s="187"/>
      <c r="WGB242" s="187"/>
      <c r="WGC242" s="187"/>
      <c r="WGD242" s="187"/>
      <c r="WGE242" s="187"/>
      <c r="WGF242" s="187"/>
      <c r="WGG242" s="187"/>
      <c r="WGH242" s="187"/>
      <c r="WGI242" s="187"/>
      <c r="WGJ242" s="187"/>
      <c r="WGK242" s="187"/>
      <c r="WGL242" s="187"/>
      <c r="WGM242" s="187"/>
      <c r="WGN242" s="187"/>
      <c r="WGO242" s="187"/>
      <c r="WGP242" s="187"/>
      <c r="WGQ242" s="187"/>
      <c r="WGR242" s="187"/>
      <c r="WGS242" s="187"/>
      <c r="WGT242" s="187"/>
      <c r="WGU242" s="187"/>
      <c r="WGV242" s="187"/>
      <c r="WGW242" s="187"/>
      <c r="WGX242" s="187"/>
      <c r="WGY242" s="187"/>
      <c r="WGZ242" s="187"/>
      <c r="WHA242" s="187"/>
      <c r="WHB242" s="187"/>
      <c r="WHC242" s="187"/>
      <c r="WHD242" s="187"/>
      <c r="WHE242" s="187"/>
      <c r="WHF242" s="187"/>
      <c r="WHG242" s="187"/>
      <c r="WHH242" s="187"/>
      <c r="WHI242" s="187"/>
      <c r="WHJ242" s="187"/>
      <c r="WHK242" s="187"/>
      <c r="WHL242" s="187"/>
      <c r="WHM242" s="187"/>
      <c r="WHN242" s="187"/>
      <c r="WHO242" s="187"/>
      <c r="WHP242" s="187"/>
      <c r="WHQ242" s="187"/>
      <c r="WHR242" s="187"/>
      <c r="WHS242" s="187"/>
      <c r="WHT242" s="187"/>
      <c r="WHU242" s="187"/>
      <c r="WHV242" s="187"/>
      <c r="WHW242" s="187"/>
      <c r="WHX242" s="187"/>
      <c r="WHY242" s="187"/>
      <c r="WHZ242" s="187"/>
      <c r="WIA242" s="187"/>
      <c r="WIB242" s="187"/>
      <c r="WIC242" s="187"/>
      <c r="WID242" s="187"/>
      <c r="WIE242" s="187"/>
      <c r="WIF242" s="187"/>
      <c r="WIG242" s="187"/>
      <c r="WIH242" s="187"/>
      <c r="WII242" s="187"/>
      <c r="WIJ242" s="187"/>
      <c r="WIK242" s="187"/>
      <c r="WIL242" s="187"/>
      <c r="WIM242" s="187"/>
      <c r="WIN242" s="187"/>
      <c r="WIO242" s="187"/>
      <c r="WIP242" s="187"/>
      <c r="WIQ242" s="187"/>
      <c r="WIR242" s="187"/>
      <c r="WIS242" s="187"/>
      <c r="WIT242" s="187"/>
      <c r="WIU242" s="187"/>
      <c r="WIV242" s="187"/>
      <c r="WIW242" s="187"/>
      <c r="WIX242" s="187"/>
      <c r="WIY242" s="187"/>
      <c r="WIZ242" s="187"/>
      <c r="WJA242" s="187"/>
      <c r="WJB242" s="187"/>
      <c r="WJC242" s="187"/>
      <c r="WJD242" s="187"/>
      <c r="WJE242" s="187"/>
      <c r="WJF242" s="187"/>
      <c r="WJG242" s="187"/>
      <c r="WJH242" s="187"/>
      <c r="WJI242" s="187"/>
      <c r="WJJ242" s="187"/>
      <c r="WJK242" s="187"/>
      <c r="WJL242" s="187"/>
      <c r="WJM242" s="187"/>
      <c r="WJN242" s="187"/>
      <c r="WJO242" s="187"/>
      <c r="WJP242" s="187"/>
      <c r="WJQ242" s="187"/>
      <c r="WJR242" s="187"/>
      <c r="WJS242" s="187"/>
      <c r="WJT242" s="187"/>
      <c r="WJU242" s="187"/>
      <c r="WJV242" s="187"/>
      <c r="WJW242" s="187"/>
      <c r="WJX242" s="187"/>
      <c r="WJY242" s="187"/>
      <c r="WJZ242" s="187"/>
      <c r="WKA242" s="187"/>
      <c r="WKB242" s="187"/>
      <c r="WKC242" s="187"/>
      <c r="WKD242" s="187"/>
      <c r="WKE242" s="187"/>
      <c r="WKF242" s="187"/>
      <c r="WKG242" s="187"/>
      <c r="WKH242" s="187"/>
      <c r="WKI242" s="187"/>
      <c r="WKJ242" s="187"/>
      <c r="WKK242" s="187"/>
      <c r="WKL242" s="187"/>
      <c r="WKM242" s="187"/>
      <c r="WKN242" s="187"/>
      <c r="WKO242" s="187"/>
      <c r="WKP242" s="187"/>
      <c r="WKQ242" s="187"/>
      <c r="WKR242" s="187"/>
      <c r="WKS242" s="187"/>
      <c r="WKT242" s="187"/>
      <c r="WKU242" s="187"/>
      <c r="WKV242" s="187"/>
      <c r="WKW242" s="187"/>
      <c r="WKX242" s="187"/>
      <c r="WKY242" s="187"/>
      <c r="WKZ242" s="187"/>
      <c r="WLA242" s="187"/>
      <c r="WLB242" s="187"/>
      <c r="WLC242" s="187"/>
      <c r="WLD242" s="187"/>
      <c r="WLE242" s="187"/>
      <c r="WLF242" s="187"/>
      <c r="WLG242" s="187"/>
      <c r="WLH242" s="187"/>
      <c r="WLI242" s="187"/>
      <c r="WLJ242" s="187"/>
      <c r="WLK242" s="187"/>
      <c r="WLL242" s="187"/>
      <c r="WLM242" s="187"/>
      <c r="WLN242" s="187"/>
      <c r="WLO242" s="187"/>
      <c r="WLP242" s="187"/>
      <c r="WLQ242" s="187"/>
      <c r="WLR242" s="187"/>
      <c r="WLS242" s="187"/>
      <c r="WLT242" s="187"/>
      <c r="WLU242" s="187"/>
      <c r="WLV242" s="187"/>
      <c r="WLW242" s="187"/>
      <c r="WLX242" s="187"/>
      <c r="WLY242" s="187"/>
      <c r="WLZ242" s="187"/>
      <c r="WMA242" s="187"/>
      <c r="WMB242" s="187"/>
      <c r="WMC242" s="187"/>
      <c r="WMD242" s="187"/>
      <c r="WME242" s="187"/>
      <c r="WMF242" s="187"/>
      <c r="WMG242" s="187"/>
      <c r="WMH242" s="187"/>
      <c r="WMI242" s="187"/>
      <c r="WMJ242" s="187"/>
      <c r="WMK242" s="187"/>
      <c r="WML242" s="187"/>
      <c r="WMM242" s="187"/>
      <c r="WMN242" s="187"/>
      <c r="WMO242" s="187"/>
      <c r="WMP242" s="187"/>
      <c r="WMQ242" s="187"/>
      <c r="WMR242" s="187"/>
      <c r="WMS242" s="187"/>
      <c r="WMT242" s="187"/>
      <c r="WMU242" s="187"/>
      <c r="WMV242" s="187"/>
      <c r="WMW242" s="187"/>
      <c r="WMX242" s="187"/>
      <c r="WMY242" s="187"/>
      <c r="WMZ242" s="187"/>
      <c r="WNA242" s="187"/>
      <c r="WNB242" s="187"/>
      <c r="WNC242" s="187"/>
      <c r="WND242" s="187"/>
      <c r="WNE242" s="187"/>
      <c r="WNF242" s="187"/>
      <c r="WNG242" s="187"/>
      <c r="WNH242" s="187"/>
      <c r="WNI242" s="187"/>
      <c r="WNJ242" s="187"/>
      <c r="WNK242" s="187"/>
      <c r="WNL242" s="187"/>
      <c r="WNM242" s="187"/>
      <c r="WNN242" s="187"/>
      <c r="WNO242" s="187"/>
      <c r="WNP242" s="187"/>
      <c r="WNQ242" s="187"/>
      <c r="WNR242" s="187"/>
      <c r="WNS242" s="187"/>
      <c r="WNT242" s="187"/>
      <c r="WNU242" s="187"/>
      <c r="WNV242" s="187"/>
      <c r="WNW242" s="187"/>
      <c r="WNX242" s="187"/>
      <c r="WNY242" s="187"/>
      <c r="WNZ242" s="187"/>
      <c r="WOA242" s="187"/>
      <c r="WOB242" s="187"/>
      <c r="WOC242" s="187"/>
      <c r="WOD242" s="187"/>
      <c r="WOE242" s="187"/>
      <c r="WOF242" s="187"/>
      <c r="WOG242" s="187"/>
      <c r="WOH242" s="187"/>
      <c r="WOI242" s="187"/>
      <c r="WOJ242" s="187"/>
      <c r="WOK242" s="187"/>
      <c r="WOL242" s="187"/>
      <c r="WOM242" s="187"/>
      <c r="WON242" s="187"/>
      <c r="WOO242" s="187"/>
      <c r="WOP242" s="187"/>
      <c r="WOQ242" s="187"/>
      <c r="WOR242" s="187"/>
      <c r="WOS242" s="187"/>
      <c r="WOT242" s="187"/>
      <c r="WOU242" s="187"/>
      <c r="WOV242" s="187"/>
      <c r="WOW242" s="187"/>
      <c r="WOX242" s="187"/>
      <c r="WOY242" s="187"/>
      <c r="WOZ242" s="187"/>
      <c r="WPA242" s="187"/>
      <c r="WPB242" s="187"/>
      <c r="WPC242" s="187"/>
      <c r="WPD242" s="187"/>
      <c r="WPE242" s="187"/>
      <c r="WPF242" s="187"/>
      <c r="WPG242" s="187"/>
      <c r="WPH242" s="187"/>
      <c r="WPI242" s="187"/>
      <c r="WPJ242" s="187"/>
      <c r="WPK242" s="187"/>
      <c r="WPL242" s="187"/>
      <c r="WPM242" s="187"/>
      <c r="WPN242" s="187"/>
      <c r="WPO242" s="187"/>
      <c r="WPP242" s="187"/>
      <c r="WPQ242" s="187"/>
      <c r="WPR242" s="187"/>
      <c r="WPS242" s="187"/>
      <c r="WPT242" s="187"/>
      <c r="WPU242" s="187"/>
      <c r="WPV242" s="187"/>
      <c r="WPW242" s="187"/>
      <c r="WPX242" s="187"/>
      <c r="WPY242" s="187"/>
      <c r="WPZ242" s="187"/>
      <c r="WQA242" s="187"/>
      <c r="WQB242" s="187"/>
      <c r="WQC242" s="187"/>
      <c r="WQD242" s="187"/>
      <c r="WQE242" s="187"/>
      <c r="WQF242" s="187"/>
      <c r="WQG242" s="187"/>
      <c r="WQH242" s="187"/>
      <c r="WQI242" s="187"/>
      <c r="WQJ242" s="187"/>
      <c r="WQK242" s="187"/>
      <c r="WQL242" s="187"/>
      <c r="WQM242" s="187"/>
      <c r="WQN242" s="187"/>
      <c r="WQO242" s="187"/>
      <c r="WQP242" s="187"/>
      <c r="WQQ242" s="187"/>
      <c r="WQR242" s="187"/>
      <c r="WQS242" s="187"/>
      <c r="WQT242" s="187"/>
      <c r="WQU242" s="187"/>
      <c r="WQV242" s="187"/>
      <c r="WQW242" s="187"/>
      <c r="WQX242" s="187"/>
      <c r="WQY242" s="187"/>
      <c r="WQZ242" s="187"/>
      <c r="WRA242" s="187"/>
      <c r="WRB242" s="187"/>
      <c r="WRC242" s="187"/>
      <c r="WRD242" s="187"/>
      <c r="WRE242" s="187"/>
      <c r="WRF242" s="187"/>
      <c r="WRG242" s="187"/>
      <c r="WRH242" s="187"/>
      <c r="WRI242" s="187"/>
      <c r="WRJ242" s="187"/>
      <c r="WRK242" s="187"/>
      <c r="WRL242" s="187"/>
      <c r="WRM242" s="187"/>
      <c r="WRN242" s="187"/>
      <c r="WRO242" s="187"/>
      <c r="WRP242" s="187"/>
      <c r="WRQ242" s="187"/>
      <c r="WRR242" s="187"/>
      <c r="WRS242" s="187"/>
      <c r="WRT242" s="187"/>
      <c r="WRU242" s="187"/>
      <c r="WRV242" s="187"/>
      <c r="WRW242" s="187"/>
      <c r="WRX242" s="187"/>
      <c r="WRY242" s="187"/>
      <c r="WRZ242" s="187"/>
      <c r="WSA242" s="187"/>
      <c r="WSB242" s="187"/>
      <c r="WSC242" s="187"/>
      <c r="WSD242" s="187"/>
      <c r="WSE242" s="187"/>
      <c r="WSF242" s="187"/>
      <c r="WSG242" s="187"/>
      <c r="WSH242" s="187"/>
      <c r="WSI242" s="187"/>
      <c r="WSJ242" s="187"/>
      <c r="WSK242" s="187"/>
      <c r="WSL242" s="187"/>
      <c r="WSM242" s="187"/>
      <c r="WSN242" s="187"/>
      <c r="WSO242" s="187"/>
      <c r="WSP242" s="187"/>
      <c r="WSQ242" s="187"/>
      <c r="WSR242" s="187"/>
      <c r="WSS242" s="187"/>
      <c r="WST242" s="187"/>
      <c r="WSU242" s="187"/>
      <c r="WSV242" s="187"/>
      <c r="WSW242" s="187"/>
      <c r="WSX242" s="187"/>
      <c r="WSY242" s="187"/>
      <c r="WSZ242" s="187"/>
      <c r="WTA242" s="187"/>
      <c r="WTB242" s="187"/>
      <c r="WTC242" s="187"/>
      <c r="WTD242" s="187"/>
      <c r="WTE242" s="187"/>
      <c r="WTF242" s="187"/>
      <c r="WTG242" s="187"/>
      <c r="WTH242" s="187"/>
      <c r="WTI242" s="187"/>
      <c r="WTJ242" s="187"/>
      <c r="WTK242" s="187"/>
      <c r="WTL242" s="187"/>
      <c r="WTM242" s="187"/>
      <c r="WTN242" s="187"/>
      <c r="WTO242" s="187"/>
      <c r="WTP242" s="187"/>
      <c r="WTQ242" s="187"/>
      <c r="WTR242" s="187"/>
      <c r="WTS242" s="187"/>
      <c r="WTT242" s="187"/>
      <c r="WTU242" s="187"/>
      <c r="WTV242" s="187"/>
      <c r="WTW242" s="187"/>
      <c r="WTX242" s="187"/>
      <c r="WTY242" s="187"/>
      <c r="WTZ242" s="187"/>
      <c r="WUA242" s="187"/>
      <c r="WUB242" s="187"/>
      <c r="WUC242" s="187"/>
      <c r="WUD242" s="187"/>
      <c r="WUE242" s="187"/>
      <c r="WUF242" s="187"/>
      <c r="WUG242" s="187"/>
      <c r="WUH242" s="187"/>
      <c r="WUI242" s="187"/>
      <c r="WUJ242" s="187"/>
      <c r="WUK242" s="187"/>
      <c r="WUL242" s="187"/>
      <c r="WUM242" s="187"/>
      <c r="WUN242" s="187"/>
      <c r="WUO242" s="187"/>
      <c r="WUP242" s="187"/>
      <c r="WUQ242" s="187"/>
      <c r="WUR242" s="187"/>
      <c r="WUS242" s="187"/>
      <c r="WUT242" s="187"/>
      <c r="WUU242" s="187"/>
      <c r="WUV242" s="187"/>
      <c r="WUW242" s="187"/>
      <c r="WUX242" s="187"/>
      <c r="WUY242" s="187"/>
      <c r="WUZ242" s="187"/>
      <c r="WVA242" s="187"/>
      <c r="WVB242" s="187"/>
      <c r="WVC242" s="187"/>
      <c r="WVD242" s="187"/>
      <c r="WVE242" s="187"/>
      <c r="WVF242" s="187"/>
      <c r="WVG242" s="187"/>
      <c r="WVH242" s="187"/>
      <c r="WVI242" s="187"/>
      <c r="WVJ242" s="187"/>
      <c r="WVK242" s="187"/>
      <c r="WVL242" s="187"/>
      <c r="WVM242" s="187"/>
      <c r="WVN242" s="187"/>
      <c r="WVO242" s="187"/>
      <c r="WVP242" s="187"/>
      <c r="WVQ242" s="187"/>
      <c r="WVR242" s="187"/>
      <c r="WVS242" s="187"/>
      <c r="WVT242" s="187"/>
      <c r="WVU242" s="187"/>
      <c r="WVV242" s="187"/>
      <c r="WVW242" s="187"/>
      <c r="WVX242" s="187"/>
      <c r="WVY242" s="187"/>
      <c r="WVZ242" s="187"/>
      <c r="WWA242" s="187"/>
      <c r="WWB242" s="187"/>
      <c r="WWC242" s="187"/>
      <c r="WWD242" s="187"/>
      <c r="WWE242" s="187"/>
      <c r="WWF242" s="187"/>
      <c r="WWG242" s="187"/>
      <c r="WWH242" s="187"/>
      <c r="WWI242" s="187"/>
      <c r="WWJ242" s="187"/>
      <c r="WWK242" s="187"/>
      <c r="WWL242" s="187"/>
      <c r="WWM242" s="187"/>
      <c r="WWN242" s="187"/>
      <c r="WWO242" s="187"/>
      <c r="WWP242" s="187"/>
      <c r="WWQ242" s="187"/>
      <c r="WWR242" s="187"/>
      <c r="WWS242" s="187"/>
      <c r="WWT242" s="187"/>
      <c r="WWU242" s="187"/>
      <c r="WWV242" s="187"/>
      <c r="WWW242" s="187"/>
      <c r="WWX242" s="187"/>
      <c r="WWY242" s="187"/>
      <c r="WWZ242" s="187"/>
      <c r="WXA242" s="187"/>
      <c r="WXB242" s="187"/>
      <c r="WXC242" s="187"/>
      <c r="WXD242" s="187"/>
      <c r="WXE242" s="187"/>
      <c r="WXF242" s="187"/>
      <c r="WXG242" s="187"/>
      <c r="WXH242" s="187"/>
      <c r="WXI242" s="187"/>
      <c r="WXJ242" s="187"/>
      <c r="WXK242" s="187"/>
      <c r="WXL242" s="187"/>
      <c r="WXM242" s="187"/>
      <c r="WXN242" s="187"/>
      <c r="WXO242" s="187"/>
      <c r="WXP242" s="187"/>
      <c r="WXQ242" s="187"/>
      <c r="WXR242" s="187"/>
      <c r="WXS242" s="187"/>
      <c r="WXT242" s="187"/>
      <c r="WXU242" s="187"/>
      <c r="WXV242" s="187"/>
      <c r="WXW242" s="187"/>
      <c r="WXX242" s="187"/>
      <c r="WXY242" s="187"/>
      <c r="WXZ242" s="187"/>
      <c r="WYA242" s="187"/>
      <c r="WYB242" s="187"/>
      <c r="WYC242" s="187"/>
      <c r="WYD242" s="187"/>
      <c r="WYE242" s="187"/>
      <c r="WYF242" s="187"/>
      <c r="WYG242" s="187"/>
      <c r="WYH242" s="187"/>
      <c r="WYI242" s="187"/>
      <c r="WYJ242" s="187"/>
      <c r="WYK242" s="187"/>
      <c r="WYL242" s="187"/>
      <c r="WYM242" s="187"/>
      <c r="WYN242" s="187"/>
      <c r="WYO242" s="187"/>
      <c r="WYP242" s="187"/>
      <c r="WYQ242" s="187"/>
      <c r="WYR242" s="187"/>
      <c r="WYS242" s="187"/>
      <c r="WYT242" s="187"/>
      <c r="WYU242" s="187"/>
      <c r="WYV242" s="187"/>
      <c r="WYW242" s="187"/>
      <c r="WYX242" s="187"/>
      <c r="WYY242" s="187"/>
      <c r="WYZ242" s="187"/>
      <c r="WZA242" s="187"/>
      <c r="WZB242" s="187"/>
      <c r="WZC242" s="187"/>
      <c r="WZD242" s="187"/>
      <c r="WZE242" s="187"/>
      <c r="WZF242" s="187"/>
      <c r="WZG242" s="187"/>
      <c r="WZH242" s="187"/>
      <c r="WZI242" s="187"/>
      <c r="WZJ242" s="187"/>
      <c r="WZK242" s="187"/>
      <c r="WZL242" s="187"/>
      <c r="WZM242" s="187"/>
      <c r="WZN242" s="187"/>
      <c r="WZO242" s="187"/>
      <c r="WZP242" s="187"/>
      <c r="WZQ242" s="187"/>
      <c r="WZR242" s="187"/>
      <c r="WZS242" s="187"/>
      <c r="WZT242" s="187"/>
      <c r="WZU242" s="187"/>
      <c r="WZV242" s="187"/>
      <c r="WZW242" s="187"/>
      <c r="WZX242" s="187"/>
      <c r="WZY242" s="187"/>
      <c r="WZZ242" s="187"/>
      <c r="XAA242" s="187"/>
      <c r="XAB242" s="187"/>
      <c r="XAC242" s="187"/>
      <c r="XAD242" s="187"/>
      <c r="XAE242" s="187"/>
      <c r="XAF242" s="187"/>
      <c r="XAG242" s="187"/>
      <c r="XAH242" s="187"/>
      <c r="XAI242" s="187"/>
      <c r="XAJ242" s="187"/>
      <c r="XAK242" s="187"/>
      <c r="XAL242" s="187"/>
      <c r="XAM242" s="187"/>
      <c r="XAN242" s="187"/>
      <c r="XAO242" s="187"/>
      <c r="XAP242" s="187"/>
      <c r="XAQ242" s="187"/>
      <c r="XAR242" s="187"/>
      <c r="XAS242" s="187"/>
      <c r="XAT242" s="187"/>
      <c r="XAU242" s="187"/>
      <c r="XAV242" s="187"/>
      <c r="XAW242" s="187"/>
      <c r="XAX242" s="187"/>
      <c r="XAY242" s="187"/>
      <c r="XAZ242" s="187"/>
      <c r="XBA242" s="187"/>
      <c r="XBB242" s="187"/>
      <c r="XBC242" s="187"/>
      <c r="XBD242" s="187"/>
      <c r="XBE242" s="187"/>
      <c r="XBF242" s="187"/>
      <c r="XBG242" s="187"/>
      <c r="XBH242" s="187"/>
      <c r="XBI242" s="187"/>
      <c r="XBJ242" s="187"/>
      <c r="XBK242" s="187"/>
      <c r="XBL242" s="187"/>
      <c r="XBM242" s="187"/>
      <c r="XBN242" s="187"/>
      <c r="XBO242" s="187"/>
      <c r="XBP242" s="187"/>
      <c r="XBQ242" s="187"/>
      <c r="XBR242" s="187"/>
      <c r="XBS242" s="187"/>
      <c r="XBT242" s="187"/>
      <c r="XBU242" s="187"/>
      <c r="XBV242" s="187"/>
      <c r="XBW242" s="187"/>
      <c r="XBX242" s="187"/>
      <c r="XBY242" s="187"/>
      <c r="XBZ242" s="187"/>
      <c r="XCA242" s="187"/>
      <c r="XCB242" s="187"/>
      <c r="XCC242" s="187"/>
      <c r="XCD242" s="187"/>
      <c r="XCE242" s="187"/>
      <c r="XCF242" s="187"/>
      <c r="XCG242" s="187"/>
      <c r="XCH242" s="187"/>
      <c r="XCI242" s="187"/>
      <c r="XCJ242" s="187"/>
      <c r="XCK242" s="187"/>
      <c r="XCL242" s="187"/>
      <c r="XCM242" s="187"/>
      <c r="XCN242" s="187"/>
      <c r="XCO242" s="187"/>
      <c r="XCP242" s="187"/>
      <c r="XCQ242" s="187"/>
      <c r="XCR242" s="187"/>
      <c r="XCS242" s="187"/>
      <c r="XCT242" s="187"/>
      <c r="XCU242" s="187"/>
      <c r="XCV242" s="187"/>
      <c r="XCW242" s="187"/>
      <c r="XCX242" s="187"/>
      <c r="XCY242" s="187"/>
      <c r="XCZ242" s="187"/>
      <c r="XDA242" s="187"/>
      <c r="XDB242" s="187"/>
      <c r="XDC242" s="187"/>
      <c r="XDD242" s="187"/>
      <c r="XDE242" s="187"/>
      <c r="XDF242" s="187"/>
      <c r="XDG242" s="187"/>
      <c r="XDH242" s="187"/>
      <c r="XDI242" s="187"/>
      <c r="XDJ242" s="187"/>
      <c r="XDK242" s="187"/>
      <c r="XDL242" s="187"/>
      <c r="XDM242" s="187"/>
      <c r="XDN242" s="187"/>
      <c r="XDO242" s="187"/>
      <c r="XDP242" s="187"/>
      <c r="XDQ242" s="187"/>
      <c r="XDR242" s="187"/>
      <c r="XDS242" s="187"/>
      <c r="XDT242" s="187"/>
      <c r="XDU242" s="187"/>
      <c r="XDV242" s="187"/>
      <c r="XDW242" s="187"/>
      <c r="XDX242" s="187"/>
      <c r="XDY242" s="187"/>
      <c r="XDZ242" s="187"/>
      <c r="XEA242" s="187"/>
      <c r="XEB242" s="187"/>
      <c r="XEC242" s="187"/>
      <c r="XED242" s="187"/>
      <c r="XEE242" s="187"/>
      <c r="XEF242" s="187"/>
      <c r="XEG242" s="187"/>
      <c r="XEH242" s="187"/>
      <c r="XEI242" s="187"/>
      <c r="XEJ242" s="187"/>
      <c r="XEK242" s="187"/>
      <c r="XEL242" s="187"/>
      <c r="XEM242" s="187"/>
      <c r="XEN242" s="187"/>
      <c r="XEO242" s="187"/>
      <c r="XEP242" s="187"/>
      <c r="XEQ242" s="187"/>
      <c r="XER242" s="187"/>
      <c r="XES242" s="187"/>
      <c r="XET242" s="187"/>
      <c r="XEU242" s="187"/>
      <c r="XEV242" s="187"/>
      <c r="XEW242" s="187"/>
      <c r="XEX242" s="187"/>
      <c r="XEY242" s="187"/>
      <c r="XEZ242" s="187"/>
      <c r="XFA242" s="187"/>
      <c r="XFB242" s="187"/>
      <c r="XFC242" s="187"/>
    </row>
    <row r="243" spans="1:16383" x14ac:dyDescent="0.25">
      <c r="A243" s="324"/>
      <c r="B243" s="183"/>
      <c r="C243" s="183"/>
      <c r="D243" s="183"/>
      <c r="E243" s="183"/>
      <c r="F243" s="183"/>
      <c r="G243" s="183"/>
      <c r="H243" s="183"/>
      <c r="I243" s="207"/>
      <c r="J243" s="255"/>
    </row>
    <row r="244" spans="1:16383" x14ac:dyDescent="0.25">
      <c r="A244" s="446" t="s">
        <v>16</v>
      </c>
      <c r="B244" s="447"/>
      <c r="C244" s="447"/>
      <c r="D244" s="447"/>
      <c r="E244" s="447"/>
      <c r="F244" s="447"/>
      <c r="G244" s="447"/>
      <c r="H244" s="447"/>
      <c r="I244" s="448"/>
      <c r="J244" s="276">
        <f>ROUND(SUM(J239:J243),2)</f>
        <v>979.41</v>
      </c>
    </row>
  </sheetData>
  <mergeCells count="120">
    <mergeCell ref="A156:I156"/>
    <mergeCell ref="A157:J157"/>
    <mergeCell ref="A113:I113"/>
    <mergeCell ref="A114:J114"/>
    <mergeCell ref="A121:J121"/>
    <mergeCell ref="A87:J87"/>
    <mergeCell ref="A142:A143"/>
    <mergeCell ref="A154:A155"/>
    <mergeCell ref="A99:A100"/>
    <mergeCell ref="A107:J107"/>
    <mergeCell ref="A106:I106"/>
    <mergeCell ref="A150:J150"/>
    <mergeCell ref="A147:A148"/>
    <mergeCell ref="A149:I149"/>
    <mergeCell ref="A94:A95"/>
    <mergeCell ref="A97:J97"/>
    <mergeCell ref="A145:J145"/>
    <mergeCell ref="A144:I144"/>
    <mergeCell ref="A101:I101"/>
    <mergeCell ref="A102:J102"/>
    <mergeCell ref="A126:J126"/>
    <mergeCell ref="B128:J128"/>
    <mergeCell ref="B140:J140"/>
    <mergeCell ref="A34:J34"/>
    <mergeCell ref="A164:J164"/>
    <mergeCell ref="A18:J18"/>
    <mergeCell ref="A22:I22"/>
    <mergeCell ref="A170:I170"/>
    <mergeCell ref="A23:J23"/>
    <mergeCell ref="A32:I32"/>
    <mergeCell ref="A63:J63"/>
    <mergeCell ref="A41:J41"/>
    <mergeCell ref="A40:I40"/>
    <mergeCell ref="A45:I45"/>
    <mergeCell ref="A70:I70"/>
    <mergeCell ref="A89:A90"/>
    <mergeCell ref="A160:A162"/>
    <mergeCell ref="A104:A105"/>
    <mergeCell ref="A80:J80"/>
    <mergeCell ref="A84:A85"/>
    <mergeCell ref="A27:I27"/>
    <mergeCell ref="B166:J166"/>
    <mergeCell ref="A79:I79"/>
    <mergeCell ref="A71:J71"/>
    <mergeCell ref="A92:J92"/>
    <mergeCell ref="A46:J46"/>
    <mergeCell ref="B152:J152"/>
    <mergeCell ref="A1:J1"/>
    <mergeCell ref="A2:J2"/>
    <mergeCell ref="A3:J3"/>
    <mergeCell ref="A4:J4"/>
    <mergeCell ref="A5:J5"/>
    <mergeCell ref="B8:J8"/>
    <mergeCell ref="A20:A21"/>
    <mergeCell ref="A30:A31"/>
    <mergeCell ref="A25:A26"/>
    <mergeCell ref="A12:I12"/>
    <mergeCell ref="A13:J13"/>
    <mergeCell ref="A28:J28"/>
    <mergeCell ref="A15:A16"/>
    <mergeCell ref="A17:I17"/>
    <mergeCell ref="A86:I86"/>
    <mergeCell ref="A91:I91"/>
    <mergeCell ref="A96:I96"/>
    <mergeCell ref="A118:A119"/>
    <mergeCell ref="A125:I125"/>
    <mergeCell ref="A123:A124"/>
    <mergeCell ref="A60:A61"/>
    <mergeCell ref="A212:A213"/>
    <mergeCell ref="A208:I208"/>
    <mergeCell ref="A209:J209"/>
    <mergeCell ref="A163:I163"/>
    <mergeCell ref="B82:J82"/>
    <mergeCell ref="B109:J109"/>
    <mergeCell ref="B116:J116"/>
    <mergeCell ref="A133:J133"/>
    <mergeCell ref="A138:J138"/>
    <mergeCell ref="A132:I132"/>
    <mergeCell ref="A137:I137"/>
    <mergeCell ref="A120:I120"/>
    <mergeCell ref="B64:J64"/>
    <mergeCell ref="B72:J72"/>
    <mergeCell ref="A173:A178"/>
    <mergeCell ref="A183:A192"/>
    <mergeCell ref="A111:A112"/>
    <mergeCell ref="A38:A39"/>
    <mergeCell ref="B36:J36"/>
    <mergeCell ref="A51:J51"/>
    <mergeCell ref="A56:J56"/>
    <mergeCell ref="A50:I50"/>
    <mergeCell ref="A55:I55"/>
    <mergeCell ref="A62:I62"/>
    <mergeCell ref="A66:A69"/>
    <mergeCell ref="A53:A54"/>
    <mergeCell ref="A43:A44"/>
    <mergeCell ref="A48:A49"/>
    <mergeCell ref="B58:J58"/>
    <mergeCell ref="B158:J158"/>
    <mergeCell ref="A236:I236"/>
    <mergeCell ref="A244:I244"/>
    <mergeCell ref="A221:J221"/>
    <mergeCell ref="A226:J226"/>
    <mergeCell ref="A194:J194"/>
    <mergeCell ref="A171:J171"/>
    <mergeCell ref="A180:J180"/>
    <mergeCell ref="A179:I179"/>
    <mergeCell ref="A193:I193"/>
    <mergeCell ref="A237:J237"/>
    <mergeCell ref="B181:J181"/>
    <mergeCell ref="B210:J210"/>
    <mergeCell ref="B228:J228"/>
    <mergeCell ref="A215:J215"/>
    <mergeCell ref="A214:I214"/>
    <mergeCell ref="A220:I220"/>
    <mergeCell ref="A225:I225"/>
    <mergeCell ref="A234:A235"/>
    <mergeCell ref="A217:A219"/>
    <mergeCell ref="A223:A224"/>
    <mergeCell ref="A232:J232"/>
    <mergeCell ref="A231:I231"/>
  </mergeCells>
  <printOptions horizontalCentered="1"/>
  <pageMargins left="0.78740157480314965" right="0.78740157480314965" top="0.78740157480314965" bottom="0.78740157480314965" header="0.31496062992125984" footer="0.31496062992125984"/>
  <pageSetup paperSize="9" scale="55" fitToHeight="0" orientation="portrait" r:id="rId1"/>
  <rowBreaks count="2" manualBreakCount="2">
    <brk id="80" max="9" man="1"/>
    <brk id="157" max="9"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B878B-4D3E-4F8B-BB71-9E454077708A}">
  <dimension ref="A1:Q58"/>
  <sheetViews>
    <sheetView view="pageBreakPreview" zoomScaleNormal="100" zoomScaleSheetLayoutView="100" workbookViewId="0">
      <pane ySplit="6" topLeftCell="A7" activePane="bottomLeft" state="frozen"/>
      <selection pane="bottomLeft" activeCell="O35" sqref="O35"/>
    </sheetView>
  </sheetViews>
  <sheetFormatPr defaultRowHeight="15" x14ac:dyDescent="0.25"/>
  <cols>
    <col min="4" max="4" width="58.42578125" style="305" customWidth="1"/>
    <col min="5" max="5" width="0" hidden="1" customWidth="1"/>
    <col min="6" max="6" width="12.85546875" hidden="1" customWidth="1"/>
    <col min="7" max="7" width="13.5703125" hidden="1" customWidth="1"/>
    <col min="8" max="8" width="12.5703125" hidden="1" customWidth="1"/>
    <col min="9" max="9" width="13.28515625" customWidth="1"/>
  </cols>
  <sheetData>
    <row r="1" spans="1:17" ht="15" customHeight="1" x14ac:dyDescent="0.25">
      <c r="A1" s="354"/>
      <c r="B1" s="495" t="s">
        <v>0</v>
      </c>
      <c r="C1" s="496"/>
      <c r="D1" s="496"/>
      <c r="E1" s="496"/>
      <c r="F1" s="496"/>
      <c r="G1" s="496"/>
      <c r="H1" s="496"/>
      <c r="I1" s="496"/>
      <c r="J1" s="496"/>
      <c r="K1" s="493"/>
    </row>
    <row r="2" spans="1:17" ht="15" customHeight="1" x14ac:dyDescent="0.25">
      <c r="A2" s="355"/>
      <c r="B2" s="497" t="s">
        <v>157</v>
      </c>
      <c r="C2" s="498"/>
      <c r="D2" s="498"/>
      <c r="E2" s="498"/>
      <c r="F2" s="498"/>
      <c r="G2" s="498"/>
      <c r="H2" s="498"/>
      <c r="I2" s="498"/>
      <c r="J2" s="498"/>
      <c r="K2" s="494"/>
    </row>
    <row r="3" spans="1:17" ht="26.25" customHeight="1" x14ac:dyDescent="0.25">
      <c r="A3" s="355"/>
      <c r="B3" s="497" t="s">
        <v>408</v>
      </c>
      <c r="C3" s="498"/>
      <c r="D3" s="498"/>
      <c r="E3" s="498"/>
      <c r="F3" s="498"/>
      <c r="G3" s="498"/>
      <c r="H3" s="498"/>
      <c r="I3" s="498"/>
      <c r="J3" s="498"/>
      <c r="K3" s="494"/>
    </row>
    <row r="4" spans="1:17" ht="15" customHeight="1" x14ac:dyDescent="0.25">
      <c r="A4" s="355"/>
      <c r="B4" s="497" t="s">
        <v>391</v>
      </c>
      <c r="C4" s="498"/>
      <c r="D4" s="498"/>
      <c r="E4" s="498"/>
      <c r="F4" s="498"/>
      <c r="G4" s="498"/>
      <c r="H4" s="498"/>
      <c r="I4" s="498"/>
      <c r="J4" s="498"/>
      <c r="K4" s="494"/>
    </row>
    <row r="5" spans="1:17" x14ac:dyDescent="0.25">
      <c r="A5" s="355"/>
      <c r="B5" s="497"/>
      <c r="C5" s="498"/>
      <c r="D5" s="498"/>
      <c r="E5" s="498"/>
      <c r="F5" s="498"/>
      <c r="G5" s="498"/>
      <c r="H5" s="498"/>
      <c r="I5" s="498"/>
      <c r="J5" s="498"/>
      <c r="K5" s="494"/>
    </row>
    <row r="6" spans="1:17" ht="25.5" x14ac:dyDescent="0.25">
      <c r="A6" s="356" t="s">
        <v>7</v>
      </c>
      <c r="B6" s="344" t="s">
        <v>8</v>
      </c>
      <c r="C6" s="342" t="s">
        <v>9</v>
      </c>
      <c r="D6" s="343" t="s">
        <v>10</v>
      </c>
      <c r="E6" s="319" t="s">
        <v>11</v>
      </c>
      <c r="F6" s="345" t="s">
        <v>12</v>
      </c>
      <c r="G6" s="342"/>
      <c r="H6" s="342"/>
      <c r="I6" s="341" t="s">
        <v>16</v>
      </c>
      <c r="J6" s="352" t="s">
        <v>158</v>
      </c>
      <c r="K6" s="370" t="s">
        <v>159</v>
      </c>
    </row>
    <row r="7" spans="1:17" ht="50.25" customHeight="1" x14ac:dyDescent="0.25">
      <c r="A7" s="357" t="s">
        <v>137</v>
      </c>
      <c r="B7" s="168">
        <v>100757</v>
      </c>
      <c r="C7" s="4" t="s">
        <v>21</v>
      </c>
      <c r="D7" s="301" t="s">
        <v>138</v>
      </c>
      <c r="E7" s="4" t="s">
        <v>26</v>
      </c>
      <c r="F7" s="96">
        <f>'MEMÓRIA DE CÁLCULO'!J208</f>
        <v>1024.94</v>
      </c>
      <c r="G7" s="114">
        <v>58.49</v>
      </c>
      <c r="H7" s="95">
        <f t="shared" ref="H7:H41" si="0">TRUNC(ROUND(G7*1.3659,2),2)</f>
        <v>79.89</v>
      </c>
      <c r="I7" s="349">
        <f t="shared" ref="I7:I41" si="1">TRUNC(ROUND(F7*H7,2),2)</f>
        <v>81882.460000000006</v>
      </c>
      <c r="J7" s="346" t="s">
        <v>160</v>
      </c>
      <c r="K7" s="358">
        <f>I7/'PLANILHA ORÇAMENTÁRIA'!$I$94</f>
        <v>0.39646588493702956</v>
      </c>
    </row>
    <row r="8" spans="1:17" ht="24" customHeight="1" x14ac:dyDescent="0.25">
      <c r="A8" s="357" t="s">
        <v>143</v>
      </c>
      <c r="B8" s="168">
        <v>102494</v>
      </c>
      <c r="C8" s="4" t="s">
        <v>21</v>
      </c>
      <c r="D8" s="301" t="s">
        <v>144</v>
      </c>
      <c r="E8" s="4" t="s">
        <v>26</v>
      </c>
      <c r="F8" s="96">
        <f>'MEMÓRIA DE CÁLCULO'!J220</f>
        <v>403.22</v>
      </c>
      <c r="G8" s="114">
        <v>72.400000000000006</v>
      </c>
      <c r="H8" s="95">
        <f t="shared" si="0"/>
        <v>98.89</v>
      </c>
      <c r="I8" s="349">
        <f t="shared" si="1"/>
        <v>39874.43</v>
      </c>
      <c r="J8" s="346" t="s">
        <v>160</v>
      </c>
      <c r="K8" s="358">
        <f>I8/'PLANILHA ORÇAMENTÁRIA'!$I$94</f>
        <v>0.1930676139469874</v>
      </c>
    </row>
    <row r="9" spans="1:17" ht="34.5" customHeight="1" x14ac:dyDescent="0.25">
      <c r="A9" s="357" t="s">
        <v>113</v>
      </c>
      <c r="B9" s="168">
        <v>98575</v>
      </c>
      <c r="C9" s="4" t="s">
        <v>21</v>
      </c>
      <c r="D9" s="301" t="s">
        <v>114</v>
      </c>
      <c r="E9" s="4" t="s">
        <v>31</v>
      </c>
      <c r="F9" s="96">
        <f>'MEMÓRIA DE CÁLCULO'!J149</f>
        <v>290.5</v>
      </c>
      <c r="G9" s="114">
        <v>72.13</v>
      </c>
      <c r="H9" s="95">
        <f t="shared" si="0"/>
        <v>98.52</v>
      </c>
      <c r="I9" s="349">
        <f t="shared" si="1"/>
        <v>28620.06</v>
      </c>
      <c r="J9" s="346" t="s">
        <v>160</v>
      </c>
      <c r="K9" s="358">
        <f>I9/'PLANILHA ORÇAMENTÁRIA'!$I$94</f>
        <v>0.13857518954426726</v>
      </c>
    </row>
    <row r="10" spans="1:17" ht="42.75" customHeight="1" x14ac:dyDescent="0.25">
      <c r="A10" s="357" t="s">
        <v>102</v>
      </c>
      <c r="B10" s="168">
        <v>94229</v>
      </c>
      <c r="C10" s="4" t="s">
        <v>21</v>
      </c>
      <c r="D10" s="301" t="s">
        <v>103</v>
      </c>
      <c r="E10" s="4" t="s">
        <v>104</v>
      </c>
      <c r="F10" s="96">
        <f>'MEMÓRIA DE CÁLCULO'!J132</f>
        <v>60.2</v>
      </c>
      <c r="G10" s="114">
        <v>152.31</v>
      </c>
      <c r="H10" s="95">
        <f t="shared" si="0"/>
        <v>208.04</v>
      </c>
      <c r="I10" s="349">
        <f t="shared" si="1"/>
        <v>12524.01</v>
      </c>
      <c r="J10" s="346" t="s">
        <v>160</v>
      </c>
      <c r="K10" s="358">
        <f>I10/'PLANILHA ORÇAMENTÁRIA'!$I$94</f>
        <v>6.0639881943095102E-2</v>
      </c>
    </row>
    <row r="11" spans="1:17" ht="29.25" customHeight="1" x14ac:dyDescent="0.25">
      <c r="A11" s="357" t="s">
        <v>131</v>
      </c>
      <c r="B11" s="168">
        <v>88489</v>
      </c>
      <c r="C11" s="4" t="s">
        <v>21</v>
      </c>
      <c r="D11" s="301" t="s">
        <v>132</v>
      </c>
      <c r="E11" s="4" t="s">
        <v>44</v>
      </c>
      <c r="F11" s="96">
        <f>'MEMÓRIA DE CÁLCULO'!J179</f>
        <v>374.09</v>
      </c>
      <c r="G11" s="114">
        <v>13.33</v>
      </c>
      <c r="H11" s="95">
        <f t="shared" si="0"/>
        <v>18.21</v>
      </c>
      <c r="I11" s="349">
        <f t="shared" si="1"/>
        <v>6812.18</v>
      </c>
      <c r="J11" s="346" t="s">
        <v>160</v>
      </c>
      <c r="K11" s="358">
        <f>I11/'PLANILHA ORÇAMENTÁRIA'!$I$94</f>
        <v>3.2983827941299441E-2</v>
      </c>
    </row>
    <row r="12" spans="1:17" ht="33" customHeight="1" x14ac:dyDescent="0.25">
      <c r="A12" s="357" t="s">
        <v>39</v>
      </c>
      <c r="B12" s="172">
        <v>103689</v>
      </c>
      <c r="C12" s="4" t="s">
        <v>21</v>
      </c>
      <c r="D12" s="303" t="s">
        <v>40</v>
      </c>
      <c r="E12" s="4" t="s">
        <v>26</v>
      </c>
      <c r="F12" s="96">
        <f>'MEMÓRIA DE CÁLCULO'!J40</f>
        <v>8</v>
      </c>
      <c r="G12" s="114">
        <v>466.65</v>
      </c>
      <c r="H12" s="95">
        <f t="shared" si="0"/>
        <v>637.4</v>
      </c>
      <c r="I12" s="349">
        <f t="shared" si="1"/>
        <v>5099.2</v>
      </c>
      <c r="J12" s="346" t="s">
        <v>160</v>
      </c>
      <c r="K12" s="358">
        <f>I12/'PLANILHA ORÇAMENTÁRIA'!$I$94</f>
        <v>2.4689766776314497E-2</v>
      </c>
    </row>
    <row r="13" spans="1:17" ht="36" customHeight="1" x14ac:dyDescent="0.25">
      <c r="A13" s="357" t="s">
        <v>45</v>
      </c>
      <c r="B13" s="172" t="s">
        <v>46</v>
      </c>
      <c r="C13" s="4" t="s">
        <v>21</v>
      </c>
      <c r="D13" s="303" t="s">
        <v>47</v>
      </c>
      <c r="E13" s="4" t="s">
        <v>48</v>
      </c>
      <c r="F13" s="96">
        <f>'MEMÓRIA DE CÁLCULO'!J50</f>
        <v>3</v>
      </c>
      <c r="G13" s="114">
        <v>1225</v>
      </c>
      <c r="H13" s="95">
        <f t="shared" si="0"/>
        <v>1673.23</v>
      </c>
      <c r="I13" s="349">
        <f t="shared" si="1"/>
        <v>5019.6899999999996</v>
      </c>
      <c r="J13" s="346" t="s">
        <v>160</v>
      </c>
      <c r="K13" s="358">
        <f>I13/'PLANILHA ORÇAMENTÁRIA'!$I$94</f>
        <v>2.4304788082326272E-2</v>
      </c>
      <c r="Q13" s="353"/>
    </row>
    <row r="14" spans="1:17" ht="17.25" customHeight="1" x14ac:dyDescent="0.25">
      <c r="A14" s="357" t="s">
        <v>153</v>
      </c>
      <c r="B14" s="241" t="s">
        <v>154</v>
      </c>
      <c r="C14" s="4" t="s">
        <v>21</v>
      </c>
      <c r="D14" s="301" t="s">
        <v>155</v>
      </c>
      <c r="E14" s="4" t="s">
        <v>44</v>
      </c>
      <c r="F14" s="242">
        <f>'MEMÓRIA DE CÁLCULO'!J244</f>
        <v>979.41</v>
      </c>
      <c r="G14" s="95">
        <v>2.2999999999999998</v>
      </c>
      <c r="H14" s="95">
        <f t="shared" si="0"/>
        <v>3.14</v>
      </c>
      <c r="I14" s="349">
        <f t="shared" si="1"/>
        <v>3075.35</v>
      </c>
      <c r="J14" s="347" t="s">
        <v>161</v>
      </c>
      <c r="K14" s="358">
        <f>I14/'PLANILHA ORÇAMENTÁRIA'!$I$94</f>
        <v>1.4890507188488153E-2</v>
      </c>
    </row>
    <row r="15" spans="1:17" ht="60" x14ac:dyDescent="0.25">
      <c r="A15" s="357" t="s">
        <v>96</v>
      </c>
      <c r="B15" s="168">
        <v>102363</v>
      </c>
      <c r="C15" s="4" t="s">
        <v>21</v>
      </c>
      <c r="D15" s="301" t="s">
        <v>97</v>
      </c>
      <c r="E15" s="4" t="s">
        <v>26</v>
      </c>
      <c r="F15" s="120">
        <f>'MEMÓRIA DE CÁLCULO'!J125</f>
        <v>9.01</v>
      </c>
      <c r="G15" s="114">
        <v>215.17</v>
      </c>
      <c r="H15" s="95">
        <f t="shared" si="0"/>
        <v>293.89999999999998</v>
      </c>
      <c r="I15" s="349">
        <f t="shared" si="1"/>
        <v>2648.04</v>
      </c>
      <c r="J15" s="347" t="s">
        <v>161</v>
      </c>
      <c r="K15" s="358">
        <f>I15/'PLANILHA ORÇAMENTÁRIA'!$I$94</f>
        <v>1.2821519064628147E-2</v>
      </c>
    </row>
    <row r="16" spans="1:17" ht="36" customHeight="1" x14ac:dyDescent="0.25">
      <c r="A16" s="357" t="s">
        <v>141</v>
      </c>
      <c r="B16" s="168">
        <v>102506</v>
      </c>
      <c r="C16" s="4" t="s">
        <v>21</v>
      </c>
      <c r="D16" s="301" t="s">
        <v>142</v>
      </c>
      <c r="E16" s="4" t="s">
        <v>104</v>
      </c>
      <c r="F16" s="96">
        <f>'MEMÓRIA DE CÁLCULO'!J214</f>
        <v>218.44</v>
      </c>
      <c r="G16" s="114">
        <v>12.66</v>
      </c>
      <c r="H16" s="95">
        <f t="shared" si="0"/>
        <v>17.29</v>
      </c>
      <c r="I16" s="349">
        <f t="shared" si="1"/>
        <v>3776.83</v>
      </c>
      <c r="J16" s="347" t="s">
        <v>161</v>
      </c>
      <c r="K16" s="358">
        <f>I16/'PLANILHA ORÇAMENTÁRIA'!$I$94</f>
        <v>1.8286996362917297E-2</v>
      </c>
    </row>
    <row r="17" spans="1:11" ht="32.25" customHeight="1" x14ac:dyDescent="0.25">
      <c r="A17" s="357" t="s">
        <v>145</v>
      </c>
      <c r="B17" s="168">
        <v>102488</v>
      </c>
      <c r="C17" s="4" t="s">
        <v>21</v>
      </c>
      <c r="D17" s="301" t="s">
        <v>146</v>
      </c>
      <c r="E17" s="4" t="s">
        <v>26</v>
      </c>
      <c r="F17" s="96">
        <f>'MEMÓRIA DE CÁLCULO'!J225</f>
        <v>414.14</v>
      </c>
      <c r="G17" s="114">
        <v>4.2</v>
      </c>
      <c r="H17" s="95">
        <f t="shared" si="0"/>
        <v>5.74</v>
      </c>
      <c r="I17" s="350">
        <f t="shared" si="1"/>
        <v>2377.16</v>
      </c>
      <c r="J17" s="347" t="s">
        <v>161</v>
      </c>
      <c r="K17" s="358">
        <f>I17/'PLANILHA ORÇAMENTÁRIA'!$I$94</f>
        <v>1.1509947832990228E-2</v>
      </c>
    </row>
    <row r="18" spans="1:11" ht="28.5" customHeight="1" x14ac:dyDescent="0.25">
      <c r="A18" s="357" t="s">
        <v>135</v>
      </c>
      <c r="B18" s="168">
        <v>100717</v>
      </c>
      <c r="C18" s="4" t="s">
        <v>21</v>
      </c>
      <c r="D18" s="301" t="s">
        <v>136</v>
      </c>
      <c r="E18" s="4" t="s">
        <v>26</v>
      </c>
      <c r="F18" s="96">
        <f>'MEMÓRIA DE CÁLCULO'!J193</f>
        <v>140.41999999999999</v>
      </c>
      <c r="G18" s="114">
        <v>11.65</v>
      </c>
      <c r="H18" s="95">
        <f t="shared" si="0"/>
        <v>15.91</v>
      </c>
      <c r="I18" s="349">
        <f t="shared" si="1"/>
        <v>2234.08</v>
      </c>
      <c r="J18" s="347" t="s">
        <v>161</v>
      </c>
      <c r="K18" s="358">
        <f>I18/'PLANILHA ORÇAMENTÁRIA'!$I$94</f>
        <v>1.0817170175641022E-2</v>
      </c>
    </row>
    <row r="19" spans="1:11" ht="17.25" customHeight="1" x14ac:dyDescent="0.25">
      <c r="A19" s="357" t="s">
        <v>105</v>
      </c>
      <c r="B19" s="168">
        <v>89578</v>
      </c>
      <c r="C19" s="4" t="s">
        <v>21</v>
      </c>
      <c r="D19" s="301" t="s">
        <v>106</v>
      </c>
      <c r="E19" s="4" t="s">
        <v>31</v>
      </c>
      <c r="F19" s="96">
        <f>'MEMÓRIA DE CÁLCULO'!J137</f>
        <v>39</v>
      </c>
      <c r="G19" s="114">
        <v>41.83</v>
      </c>
      <c r="H19" s="95">
        <f t="shared" si="0"/>
        <v>57.14</v>
      </c>
      <c r="I19" s="349">
        <f t="shared" si="1"/>
        <v>2228.46</v>
      </c>
      <c r="J19" s="347" t="s">
        <v>161</v>
      </c>
      <c r="K19" s="358">
        <f>I19/'PLANILHA ORÇAMENTÁRIA'!$I$94</f>
        <v>1.0789958752421126E-2</v>
      </c>
    </row>
    <row r="20" spans="1:11" ht="31.5" customHeight="1" x14ac:dyDescent="0.25">
      <c r="A20" s="357" t="s">
        <v>49</v>
      </c>
      <c r="B20" s="172" t="s">
        <v>50</v>
      </c>
      <c r="C20" s="4" t="s">
        <v>51</v>
      </c>
      <c r="D20" s="303" t="s">
        <v>52</v>
      </c>
      <c r="E20" s="4" t="s">
        <v>53</v>
      </c>
      <c r="F20" s="96">
        <f>'MEMÓRIA DE CÁLCULO'!J55</f>
        <v>1</v>
      </c>
      <c r="G20" s="114">
        <v>1486.67</v>
      </c>
      <c r="H20" s="95">
        <f t="shared" si="0"/>
        <v>2030.64</v>
      </c>
      <c r="I20" s="349">
        <f t="shared" si="1"/>
        <v>2030.64</v>
      </c>
      <c r="J20" s="347" t="s">
        <v>161</v>
      </c>
      <c r="K20" s="358">
        <f>I20/'PLANILHA ORÇAMENTÁRIA'!$I$94</f>
        <v>9.8321360226418415E-3</v>
      </c>
    </row>
    <row r="21" spans="1:11" ht="29.25" customHeight="1" x14ac:dyDescent="0.25">
      <c r="A21" s="357" t="s">
        <v>94</v>
      </c>
      <c r="B21" s="168">
        <v>100701</v>
      </c>
      <c r="C21" s="4" t="s">
        <v>21</v>
      </c>
      <c r="D21" s="301" t="s">
        <v>95</v>
      </c>
      <c r="E21" s="4" t="s">
        <v>26</v>
      </c>
      <c r="F21" s="120">
        <f>'MEMÓRIA DE CÁLCULO'!J120</f>
        <v>1.68</v>
      </c>
      <c r="G21" s="114">
        <v>699.13</v>
      </c>
      <c r="H21" s="95">
        <f t="shared" si="0"/>
        <v>954.94</v>
      </c>
      <c r="I21" s="349">
        <f t="shared" si="1"/>
        <v>1604.3</v>
      </c>
      <c r="J21" s="347" t="s">
        <v>161</v>
      </c>
      <c r="K21" s="358">
        <f>I21/'PLANILHA ORÇAMENTÁRIA'!$I$94</f>
        <v>7.7678445323269042E-3</v>
      </c>
    </row>
    <row r="22" spans="1:11" ht="17.25" customHeight="1" x14ac:dyDescent="0.25">
      <c r="A22" s="357" t="s">
        <v>150</v>
      </c>
      <c r="B22" s="168" t="s">
        <v>151</v>
      </c>
      <c r="C22" s="4"/>
      <c r="D22" s="301" t="s">
        <v>152</v>
      </c>
      <c r="E22" s="4" t="s">
        <v>26</v>
      </c>
      <c r="F22" s="96">
        <f>'MEMÓRIA DE CÁLCULO'!J236</f>
        <v>545.54999999999995</v>
      </c>
      <c r="G22" s="114">
        <f>'COMP-04'!I28</f>
        <v>1.76</v>
      </c>
      <c r="H22" s="95">
        <f t="shared" si="0"/>
        <v>2.4</v>
      </c>
      <c r="I22" s="349">
        <f t="shared" si="1"/>
        <v>1309.32</v>
      </c>
      <c r="J22" s="347" t="s">
        <v>161</v>
      </c>
      <c r="K22" s="358">
        <f>I22/'PLANILHA ORÇAMENTÁRIA'!$I$94</f>
        <v>6.3395837456001131E-3</v>
      </c>
    </row>
    <row r="23" spans="1:11" ht="43.5" customHeight="1" x14ac:dyDescent="0.25">
      <c r="A23" s="357" t="s">
        <v>41</v>
      </c>
      <c r="B23" s="172" t="s">
        <v>42</v>
      </c>
      <c r="C23" s="4"/>
      <c r="D23" s="303" t="s">
        <v>43</v>
      </c>
      <c r="E23" s="4" t="s">
        <v>44</v>
      </c>
      <c r="F23" s="96">
        <f>'MEMÓRIA DE CÁLCULO'!J45</f>
        <v>24</v>
      </c>
      <c r="G23" s="114">
        <f>'COMP-02'!I28</f>
        <v>39.07</v>
      </c>
      <c r="H23" s="95">
        <f t="shared" si="0"/>
        <v>53.37</v>
      </c>
      <c r="I23" s="349">
        <f t="shared" si="1"/>
        <v>1280.8800000000001</v>
      </c>
      <c r="J23" s="347" t="s">
        <v>161</v>
      </c>
      <c r="K23" s="358">
        <f>I23/'PLANILHA ORÇAMENTÁRIA'!$I$94</f>
        <v>6.201880386814739E-3</v>
      </c>
    </row>
    <row r="24" spans="1:11" ht="44.25" customHeight="1" x14ac:dyDescent="0.25">
      <c r="A24" s="357" t="s">
        <v>88</v>
      </c>
      <c r="B24" s="168">
        <v>103333</v>
      </c>
      <c r="C24" s="4" t="s">
        <v>21</v>
      </c>
      <c r="D24" s="301" t="s">
        <v>89</v>
      </c>
      <c r="E24" s="4" t="s">
        <v>44</v>
      </c>
      <c r="F24" s="96">
        <f>'MEMÓRIA DE CÁLCULO'!J113</f>
        <v>5.53</v>
      </c>
      <c r="G24" s="114">
        <v>125.82</v>
      </c>
      <c r="H24" s="95">
        <f t="shared" si="0"/>
        <v>171.86</v>
      </c>
      <c r="I24" s="349">
        <f t="shared" si="1"/>
        <v>950.39</v>
      </c>
      <c r="J24" s="348" t="s">
        <v>162</v>
      </c>
      <c r="K24" s="358">
        <f>I24/'PLANILHA ORÇAMENTÁRIA'!$I$94</f>
        <v>4.6016840772163349E-3</v>
      </c>
    </row>
    <row r="25" spans="1:11" ht="36" customHeight="1" x14ac:dyDescent="0.25">
      <c r="A25" s="359" t="s">
        <v>29</v>
      </c>
      <c r="B25" s="168">
        <v>104803</v>
      </c>
      <c r="C25" s="4" t="s">
        <v>21</v>
      </c>
      <c r="D25" s="301" t="s">
        <v>30</v>
      </c>
      <c r="E25" s="4" t="s">
        <v>31</v>
      </c>
      <c r="F25" s="96">
        <f>'MEMÓRIA DE CÁLCULO'!J27</f>
        <v>99.2</v>
      </c>
      <c r="G25" s="94">
        <v>5.57</v>
      </c>
      <c r="H25" s="95">
        <f t="shared" si="0"/>
        <v>7.61</v>
      </c>
      <c r="I25" s="349">
        <f t="shared" si="1"/>
        <v>754.91</v>
      </c>
      <c r="J25" s="348" t="s">
        <v>162</v>
      </c>
      <c r="K25" s="358">
        <f>I25/'PLANILHA ORÇAMENTÁRIA'!$I$94</f>
        <v>3.6551913706282511E-3</v>
      </c>
    </row>
    <row r="26" spans="1:11" ht="40.5" customHeight="1" x14ac:dyDescent="0.25">
      <c r="A26" s="357" t="s">
        <v>124</v>
      </c>
      <c r="B26" s="168">
        <v>104952</v>
      </c>
      <c r="C26" s="4" t="s">
        <v>21</v>
      </c>
      <c r="D26" s="301" t="s">
        <v>125</v>
      </c>
      <c r="E26" s="4" t="s">
        <v>26</v>
      </c>
      <c r="F26" s="122">
        <f>'MEMÓRIA DE CÁLCULO'!J163</f>
        <v>5.52</v>
      </c>
      <c r="G26" s="114">
        <v>39.24</v>
      </c>
      <c r="H26" s="95">
        <f t="shared" si="0"/>
        <v>53.6</v>
      </c>
      <c r="I26" s="349">
        <f t="shared" si="1"/>
        <v>295.87</v>
      </c>
      <c r="J26" s="348" t="s">
        <v>162</v>
      </c>
      <c r="K26" s="358">
        <f>I26/'PLANILHA ORÇAMENTÁRIA'!$I$94</f>
        <v>1.4325700690516494E-3</v>
      </c>
    </row>
    <row r="27" spans="1:11" ht="17.25" customHeight="1" x14ac:dyDescent="0.25">
      <c r="A27" s="359" t="s">
        <v>32</v>
      </c>
      <c r="B27" s="168" t="s">
        <v>33</v>
      </c>
      <c r="C27" s="4"/>
      <c r="D27" s="302" t="s">
        <v>34</v>
      </c>
      <c r="E27" s="4" t="s">
        <v>26</v>
      </c>
      <c r="F27" s="96">
        <f>'MEMÓRIA DE CÁLCULO'!J32</f>
        <v>14.54</v>
      </c>
      <c r="G27" s="94">
        <f>'COMP-01'!I28</f>
        <v>14.22</v>
      </c>
      <c r="H27" s="95">
        <f t="shared" si="0"/>
        <v>19.420000000000002</v>
      </c>
      <c r="I27" s="349">
        <f t="shared" si="1"/>
        <v>282.37</v>
      </c>
      <c r="J27" s="348" t="s">
        <v>162</v>
      </c>
      <c r="K27" s="358">
        <f>I27/'PLANILHA ORÇAMENTÁRIA'!$I$94</f>
        <v>1.3672045506408703E-3</v>
      </c>
    </row>
    <row r="28" spans="1:11" ht="36" x14ac:dyDescent="0.25">
      <c r="A28" s="357" t="s">
        <v>77</v>
      </c>
      <c r="B28" s="172">
        <v>96555</v>
      </c>
      <c r="C28" s="4" t="s">
        <v>21</v>
      </c>
      <c r="D28" s="301" t="s">
        <v>78</v>
      </c>
      <c r="E28" s="4" t="s">
        <v>60</v>
      </c>
      <c r="F28" s="120">
        <f>'MEMÓRIA DE CÁLCULO'!J96</f>
        <v>0.23</v>
      </c>
      <c r="G28" s="114">
        <v>719.22</v>
      </c>
      <c r="H28" s="95">
        <f t="shared" si="0"/>
        <v>982.38</v>
      </c>
      <c r="I28" s="349">
        <f t="shared" si="1"/>
        <v>225.95</v>
      </c>
      <c r="J28" s="348" t="s">
        <v>162</v>
      </c>
      <c r="K28" s="358">
        <f>I28/'PLANILHA ORÇAMENTÁRIA'!$I$94</f>
        <v>1.0940251025863392E-3</v>
      </c>
    </row>
    <row r="29" spans="1:11" ht="37.5" customHeight="1" x14ac:dyDescent="0.25">
      <c r="A29" s="357" t="s">
        <v>111</v>
      </c>
      <c r="B29" s="168">
        <v>98557</v>
      </c>
      <c r="C29" s="4" t="s">
        <v>21</v>
      </c>
      <c r="D29" s="301" t="s">
        <v>112</v>
      </c>
      <c r="E29" s="4" t="s">
        <v>26</v>
      </c>
      <c r="F29" s="96">
        <f>'MEMÓRIA DE CÁLCULO'!J144</f>
        <v>3.84</v>
      </c>
      <c r="G29" s="114">
        <v>42.28</v>
      </c>
      <c r="H29" s="95">
        <f t="shared" si="0"/>
        <v>57.75</v>
      </c>
      <c r="I29" s="349">
        <f t="shared" si="1"/>
        <v>221.76</v>
      </c>
      <c r="J29" s="348" t="s">
        <v>162</v>
      </c>
      <c r="K29" s="358">
        <f>I29/'PLANILHA ORÇAMENTÁRIA'!$I$94</f>
        <v>1.0737375824277345E-3</v>
      </c>
    </row>
    <row r="30" spans="1:11" ht="44.25" customHeight="1" x14ac:dyDescent="0.25">
      <c r="A30" s="357" t="s">
        <v>79</v>
      </c>
      <c r="B30" s="172">
        <v>104918</v>
      </c>
      <c r="C30" s="4" t="s">
        <v>21</v>
      </c>
      <c r="D30" s="301" t="s">
        <v>80</v>
      </c>
      <c r="E30" s="4" t="s">
        <v>81</v>
      </c>
      <c r="F30" s="120">
        <f>'MEMÓRIA DE CÁLCULO'!J101</f>
        <v>9.48</v>
      </c>
      <c r="G30" s="114">
        <v>16.78</v>
      </c>
      <c r="H30" s="95">
        <f t="shared" si="0"/>
        <v>22.92</v>
      </c>
      <c r="I30" s="349">
        <f t="shared" si="1"/>
        <v>217.28</v>
      </c>
      <c r="J30" s="348" t="s">
        <v>162</v>
      </c>
      <c r="K30" s="358">
        <f>I30/'PLANILHA ORÇAMENTÁRIA'!$I$94</f>
        <v>1.052045914095861E-3</v>
      </c>
    </row>
    <row r="31" spans="1:11" ht="32.25" customHeight="1" x14ac:dyDescent="0.25">
      <c r="A31" s="357" t="s">
        <v>82</v>
      </c>
      <c r="B31" s="172">
        <v>104916</v>
      </c>
      <c r="C31" s="4" t="s">
        <v>21</v>
      </c>
      <c r="D31" s="301" t="s">
        <v>83</v>
      </c>
      <c r="E31" s="4" t="s">
        <v>81</v>
      </c>
      <c r="F31" s="120">
        <f>'MEMÓRIA DE CÁLCULO'!J106</f>
        <v>3.53</v>
      </c>
      <c r="G31" s="114">
        <v>19.559999999999999</v>
      </c>
      <c r="H31" s="95">
        <f t="shared" si="0"/>
        <v>26.72</v>
      </c>
      <c r="I31" s="349">
        <f t="shared" si="1"/>
        <v>94.32</v>
      </c>
      <c r="J31" s="348" t="s">
        <v>162</v>
      </c>
      <c r="K31" s="358">
        <f>I31/'PLANILHA ORÇAMENTÁRIA'!$I$94</f>
        <v>4.5668708862997792E-4</v>
      </c>
    </row>
    <row r="32" spans="1:11" ht="33.75" customHeight="1" x14ac:dyDescent="0.25">
      <c r="A32" s="357" t="s">
        <v>75</v>
      </c>
      <c r="B32" s="172">
        <v>96536</v>
      </c>
      <c r="C32" s="4" t="s">
        <v>21</v>
      </c>
      <c r="D32" s="301" t="s">
        <v>76</v>
      </c>
      <c r="E32" s="4" t="s">
        <v>26</v>
      </c>
      <c r="F32" s="120">
        <f>'MEMÓRIA DE CÁLCULO'!J91</f>
        <v>0.77</v>
      </c>
      <c r="G32" s="114">
        <v>75.83</v>
      </c>
      <c r="H32" s="95">
        <f t="shared" si="0"/>
        <v>103.58</v>
      </c>
      <c r="I32" s="349">
        <f t="shared" si="1"/>
        <v>79.760000000000005</v>
      </c>
      <c r="J32" s="348" t="s">
        <v>162</v>
      </c>
      <c r="K32" s="358">
        <f>I32/'PLANILHA ORÇAMENTÁRIA'!$I$94</f>
        <v>3.8618916655138932E-4</v>
      </c>
    </row>
    <row r="33" spans="1:11" ht="36.75" customHeight="1" x14ac:dyDescent="0.25">
      <c r="A33" s="357" t="s">
        <v>119</v>
      </c>
      <c r="B33" s="168">
        <v>87878</v>
      </c>
      <c r="C33" s="4" t="s">
        <v>21</v>
      </c>
      <c r="D33" s="301" t="s">
        <v>120</v>
      </c>
      <c r="E33" s="163" t="s">
        <v>121</v>
      </c>
      <c r="F33" s="96">
        <f>'MEMÓRIA DE CÁLCULO'!J156</f>
        <v>11.06</v>
      </c>
      <c r="G33" s="114">
        <v>5.18</v>
      </c>
      <c r="H33" s="95">
        <f t="shared" si="0"/>
        <v>7.08</v>
      </c>
      <c r="I33" s="349">
        <f t="shared" si="1"/>
        <v>78.3</v>
      </c>
      <c r="J33" s="348" t="s">
        <v>162</v>
      </c>
      <c r="K33" s="358">
        <f>I33/'PLANILHA ORÇAMENTÁRIA'!$I$94</f>
        <v>3.7912000678251985E-4</v>
      </c>
    </row>
    <row r="34" spans="1:11" ht="39" customHeight="1" x14ac:dyDescent="0.25">
      <c r="A34" s="357" t="s">
        <v>58</v>
      </c>
      <c r="B34" s="172">
        <v>96527</v>
      </c>
      <c r="C34" s="4" t="s">
        <v>21</v>
      </c>
      <c r="D34" s="301" t="s">
        <v>59</v>
      </c>
      <c r="E34" s="123" t="s">
        <v>60</v>
      </c>
      <c r="F34" s="96">
        <f>'MEMÓRIA DE CÁLCULO'!J62</f>
        <v>0.45</v>
      </c>
      <c r="G34" s="114">
        <v>121.22</v>
      </c>
      <c r="H34" s="95">
        <f t="shared" si="0"/>
        <v>165.57</v>
      </c>
      <c r="I34" s="349">
        <f t="shared" si="1"/>
        <v>74.510000000000005</v>
      </c>
      <c r="J34" s="348" t="s">
        <v>162</v>
      </c>
      <c r="K34" s="358">
        <f>I34/'PLANILHA ORÇAMENTÁRIA'!$I$94</f>
        <v>3.607692427249752E-4</v>
      </c>
    </row>
    <row r="35" spans="1:11" ht="24.75" customHeight="1" x14ac:dyDescent="0.25">
      <c r="A35" s="359" t="s">
        <v>27</v>
      </c>
      <c r="B35" s="168">
        <v>104789</v>
      </c>
      <c r="C35" s="4" t="s">
        <v>21</v>
      </c>
      <c r="D35" s="301" t="s">
        <v>163</v>
      </c>
      <c r="E35" s="4" t="s">
        <v>23</v>
      </c>
      <c r="F35" s="96">
        <f>'MEMÓRIA DE CÁLCULO'!I20</f>
        <v>0.1792</v>
      </c>
      <c r="G35" s="94">
        <v>235.19</v>
      </c>
      <c r="H35" s="95">
        <f t="shared" si="0"/>
        <v>321.25</v>
      </c>
      <c r="I35" s="349">
        <f t="shared" si="1"/>
        <v>57.57</v>
      </c>
      <c r="J35" s="348" t="s">
        <v>162</v>
      </c>
      <c r="K35" s="358">
        <f>I35/'PLANILHA ORÇAMENTÁRIA'!$I$94</f>
        <v>2.7874762184507877E-4</v>
      </c>
    </row>
    <row r="36" spans="1:11" ht="24.75" customHeight="1" x14ac:dyDescent="0.25">
      <c r="A36" s="359" t="s">
        <v>20</v>
      </c>
      <c r="B36" s="168">
        <v>97622</v>
      </c>
      <c r="C36" s="4" t="s">
        <v>21</v>
      </c>
      <c r="D36" s="301" t="s">
        <v>22</v>
      </c>
      <c r="E36" s="4" t="s">
        <v>23</v>
      </c>
      <c r="F36" s="96">
        <f>'MEMÓRIA DE CÁLCULO'!J12</f>
        <v>0.25</v>
      </c>
      <c r="G36" s="125">
        <v>137.12</v>
      </c>
      <c r="H36" s="95">
        <f t="shared" si="0"/>
        <v>187.29</v>
      </c>
      <c r="I36" s="349">
        <f t="shared" si="1"/>
        <v>46.82</v>
      </c>
      <c r="J36" s="348" t="s">
        <v>162</v>
      </c>
      <c r="K36" s="358">
        <f>I36/'PLANILHA ORÇAMENTÁRIA'!$I$94</f>
        <v>2.2669730162908788E-4</v>
      </c>
    </row>
    <row r="37" spans="1:11" ht="38.25" customHeight="1" x14ac:dyDescent="0.25">
      <c r="A37" s="357" t="s">
        <v>73</v>
      </c>
      <c r="B37" s="172">
        <v>96619</v>
      </c>
      <c r="C37" s="4" t="s">
        <v>21</v>
      </c>
      <c r="D37" s="301" t="s">
        <v>74</v>
      </c>
      <c r="E37" s="4" t="s">
        <v>26</v>
      </c>
      <c r="F37" s="120">
        <f>'MEMÓRIA DE CÁLCULO'!J86</f>
        <v>0.77</v>
      </c>
      <c r="G37" s="114">
        <v>41.06</v>
      </c>
      <c r="H37" s="95">
        <f t="shared" si="0"/>
        <v>56.08</v>
      </c>
      <c r="I37" s="349">
        <f t="shared" si="1"/>
        <v>43.18</v>
      </c>
      <c r="J37" s="348" t="s">
        <v>162</v>
      </c>
      <c r="K37" s="358">
        <f>I37/'PLANILHA ORÇAMENTÁRIA'!$I$94</f>
        <v>2.090728211094407E-4</v>
      </c>
    </row>
    <row r="38" spans="1:11" ht="24.75" customHeight="1" x14ac:dyDescent="0.25">
      <c r="A38" s="359" t="s">
        <v>24</v>
      </c>
      <c r="B38" s="168">
        <v>97631</v>
      </c>
      <c r="C38" s="4" t="s">
        <v>21</v>
      </c>
      <c r="D38" s="301" t="s">
        <v>25</v>
      </c>
      <c r="E38" s="4" t="s">
        <v>26</v>
      </c>
      <c r="F38" s="96">
        <f>'MEMÓRIA DE CÁLCULO'!J17</f>
        <v>2.16</v>
      </c>
      <c r="G38" s="94">
        <v>13.49</v>
      </c>
      <c r="H38" s="95">
        <f t="shared" si="0"/>
        <v>18.43</v>
      </c>
      <c r="I38" s="349">
        <f t="shared" si="1"/>
        <v>39.81</v>
      </c>
      <c r="J38" s="348" t="s">
        <v>162</v>
      </c>
      <c r="K38" s="358">
        <f>I38/'PLANILHA ORÇAMENTÁRIA'!$I$94</f>
        <v>1.9275565095800914E-4</v>
      </c>
    </row>
    <row r="39" spans="1:11" ht="24.75" customHeight="1" x14ac:dyDescent="0.25">
      <c r="A39" s="357" t="s">
        <v>129</v>
      </c>
      <c r="B39" s="168">
        <v>88485</v>
      </c>
      <c r="C39" s="4" t="s">
        <v>21</v>
      </c>
      <c r="D39" s="301" t="s">
        <v>130</v>
      </c>
      <c r="E39" s="4" t="s">
        <v>44</v>
      </c>
      <c r="F39" s="96">
        <f>'MEMÓRIA DE CÁLCULO'!J170</f>
        <v>2.16</v>
      </c>
      <c r="G39" s="114">
        <v>4.97</v>
      </c>
      <c r="H39" s="162">
        <f t="shared" si="0"/>
        <v>6.79</v>
      </c>
      <c r="I39" s="351">
        <f t="shared" si="1"/>
        <v>14.67</v>
      </c>
      <c r="J39" s="348" t="s">
        <v>162</v>
      </c>
      <c r="K39" s="358">
        <f>I39/'PLANILHA ORÇAMENTÁRIA'!$I$94</f>
        <v>7.1030530006380163E-5</v>
      </c>
    </row>
    <row r="40" spans="1:11" ht="48" x14ac:dyDescent="0.25">
      <c r="A40" s="357" t="s">
        <v>67</v>
      </c>
      <c r="B40" s="172">
        <v>100984</v>
      </c>
      <c r="C40" s="4" t="s">
        <v>21</v>
      </c>
      <c r="D40" s="301" t="s">
        <v>68</v>
      </c>
      <c r="E40" s="4" t="s">
        <v>23</v>
      </c>
      <c r="F40" s="96">
        <f>'MEMÓRIA DE CÁLCULO'!J79</f>
        <v>0.82</v>
      </c>
      <c r="G40" s="114">
        <v>9.4600000000000009</v>
      </c>
      <c r="H40" s="95">
        <f t="shared" si="0"/>
        <v>12.92</v>
      </c>
      <c r="I40" s="349">
        <f t="shared" si="1"/>
        <v>10.59</v>
      </c>
      <c r="J40" s="348" t="s">
        <v>162</v>
      </c>
      <c r="K40" s="358">
        <f>I40/'PLANILHA ORÇAMENTÁRIA'!$I$94</f>
        <v>5.127561777556686E-5</v>
      </c>
    </row>
    <row r="41" spans="1:11" ht="24.75" customHeight="1" x14ac:dyDescent="0.25">
      <c r="A41" s="360" t="s">
        <v>63</v>
      </c>
      <c r="B41" s="361">
        <v>93382</v>
      </c>
      <c r="C41" s="362" t="s">
        <v>21</v>
      </c>
      <c r="D41" s="363" t="s">
        <v>64</v>
      </c>
      <c r="E41" s="362" t="s">
        <v>60</v>
      </c>
      <c r="F41" s="364">
        <f>'MEMÓRIA DE CÁLCULO'!J70</f>
        <v>0.18</v>
      </c>
      <c r="G41" s="365">
        <v>31.22</v>
      </c>
      <c r="H41" s="366">
        <f t="shared" si="0"/>
        <v>42.64</v>
      </c>
      <c r="I41" s="367">
        <f t="shared" si="1"/>
        <v>7.68</v>
      </c>
      <c r="J41" s="368" t="s">
        <v>162</v>
      </c>
      <c r="K41" s="369">
        <f>I41/'PLANILHA ORÇAMENTÁRIA'!$I$94</f>
        <v>3.7185717140354435E-5</v>
      </c>
    </row>
    <row r="42" spans="1:11" x14ac:dyDescent="0.25">
      <c r="A42" s="123"/>
      <c r="B42" s="123"/>
      <c r="C42" s="123"/>
      <c r="D42" s="304"/>
      <c r="E42" s="123"/>
      <c r="F42" s="123"/>
      <c r="G42" s="127"/>
      <c r="H42" s="127"/>
      <c r="I42" s="123"/>
    </row>
    <row r="43" spans="1:11" x14ac:dyDescent="0.25">
      <c r="A43" s="123"/>
      <c r="B43" s="123"/>
      <c r="C43" s="123"/>
      <c r="D43" s="304"/>
      <c r="E43" s="123"/>
      <c r="F43" s="123"/>
      <c r="G43" s="127"/>
      <c r="H43" s="127"/>
      <c r="I43" s="128"/>
    </row>
    <row r="44" spans="1:11" x14ac:dyDescent="0.25">
      <c r="A44" s="123"/>
      <c r="B44" s="123"/>
      <c r="C44" s="123"/>
      <c r="D44" s="304"/>
      <c r="E44" s="123"/>
      <c r="F44" s="123"/>
      <c r="G44" s="127"/>
      <c r="H44" s="127"/>
      <c r="I44" s="129"/>
    </row>
    <row r="45" spans="1:11" x14ac:dyDescent="0.25">
      <c r="A45" s="123"/>
      <c r="B45" s="123"/>
      <c r="C45" s="123"/>
      <c r="D45" s="304"/>
      <c r="E45" s="123"/>
      <c r="F45" s="123"/>
      <c r="G45" s="127"/>
      <c r="H45" s="127"/>
      <c r="I45" s="123"/>
    </row>
    <row r="46" spans="1:11" x14ac:dyDescent="0.25">
      <c r="A46" s="123"/>
      <c r="B46" s="123"/>
      <c r="C46" s="123"/>
      <c r="D46" s="304"/>
      <c r="E46" s="123"/>
      <c r="F46" s="123"/>
      <c r="G46" s="127"/>
      <c r="H46" s="127"/>
      <c r="I46" s="123"/>
    </row>
    <row r="47" spans="1:11" x14ac:dyDescent="0.25">
      <c r="A47" s="123"/>
      <c r="B47" s="123"/>
      <c r="C47" s="123"/>
      <c r="D47" s="304"/>
      <c r="E47" s="123"/>
      <c r="F47" s="123"/>
      <c r="G47" s="127"/>
      <c r="H47" s="127"/>
      <c r="I47" s="123"/>
    </row>
    <row r="48" spans="1:11" x14ac:dyDescent="0.25">
      <c r="A48" s="123"/>
      <c r="B48" s="123"/>
      <c r="C48" s="123"/>
      <c r="D48" s="304"/>
      <c r="E48" s="123"/>
      <c r="F48" s="123"/>
      <c r="G48" s="127"/>
      <c r="H48" s="127"/>
      <c r="I48" s="123"/>
    </row>
    <row r="49" spans="1:9" x14ac:dyDescent="0.25">
      <c r="A49" s="123"/>
      <c r="B49" s="123"/>
      <c r="C49" s="123"/>
      <c r="D49" s="304"/>
      <c r="E49" s="123"/>
      <c r="F49" s="123"/>
      <c r="G49" s="127"/>
      <c r="H49" s="127"/>
      <c r="I49" s="123"/>
    </row>
    <row r="50" spans="1:9" x14ac:dyDescent="0.25">
      <c r="A50" s="123"/>
      <c r="B50" s="123"/>
      <c r="C50" s="123"/>
      <c r="D50" s="304"/>
      <c r="E50" s="123"/>
      <c r="F50" s="123"/>
      <c r="G50" s="127"/>
      <c r="H50" s="127"/>
      <c r="I50" s="123"/>
    </row>
    <row r="51" spans="1:9" x14ac:dyDescent="0.25">
      <c r="A51" s="123"/>
      <c r="B51" s="123"/>
      <c r="C51" s="123"/>
      <c r="D51" s="304"/>
      <c r="E51" s="123"/>
      <c r="F51" s="123"/>
      <c r="G51" s="127"/>
      <c r="H51" s="127"/>
      <c r="I51" s="123"/>
    </row>
    <row r="52" spans="1:9" x14ac:dyDescent="0.25">
      <c r="A52" s="123"/>
      <c r="B52" s="123"/>
      <c r="C52" s="123"/>
      <c r="D52" s="304"/>
      <c r="E52" s="123"/>
      <c r="F52" s="123"/>
      <c r="G52" s="127"/>
      <c r="H52" s="127"/>
      <c r="I52" s="123"/>
    </row>
    <row r="53" spans="1:9" x14ac:dyDescent="0.25">
      <c r="A53" s="123"/>
      <c r="B53" s="123"/>
      <c r="C53" s="123"/>
      <c r="D53" s="304"/>
      <c r="E53" s="123"/>
      <c r="F53" s="123"/>
      <c r="G53" s="127"/>
      <c r="H53" s="127"/>
      <c r="I53" s="123"/>
    </row>
    <row r="54" spans="1:9" x14ac:dyDescent="0.25">
      <c r="A54" s="123"/>
      <c r="B54" s="123"/>
      <c r="C54" s="123"/>
      <c r="D54" s="304"/>
      <c r="E54" s="123"/>
      <c r="F54" s="123"/>
      <c r="G54" s="127"/>
      <c r="H54" s="127"/>
      <c r="I54" s="123"/>
    </row>
    <row r="55" spans="1:9" x14ac:dyDescent="0.25">
      <c r="A55" s="123"/>
      <c r="B55" s="123"/>
      <c r="C55" s="123"/>
      <c r="D55" s="304"/>
      <c r="E55" s="123"/>
      <c r="F55" s="123"/>
      <c r="G55" s="127"/>
      <c r="H55" s="127"/>
      <c r="I55" s="123"/>
    </row>
    <row r="56" spans="1:9" x14ac:dyDescent="0.25">
      <c r="A56" s="123"/>
      <c r="B56" s="123"/>
      <c r="C56" s="123"/>
      <c r="D56" s="304"/>
      <c r="E56" s="123"/>
      <c r="F56" s="123"/>
      <c r="G56" s="127"/>
      <c r="H56" s="127"/>
      <c r="I56" s="123"/>
    </row>
    <row r="57" spans="1:9" x14ac:dyDescent="0.25">
      <c r="A57" s="123"/>
      <c r="B57" s="123"/>
      <c r="C57" s="123"/>
      <c r="D57" s="304"/>
      <c r="E57" s="123"/>
      <c r="F57" s="123"/>
      <c r="G57" s="127"/>
      <c r="H57" s="127"/>
      <c r="I57" s="123"/>
    </row>
    <row r="58" spans="1:9" x14ac:dyDescent="0.25">
      <c r="A58" s="123"/>
      <c r="B58" s="123"/>
      <c r="C58" s="123"/>
      <c r="D58" s="304"/>
      <c r="E58" s="123"/>
      <c r="F58" s="123"/>
      <c r="G58" s="127"/>
      <c r="H58" s="127"/>
      <c r="I58" s="123"/>
    </row>
  </sheetData>
  <autoFilter ref="A6:I6" xr:uid="{1FBB878B-4D3E-4F8B-BB71-9E454077708A}">
    <sortState xmlns:xlrd2="http://schemas.microsoft.com/office/spreadsheetml/2017/richdata2" ref="A7:I41">
      <sortCondition descending="1" ref="I6"/>
    </sortState>
  </autoFilter>
  <mergeCells count="6">
    <mergeCell ref="K1:K5"/>
    <mergeCell ref="B1:J1"/>
    <mergeCell ref="B2:J2"/>
    <mergeCell ref="B3:J3"/>
    <mergeCell ref="B4:J4"/>
    <mergeCell ref="B5:J5"/>
  </mergeCells>
  <pageMargins left="0.70866141732283472" right="0.70866141732283472" top="0.74803149606299213" bottom="0.74803149606299213" header="0.31496062992125984" footer="0.31496062992125984"/>
  <pageSetup paperSize="9" scale="74"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J41"/>
  <sheetViews>
    <sheetView view="pageBreakPreview" zoomScaleNormal="100" zoomScaleSheetLayoutView="100" workbookViewId="0">
      <selection activeCell="I17" sqref="I17"/>
    </sheetView>
  </sheetViews>
  <sheetFormatPr defaultColWidth="9.140625" defaultRowHeight="12.75" x14ac:dyDescent="0.2"/>
  <cols>
    <col min="1" max="1" width="9.140625" style="62"/>
    <col min="2" max="2" width="10.7109375" style="316" customWidth="1"/>
    <col min="3" max="3" width="73.5703125" style="317" customWidth="1"/>
    <col min="4" max="4" width="12.7109375" style="317" customWidth="1"/>
    <col min="5" max="5" width="13.140625" style="316" customWidth="1"/>
    <col min="6" max="16384" width="9.140625" style="62"/>
  </cols>
  <sheetData>
    <row r="2" spans="2:10" s="23" customFormat="1" ht="21.75" customHeight="1" x14ac:dyDescent="0.2">
      <c r="B2" s="501"/>
      <c r="C2" s="504" t="s">
        <v>0</v>
      </c>
      <c r="D2" s="505"/>
      <c r="E2" s="506"/>
      <c r="F2" s="62"/>
      <c r="G2" s="62"/>
      <c r="H2" s="62"/>
      <c r="I2" s="62"/>
      <c r="J2" s="62"/>
    </row>
    <row r="3" spans="2:10" s="23" customFormat="1" x14ac:dyDescent="0.2">
      <c r="B3" s="502"/>
      <c r="C3" s="504" t="s">
        <v>223</v>
      </c>
      <c r="D3" s="505"/>
      <c r="E3" s="506"/>
      <c r="F3" s="62"/>
      <c r="G3" s="62"/>
      <c r="H3" s="62"/>
      <c r="I3" s="62"/>
      <c r="J3" s="62"/>
    </row>
    <row r="4" spans="2:10" s="23" customFormat="1" x14ac:dyDescent="0.2">
      <c r="B4" s="502"/>
      <c r="C4" s="504" t="s">
        <v>408</v>
      </c>
      <c r="D4" s="505"/>
      <c r="E4" s="506"/>
      <c r="F4" s="62"/>
      <c r="G4" s="62"/>
      <c r="H4" s="62"/>
      <c r="I4" s="62"/>
      <c r="J4" s="62"/>
    </row>
    <row r="5" spans="2:10" s="23" customFormat="1" x14ac:dyDescent="0.2">
      <c r="B5" s="503"/>
      <c r="C5" s="504" t="s">
        <v>287</v>
      </c>
      <c r="D5" s="505"/>
      <c r="E5" s="506"/>
      <c r="F5" s="62"/>
      <c r="G5" s="62"/>
      <c r="H5" s="62"/>
      <c r="I5" s="62"/>
      <c r="J5" s="62"/>
    </row>
    <row r="6" spans="2:10" s="23" customFormat="1" x14ac:dyDescent="0.2">
      <c r="B6" s="507"/>
      <c r="C6" s="507"/>
      <c r="D6" s="507"/>
      <c r="E6" s="507"/>
      <c r="F6" s="62"/>
      <c r="G6" s="62"/>
      <c r="H6" s="62"/>
      <c r="I6" s="62"/>
      <c r="J6" s="62"/>
    </row>
    <row r="7" spans="2:10" ht="15" customHeight="1" x14ac:dyDescent="0.2">
      <c r="B7" s="500" t="s">
        <v>224</v>
      </c>
      <c r="C7" s="500"/>
      <c r="D7" s="500"/>
      <c r="E7" s="330" t="s">
        <v>225</v>
      </c>
    </row>
    <row r="8" spans="2:10" x14ac:dyDescent="0.2">
      <c r="B8" s="330" t="s">
        <v>226</v>
      </c>
      <c r="C8" s="307" t="s">
        <v>227</v>
      </c>
      <c r="D8" s="307"/>
      <c r="E8" s="308">
        <v>0.2</v>
      </c>
    </row>
    <row r="9" spans="2:10" x14ac:dyDescent="0.2">
      <c r="B9" s="330" t="s">
        <v>228</v>
      </c>
      <c r="C9" s="307" t="s">
        <v>229</v>
      </c>
      <c r="D9" s="307"/>
      <c r="E9" s="308">
        <v>1.4999999999999999E-2</v>
      </c>
    </row>
    <row r="10" spans="2:10" x14ac:dyDescent="0.2">
      <c r="B10" s="330" t="s">
        <v>230</v>
      </c>
      <c r="C10" s="307" t="s">
        <v>231</v>
      </c>
      <c r="D10" s="307"/>
      <c r="E10" s="308">
        <v>0.01</v>
      </c>
    </row>
    <row r="11" spans="2:10" x14ac:dyDescent="0.2">
      <c r="B11" s="330" t="s">
        <v>232</v>
      </c>
      <c r="C11" s="307" t="s">
        <v>233</v>
      </c>
      <c r="D11" s="307"/>
      <c r="E11" s="308">
        <v>2E-3</v>
      </c>
    </row>
    <row r="12" spans="2:10" x14ac:dyDescent="0.2">
      <c r="B12" s="330" t="s">
        <v>234</v>
      </c>
      <c r="C12" s="307" t="s">
        <v>235</v>
      </c>
      <c r="D12" s="307"/>
      <c r="E12" s="308">
        <v>6.0000000000000001E-3</v>
      </c>
    </row>
    <row r="13" spans="2:10" x14ac:dyDescent="0.2">
      <c r="B13" s="330" t="s">
        <v>236</v>
      </c>
      <c r="C13" s="307" t="s">
        <v>237</v>
      </c>
      <c r="D13" s="307"/>
      <c r="E13" s="308">
        <v>2.5000000000000001E-2</v>
      </c>
    </row>
    <row r="14" spans="2:10" x14ac:dyDescent="0.2">
      <c r="B14" s="330" t="s">
        <v>238</v>
      </c>
      <c r="C14" s="307" t="s">
        <v>239</v>
      </c>
      <c r="D14" s="307"/>
      <c r="E14" s="308">
        <v>0.03</v>
      </c>
    </row>
    <row r="15" spans="2:10" x14ac:dyDescent="0.2">
      <c r="B15" s="330" t="s">
        <v>240</v>
      </c>
      <c r="C15" s="307" t="s">
        <v>241</v>
      </c>
      <c r="D15" s="307"/>
      <c r="E15" s="308">
        <v>0.08</v>
      </c>
    </row>
    <row r="16" spans="2:10" x14ac:dyDescent="0.2">
      <c r="B16" s="330" t="s">
        <v>242</v>
      </c>
      <c r="C16" s="307" t="s">
        <v>243</v>
      </c>
      <c r="D16" s="307"/>
      <c r="E16" s="308">
        <v>0.01</v>
      </c>
    </row>
    <row r="17" spans="2:5" ht="15" customHeight="1" x14ac:dyDescent="0.2">
      <c r="B17" s="500" t="s">
        <v>244</v>
      </c>
      <c r="C17" s="500"/>
      <c r="D17" s="500"/>
      <c r="E17" s="309">
        <f>SUM(E8:E16)</f>
        <v>0.37800000000000006</v>
      </c>
    </row>
    <row r="18" spans="2:5" x14ac:dyDescent="0.2">
      <c r="B18" s="508" t="s">
        <v>245</v>
      </c>
      <c r="C18" s="508"/>
      <c r="D18" s="310"/>
      <c r="E18" s="330" t="s">
        <v>225</v>
      </c>
    </row>
    <row r="19" spans="2:5" x14ac:dyDescent="0.2">
      <c r="B19" s="330" t="s">
        <v>246</v>
      </c>
      <c r="C19" s="307" t="s">
        <v>247</v>
      </c>
      <c r="D19" s="307"/>
      <c r="E19" s="308">
        <v>0.17910000000000001</v>
      </c>
    </row>
    <row r="20" spans="2:5" x14ac:dyDescent="0.2">
      <c r="B20" s="330" t="s">
        <v>248</v>
      </c>
      <c r="C20" s="307" t="s">
        <v>249</v>
      </c>
      <c r="D20" s="307"/>
      <c r="E20" s="308">
        <v>4.3099999999999999E-2</v>
      </c>
    </row>
    <row r="21" spans="2:5" x14ac:dyDescent="0.2">
      <c r="B21" s="330" t="s">
        <v>250</v>
      </c>
      <c r="C21" s="307" t="s">
        <v>251</v>
      </c>
      <c r="D21" s="307"/>
      <c r="E21" s="306">
        <v>8.6E-3</v>
      </c>
    </row>
    <row r="22" spans="2:5" x14ac:dyDescent="0.2">
      <c r="B22" s="330" t="s">
        <v>252</v>
      </c>
      <c r="C22" s="307" t="s">
        <v>253</v>
      </c>
      <c r="D22" s="307"/>
      <c r="E22" s="306">
        <v>0.1104</v>
      </c>
    </row>
    <row r="23" spans="2:5" x14ac:dyDescent="0.2">
      <c r="B23" s="330" t="s">
        <v>254</v>
      </c>
      <c r="C23" s="307" t="s">
        <v>255</v>
      </c>
      <c r="D23" s="307"/>
      <c r="E23" s="306">
        <v>6.9999999999999999E-4</v>
      </c>
    </row>
    <row r="24" spans="2:5" x14ac:dyDescent="0.2">
      <c r="B24" s="330" t="s">
        <v>256</v>
      </c>
      <c r="C24" s="307" t="s">
        <v>257</v>
      </c>
      <c r="D24" s="307"/>
      <c r="E24" s="306">
        <v>7.4000000000000003E-3</v>
      </c>
    </row>
    <row r="25" spans="2:5" x14ac:dyDescent="0.2">
      <c r="B25" s="330" t="s">
        <v>258</v>
      </c>
      <c r="C25" s="307" t="s">
        <v>259</v>
      </c>
      <c r="D25" s="307"/>
      <c r="E25" s="306">
        <v>1.38E-2</v>
      </c>
    </row>
    <row r="26" spans="2:5" x14ac:dyDescent="0.2">
      <c r="B26" s="330" t="s">
        <v>260</v>
      </c>
      <c r="C26" s="307" t="s">
        <v>261</v>
      </c>
      <c r="D26" s="307"/>
      <c r="E26" s="306">
        <v>1E-3</v>
      </c>
    </row>
    <row r="27" spans="2:5" x14ac:dyDescent="0.2">
      <c r="B27" s="330" t="s">
        <v>262</v>
      </c>
      <c r="C27" s="307" t="s">
        <v>263</v>
      </c>
      <c r="D27" s="307"/>
      <c r="E27" s="306">
        <v>0.12</v>
      </c>
    </row>
    <row r="28" spans="2:5" x14ac:dyDescent="0.2">
      <c r="B28" s="330" t="s">
        <v>264</v>
      </c>
      <c r="C28" s="307" t="s">
        <v>265</v>
      </c>
      <c r="D28" s="307"/>
      <c r="E28" s="306">
        <v>2.9999999999999997E-4</v>
      </c>
    </row>
    <row r="29" spans="2:5" ht="15" customHeight="1" x14ac:dyDescent="0.2">
      <c r="B29" s="500" t="s">
        <v>266</v>
      </c>
      <c r="C29" s="500"/>
      <c r="D29" s="500"/>
      <c r="E29" s="311">
        <f>SUM(E19:E28)</f>
        <v>0.4844</v>
      </c>
    </row>
    <row r="30" spans="2:5" x14ac:dyDescent="0.2">
      <c r="B30" s="509" t="s">
        <v>267</v>
      </c>
      <c r="C30" s="509"/>
      <c r="D30" s="312"/>
      <c r="E30" s="330" t="s">
        <v>225</v>
      </c>
    </row>
    <row r="31" spans="2:5" x14ac:dyDescent="0.2">
      <c r="B31" s="330" t="s">
        <v>268</v>
      </c>
      <c r="C31" s="307" t="s">
        <v>269</v>
      </c>
      <c r="D31" s="307"/>
      <c r="E31" s="313">
        <v>5.8400000000000001E-2</v>
      </c>
    </row>
    <row r="32" spans="2:5" x14ac:dyDescent="0.2">
      <c r="B32" s="330" t="s">
        <v>270</v>
      </c>
      <c r="C32" s="307" t="s">
        <v>271</v>
      </c>
      <c r="D32" s="307"/>
      <c r="E32" s="313">
        <v>1.4E-3</v>
      </c>
    </row>
    <row r="33" spans="2:5" x14ac:dyDescent="0.2">
      <c r="B33" s="330" t="s">
        <v>272</v>
      </c>
      <c r="C33" s="307" t="s">
        <v>273</v>
      </c>
      <c r="D33" s="307"/>
      <c r="E33" s="313">
        <v>2.2200000000000001E-2</v>
      </c>
    </row>
    <row r="34" spans="2:5" x14ac:dyDescent="0.2">
      <c r="B34" s="330" t="s">
        <v>274</v>
      </c>
      <c r="C34" s="307" t="s">
        <v>275</v>
      </c>
      <c r="D34" s="307"/>
      <c r="E34" s="313">
        <v>3.1300000000000001E-2</v>
      </c>
    </row>
    <row r="35" spans="2:5" x14ac:dyDescent="0.2">
      <c r="B35" s="330" t="s">
        <v>276</v>
      </c>
      <c r="C35" s="307" t="s">
        <v>277</v>
      </c>
      <c r="D35" s="307"/>
      <c r="E35" s="313">
        <v>4.8999999999999998E-3</v>
      </c>
    </row>
    <row r="36" spans="2:5" ht="15" customHeight="1" x14ac:dyDescent="0.2">
      <c r="B36" s="500" t="s">
        <v>278</v>
      </c>
      <c r="C36" s="500"/>
      <c r="D36" s="500"/>
      <c r="E36" s="311">
        <f>SUM(E31:E35)</f>
        <v>0.11820000000000001</v>
      </c>
    </row>
    <row r="37" spans="2:5" x14ac:dyDescent="0.2">
      <c r="B37" s="499" t="s">
        <v>279</v>
      </c>
      <c r="C37" s="499"/>
      <c r="D37" s="314"/>
      <c r="E37" s="330" t="s">
        <v>225</v>
      </c>
    </row>
    <row r="38" spans="2:5" ht="25.5" x14ac:dyDescent="0.2">
      <c r="B38" s="318" t="s">
        <v>280</v>
      </c>
      <c r="C38" s="307" t="s">
        <v>281</v>
      </c>
      <c r="D38" s="307"/>
      <c r="E38" s="308">
        <f>E17*E29</f>
        <v>0.18310320000000002</v>
      </c>
    </row>
    <row r="39" spans="2:5" ht="25.5" x14ac:dyDescent="0.2">
      <c r="B39" s="318" t="s">
        <v>282</v>
      </c>
      <c r="C39" s="315" t="s">
        <v>283</v>
      </c>
      <c r="D39" s="315"/>
      <c r="E39" s="308">
        <v>5.1999999999999998E-3</v>
      </c>
    </row>
    <row r="40" spans="2:5" ht="15" customHeight="1" x14ac:dyDescent="0.2">
      <c r="B40" s="500" t="s">
        <v>284</v>
      </c>
      <c r="C40" s="500"/>
      <c r="D40" s="500"/>
      <c r="E40" s="309">
        <f>SUM(E38:E39)</f>
        <v>0.18830320000000003</v>
      </c>
    </row>
    <row r="41" spans="2:5" x14ac:dyDescent="0.2">
      <c r="B41" s="500" t="s">
        <v>285</v>
      </c>
      <c r="C41" s="500"/>
      <c r="D41" s="500"/>
      <c r="E41" s="309">
        <f>E36+E29+E17+E40</f>
        <v>1.1689032000000001</v>
      </c>
    </row>
  </sheetData>
  <mergeCells count="15">
    <mergeCell ref="B37:C37"/>
    <mergeCell ref="B40:D40"/>
    <mergeCell ref="B41:D41"/>
    <mergeCell ref="B36:D36"/>
    <mergeCell ref="B2:B5"/>
    <mergeCell ref="C2:E2"/>
    <mergeCell ref="C3:E3"/>
    <mergeCell ref="C4:E4"/>
    <mergeCell ref="C5:E5"/>
    <mergeCell ref="B6:E6"/>
    <mergeCell ref="B7:D7"/>
    <mergeCell ref="B17:D17"/>
    <mergeCell ref="B18:C18"/>
    <mergeCell ref="B29:D29"/>
    <mergeCell ref="B30:C30"/>
  </mergeCells>
  <pageMargins left="0.511811024" right="0.511811024" top="0.78740157499999996" bottom="0.78740157499999996" header="0.31496062000000002" footer="0.31496062000000002"/>
  <pageSetup paperSize="9" scale="83" orientation="portrait" verticalDpi="300" r:id="rId1"/>
  <colBreaks count="1" manualBreakCount="1">
    <brk id="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R68"/>
  <sheetViews>
    <sheetView view="pageBreakPreview" zoomScale="80" zoomScaleNormal="80" zoomScaleSheetLayoutView="80" workbookViewId="0">
      <selection activeCell="N13" sqref="N13"/>
    </sheetView>
  </sheetViews>
  <sheetFormatPr defaultRowHeight="12.75" x14ac:dyDescent="0.2"/>
  <cols>
    <col min="1" max="1" width="9.140625" style="23"/>
    <col min="2" max="2" width="18.7109375" style="23" customWidth="1"/>
    <col min="3" max="3" width="9.140625" style="23"/>
    <col min="4" max="4" width="18.5703125" style="23" customWidth="1"/>
    <col min="5" max="5" width="21.42578125" style="23" customWidth="1"/>
    <col min="6" max="6" width="19.42578125" style="23" customWidth="1"/>
    <col min="7" max="7" width="12.42578125" style="23" customWidth="1"/>
    <col min="8" max="11" width="9.140625" style="23"/>
    <col min="12" max="12" width="14.5703125" style="23" customWidth="1"/>
    <col min="13" max="14" width="9.140625" style="23"/>
    <col min="15" max="15" width="13.85546875" style="23" bestFit="1" customWidth="1"/>
    <col min="16" max="256" width="9.140625" style="23"/>
    <col min="257" max="257" width="18.7109375" style="23" customWidth="1"/>
    <col min="258" max="258" width="9.140625" style="23"/>
    <col min="259" max="259" width="18.5703125" style="23" customWidth="1"/>
    <col min="260" max="260" width="13.42578125" style="23" customWidth="1"/>
    <col min="261" max="261" width="19" style="23" customWidth="1"/>
    <col min="262" max="262" width="12.42578125" style="23" customWidth="1"/>
    <col min="263" max="512" width="9.140625" style="23"/>
    <col min="513" max="513" width="18.7109375" style="23" customWidth="1"/>
    <col min="514" max="514" width="9.140625" style="23"/>
    <col min="515" max="515" width="18.5703125" style="23" customWidth="1"/>
    <col min="516" max="516" width="13.42578125" style="23" customWidth="1"/>
    <col min="517" max="517" width="19" style="23" customWidth="1"/>
    <col min="518" max="518" width="12.42578125" style="23" customWidth="1"/>
    <col min="519" max="768" width="9.140625" style="23"/>
    <col min="769" max="769" width="18.7109375" style="23" customWidth="1"/>
    <col min="770" max="770" width="9.140625" style="23"/>
    <col min="771" max="771" width="18.5703125" style="23" customWidth="1"/>
    <col min="772" max="772" width="13.42578125" style="23" customWidth="1"/>
    <col min="773" max="773" width="19" style="23" customWidth="1"/>
    <col min="774" max="774" width="12.42578125" style="23" customWidth="1"/>
    <col min="775" max="1024" width="9.140625" style="23"/>
    <col min="1025" max="1025" width="18.7109375" style="23" customWidth="1"/>
    <col min="1026" max="1026" width="9.140625" style="23"/>
    <col min="1027" max="1027" width="18.5703125" style="23" customWidth="1"/>
    <col min="1028" max="1028" width="13.42578125" style="23" customWidth="1"/>
    <col min="1029" max="1029" width="19" style="23" customWidth="1"/>
    <col min="1030" max="1030" width="12.42578125" style="23" customWidth="1"/>
    <col min="1031" max="1280" width="9.140625" style="23"/>
    <col min="1281" max="1281" width="18.7109375" style="23" customWidth="1"/>
    <col min="1282" max="1282" width="9.140625" style="23"/>
    <col min="1283" max="1283" width="18.5703125" style="23" customWidth="1"/>
    <col min="1284" max="1284" width="13.42578125" style="23" customWidth="1"/>
    <col min="1285" max="1285" width="19" style="23" customWidth="1"/>
    <col min="1286" max="1286" width="12.42578125" style="23" customWidth="1"/>
    <col min="1287" max="1536" width="9.140625" style="23"/>
    <col min="1537" max="1537" width="18.7109375" style="23" customWidth="1"/>
    <col min="1538" max="1538" width="9.140625" style="23"/>
    <col min="1539" max="1539" width="18.5703125" style="23" customWidth="1"/>
    <col min="1540" max="1540" width="13.42578125" style="23" customWidth="1"/>
    <col min="1541" max="1541" width="19" style="23" customWidth="1"/>
    <col min="1542" max="1542" width="12.42578125" style="23" customWidth="1"/>
    <col min="1543" max="1792" width="9.140625" style="23"/>
    <col min="1793" max="1793" width="18.7109375" style="23" customWidth="1"/>
    <col min="1794" max="1794" width="9.140625" style="23"/>
    <col min="1795" max="1795" width="18.5703125" style="23" customWidth="1"/>
    <col min="1796" max="1796" width="13.42578125" style="23" customWidth="1"/>
    <col min="1797" max="1797" width="19" style="23" customWidth="1"/>
    <col min="1798" max="1798" width="12.42578125" style="23" customWidth="1"/>
    <col min="1799" max="2048" width="9.140625" style="23"/>
    <col min="2049" max="2049" width="18.7109375" style="23" customWidth="1"/>
    <col min="2050" max="2050" width="9.140625" style="23"/>
    <col min="2051" max="2051" width="18.5703125" style="23" customWidth="1"/>
    <col min="2052" max="2052" width="13.42578125" style="23" customWidth="1"/>
    <col min="2053" max="2053" width="19" style="23" customWidth="1"/>
    <col min="2054" max="2054" width="12.42578125" style="23" customWidth="1"/>
    <col min="2055" max="2304" width="9.140625" style="23"/>
    <col min="2305" max="2305" width="18.7109375" style="23" customWidth="1"/>
    <col min="2306" max="2306" width="9.140625" style="23"/>
    <col min="2307" max="2307" width="18.5703125" style="23" customWidth="1"/>
    <col min="2308" max="2308" width="13.42578125" style="23" customWidth="1"/>
    <col min="2309" max="2309" width="19" style="23" customWidth="1"/>
    <col min="2310" max="2310" width="12.42578125" style="23" customWidth="1"/>
    <col min="2311" max="2560" width="9.140625" style="23"/>
    <col min="2561" max="2561" width="18.7109375" style="23" customWidth="1"/>
    <col min="2562" max="2562" width="9.140625" style="23"/>
    <col min="2563" max="2563" width="18.5703125" style="23" customWidth="1"/>
    <col min="2564" max="2564" width="13.42578125" style="23" customWidth="1"/>
    <col min="2565" max="2565" width="19" style="23" customWidth="1"/>
    <col min="2566" max="2566" width="12.42578125" style="23" customWidth="1"/>
    <col min="2567" max="2816" width="9.140625" style="23"/>
    <col min="2817" max="2817" width="18.7109375" style="23" customWidth="1"/>
    <col min="2818" max="2818" width="9.140625" style="23"/>
    <col min="2819" max="2819" width="18.5703125" style="23" customWidth="1"/>
    <col min="2820" max="2820" width="13.42578125" style="23" customWidth="1"/>
    <col min="2821" max="2821" width="19" style="23" customWidth="1"/>
    <col min="2822" max="2822" width="12.42578125" style="23" customWidth="1"/>
    <col min="2823" max="3072" width="9.140625" style="23"/>
    <col min="3073" max="3073" width="18.7109375" style="23" customWidth="1"/>
    <col min="3074" max="3074" width="9.140625" style="23"/>
    <col min="3075" max="3075" width="18.5703125" style="23" customWidth="1"/>
    <col min="3076" max="3076" width="13.42578125" style="23" customWidth="1"/>
    <col min="3077" max="3077" width="19" style="23" customWidth="1"/>
    <col min="3078" max="3078" width="12.42578125" style="23" customWidth="1"/>
    <col min="3079" max="3328" width="9.140625" style="23"/>
    <col min="3329" max="3329" width="18.7109375" style="23" customWidth="1"/>
    <col min="3330" max="3330" width="9.140625" style="23"/>
    <col min="3331" max="3331" width="18.5703125" style="23" customWidth="1"/>
    <col min="3332" max="3332" width="13.42578125" style="23" customWidth="1"/>
    <col min="3333" max="3333" width="19" style="23" customWidth="1"/>
    <col min="3334" max="3334" width="12.42578125" style="23" customWidth="1"/>
    <col min="3335" max="3584" width="9.140625" style="23"/>
    <col min="3585" max="3585" width="18.7109375" style="23" customWidth="1"/>
    <col min="3586" max="3586" width="9.140625" style="23"/>
    <col min="3587" max="3587" width="18.5703125" style="23" customWidth="1"/>
    <col min="3588" max="3588" width="13.42578125" style="23" customWidth="1"/>
    <col min="3589" max="3589" width="19" style="23" customWidth="1"/>
    <col min="3590" max="3590" width="12.42578125" style="23" customWidth="1"/>
    <col min="3591" max="3840" width="9.140625" style="23"/>
    <col min="3841" max="3841" width="18.7109375" style="23" customWidth="1"/>
    <col min="3842" max="3842" width="9.140625" style="23"/>
    <col min="3843" max="3843" width="18.5703125" style="23" customWidth="1"/>
    <col min="3844" max="3844" width="13.42578125" style="23" customWidth="1"/>
    <col min="3845" max="3845" width="19" style="23" customWidth="1"/>
    <col min="3846" max="3846" width="12.42578125" style="23" customWidth="1"/>
    <col min="3847" max="4096" width="9.140625" style="23"/>
    <col min="4097" max="4097" width="18.7109375" style="23" customWidth="1"/>
    <col min="4098" max="4098" width="9.140625" style="23"/>
    <col min="4099" max="4099" width="18.5703125" style="23" customWidth="1"/>
    <col min="4100" max="4100" width="13.42578125" style="23" customWidth="1"/>
    <col min="4101" max="4101" width="19" style="23" customWidth="1"/>
    <col min="4102" max="4102" width="12.42578125" style="23" customWidth="1"/>
    <col min="4103" max="4352" width="9.140625" style="23"/>
    <col min="4353" max="4353" width="18.7109375" style="23" customWidth="1"/>
    <col min="4354" max="4354" width="9.140625" style="23"/>
    <col min="4355" max="4355" width="18.5703125" style="23" customWidth="1"/>
    <col min="4356" max="4356" width="13.42578125" style="23" customWidth="1"/>
    <col min="4357" max="4357" width="19" style="23" customWidth="1"/>
    <col min="4358" max="4358" width="12.42578125" style="23" customWidth="1"/>
    <col min="4359" max="4608" width="9.140625" style="23"/>
    <col min="4609" max="4609" width="18.7109375" style="23" customWidth="1"/>
    <col min="4610" max="4610" width="9.140625" style="23"/>
    <col min="4611" max="4611" width="18.5703125" style="23" customWidth="1"/>
    <col min="4612" max="4612" width="13.42578125" style="23" customWidth="1"/>
    <col min="4613" max="4613" width="19" style="23" customWidth="1"/>
    <col min="4614" max="4614" width="12.42578125" style="23" customWidth="1"/>
    <col min="4615" max="4864" width="9.140625" style="23"/>
    <col min="4865" max="4865" width="18.7109375" style="23" customWidth="1"/>
    <col min="4866" max="4866" width="9.140625" style="23"/>
    <col min="4867" max="4867" width="18.5703125" style="23" customWidth="1"/>
    <col min="4868" max="4868" width="13.42578125" style="23" customWidth="1"/>
    <col min="4869" max="4869" width="19" style="23" customWidth="1"/>
    <col min="4870" max="4870" width="12.42578125" style="23" customWidth="1"/>
    <col min="4871" max="5120" width="9.140625" style="23"/>
    <col min="5121" max="5121" width="18.7109375" style="23" customWidth="1"/>
    <col min="5122" max="5122" width="9.140625" style="23"/>
    <col min="5123" max="5123" width="18.5703125" style="23" customWidth="1"/>
    <col min="5124" max="5124" width="13.42578125" style="23" customWidth="1"/>
    <col min="5125" max="5125" width="19" style="23" customWidth="1"/>
    <col min="5126" max="5126" width="12.42578125" style="23" customWidth="1"/>
    <col min="5127" max="5376" width="9.140625" style="23"/>
    <col min="5377" max="5377" width="18.7109375" style="23" customWidth="1"/>
    <col min="5378" max="5378" width="9.140625" style="23"/>
    <col min="5379" max="5379" width="18.5703125" style="23" customWidth="1"/>
    <col min="5380" max="5380" width="13.42578125" style="23" customWidth="1"/>
    <col min="5381" max="5381" width="19" style="23" customWidth="1"/>
    <col min="5382" max="5382" width="12.42578125" style="23" customWidth="1"/>
    <col min="5383" max="5632" width="9.140625" style="23"/>
    <col min="5633" max="5633" width="18.7109375" style="23" customWidth="1"/>
    <col min="5634" max="5634" width="9.140625" style="23"/>
    <col min="5635" max="5635" width="18.5703125" style="23" customWidth="1"/>
    <col min="5636" max="5636" width="13.42578125" style="23" customWidth="1"/>
    <col min="5637" max="5637" width="19" style="23" customWidth="1"/>
    <col min="5638" max="5638" width="12.42578125" style="23" customWidth="1"/>
    <col min="5639" max="5888" width="9.140625" style="23"/>
    <col min="5889" max="5889" width="18.7109375" style="23" customWidth="1"/>
    <col min="5890" max="5890" width="9.140625" style="23"/>
    <col min="5891" max="5891" width="18.5703125" style="23" customWidth="1"/>
    <col min="5892" max="5892" width="13.42578125" style="23" customWidth="1"/>
    <col min="5893" max="5893" width="19" style="23" customWidth="1"/>
    <col min="5894" max="5894" width="12.42578125" style="23" customWidth="1"/>
    <col min="5895" max="6144" width="9.140625" style="23"/>
    <col min="6145" max="6145" width="18.7109375" style="23" customWidth="1"/>
    <col min="6146" max="6146" width="9.140625" style="23"/>
    <col min="6147" max="6147" width="18.5703125" style="23" customWidth="1"/>
    <col min="6148" max="6148" width="13.42578125" style="23" customWidth="1"/>
    <col min="6149" max="6149" width="19" style="23" customWidth="1"/>
    <col min="6150" max="6150" width="12.42578125" style="23" customWidth="1"/>
    <col min="6151" max="6400" width="9.140625" style="23"/>
    <col min="6401" max="6401" width="18.7109375" style="23" customWidth="1"/>
    <col min="6402" max="6402" width="9.140625" style="23"/>
    <col min="6403" max="6403" width="18.5703125" style="23" customWidth="1"/>
    <col min="6404" max="6404" width="13.42578125" style="23" customWidth="1"/>
    <col min="6405" max="6405" width="19" style="23" customWidth="1"/>
    <col min="6406" max="6406" width="12.42578125" style="23" customWidth="1"/>
    <col min="6407" max="6656" width="9.140625" style="23"/>
    <col min="6657" max="6657" width="18.7109375" style="23" customWidth="1"/>
    <col min="6658" max="6658" width="9.140625" style="23"/>
    <col min="6659" max="6659" width="18.5703125" style="23" customWidth="1"/>
    <col min="6660" max="6660" width="13.42578125" style="23" customWidth="1"/>
    <col min="6661" max="6661" width="19" style="23" customWidth="1"/>
    <col min="6662" max="6662" width="12.42578125" style="23" customWidth="1"/>
    <col min="6663" max="6912" width="9.140625" style="23"/>
    <col min="6913" max="6913" width="18.7109375" style="23" customWidth="1"/>
    <col min="6914" max="6914" width="9.140625" style="23"/>
    <col min="6915" max="6915" width="18.5703125" style="23" customWidth="1"/>
    <col min="6916" max="6916" width="13.42578125" style="23" customWidth="1"/>
    <col min="6917" max="6917" width="19" style="23" customWidth="1"/>
    <col min="6918" max="6918" width="12.42578125" style="23" customWidth="1"/>
    <col min="6919" max="7168" width="9.140625" style="23"/>
    <col min="7169" max="7169" width="18.7109375" style="23" customWidth="1"/>
    <col min="7170" max="7170" width="9.140625" style="23"/>
    <col min="7171" max="7171" width="18.5703125" style="23" customWidth="1"/>
    <col min="7172" max="7172" width="13.42578125" style="23" customWidth="1"/>
    <col min="7173" max="7173" width="19" style="23" customWidth="1"/>
    <col min="7174" max="7174" width="12.42578125" style="23" customWidth="1"/>
    <col min="7175" max="7424" width="9.140625" style="23"/>
    <col min="7425" max="7425" width="18.7109375" style="23" customWidth="1"/>
    <col min="7426" max="7426" width="9.140625" style="23"/>
    <col min="7427" max="7427" width="18.5703125" style="23" customWidth="1"/>
    <col min="7428" max="7428" width="13.42578125" style="23" customWidth="1"/>
    <col min="7429" max="7429" width="19" style="23" customWidth="1"/>
    <col min="7430" max="7430" width="12.42578125" style="23" customWidth="1"/>
    <col min="7431" max="7680" width="9.140625" style="23"/>
    <col min="7681" max="7681" width="18.7109375" style="23" customWidth="1"/>
    <col min="7682" max="7682" width="9.140625" style="23"/>
    <col min="7683" max="7683" width="18.5703125" style="23" customWidth="1"/>
    <col min="7684" max="7684" width="13.42578125" style="23" customWidth="1"/>
    <col min="7685" max="7685" width="19" style="23" customWidth="1"/>
    <col min="7686" max="7686" width="12.42578125" style="23" customWidth="1"/>
    <col min="7687" max="7936" width="9.140625" style="23"/>
    <col min="7937" max="7937" width="18.7109375" style="23" customWidth="1"/>
    <col min="7938" max="7938" width="9.140625" style="23"/>
    <col min="7939" max="7939" width="18.5703125" style="23" customWidth="1"/>
    <col min="7940" max="7940" width="13.42578125" style="23" customWidth="1"/>
    <col min="7941" max="7941" width="19" style="23" customWidth="1"/>
    <col min="7942" max="7942" width="12.42578125" style="23" customWidth="1"/>
    <col min="7943" max="8192" width="9.140625" style="23"/>
    <col min="8193" max="8193" width="18.7109375" style="23" customWidth="1"/>
    <col min="8194" max="8194" width="9.140625" style="23"/>
    <col min="8195" max="8195" width="18.5703125" style="23" customWidth="1"/>
    <col min="8196" max="8196" width="13.42578125" style="23" customWidth="1"/>
    <col min="8197" max="8197" width="19" style="23" customWidth="1"/>
    <col min="8198" max="8198" width="12.42578125" style="23" customWidth="1"/>
    <col min="8199" max="8448" width="9.140625" style="23"/>
    <col min="8449" max="8449" width="18.7109375" style="23" customWidth="1"/>
    <col min="8450" max="8450" width="9.140625" style="23"/>
    <col min="8451" max="8451" width="18.5703125" style="23" customWidth="1"/>
    <col min="8452" max="8452" width="13.42578125" style="23" customWidth="1"/>
    <col min="8453" max="8453" width="19" style="23" customWidth="1"/>
    <col min="8454" max="8454" width="12.42578125" style="23" customWidth="1"/>
    <col min="8455" max="8704" width="9.140625" style="23"/>
    <col min="8705" max="8705" width="18.7109375" style="23" customWidth="1"/>
    <col min="8706" max="8706" width="9.140625" style="23"/>
    <col min="8707" max="8707" width="18.5703125" style="23" customWidth="1"/>
    <col min="8708" max="8708" width="13.42578125" style="23" customWidth="1"/>
    <col min="8709" max="8709" width="19" style="23" customWidth="1"/>
    <col min="8710" max="8710" width="12.42578125" style="23" customWidth="1"/>
    <col min="8711" max="8960" width="9.140625" style="23"/>
    <col min="8961" max="8961" width="18.7109375" style="23" customWidth="1"/>
    <col min="8962" max="8962" width="9.140625" style="23"/>
    <col min="8963" max="8963" width="18.5703125" style="23" customWidth="1"/>
    <col min="8964" max="8964" width="13.42578125" style="23" customWidth="1"/>
    <col min="8965" max="8965" width="19" style="23" customWidth="1"/>
    <col min="8966" max="8966" width="12.42578125" style="23" customWidth="1"/>
    <col min="8967" max="9216" width="9.140625" style="23"/>
    <col min="9217" max="9217" width="18.7109375" style="23" customWidth="1"/>
    <col min="9218" max="9218" width="9.140625" style="23"/>
    <col min="9219" max="9219" width="18.5703125" style="23" customWidth="1"/>
    <col min="9220" max="9220" width="13.42578125" style="23" customWidth="1"/>
    <col min="9221" max="9221" width="19" style="23" customWidth="1"/>
    <col min="9222" max="9222" width="12.42578125" style="23" customWidth="1"/>
    <col min="9223" max="9472" width="9.140625" style="23"/>
    <col min="9473" max="9473" width="18.7109375" style="23" customWidth="1"/>
    <col min="9474" max="9474" width="9.140625" style="23"/>
    <col min="9475" max="9475" width="18.5703125" style="23" customWidth="1"/>
    <col min="9476" max="9476" width="13.42578125" style="23" customWidth="1"/>
    <col min="9477" max="9477" width="19" style="23" customWidth="1"/>
    <col min="9478" max="9478" width="12.42578125" style="23" customWidth="1"/>
    <col min="9479" max="9728" width="9.140625" style="23"/>
    <col min="9729" max="9729" width="18.7109375" style="23" customWidth="1"/>
    <col min="9730" max="9730" width="9.140625" style="23"/>
    <col min="9731" max="9731" width="18.5703125" style="23" customWidth="1"/>
    <col min="9732" max="9732" width="13.42578125" style="23" customWidth="1"/>
    <col min="9733" max="9733" width="19" style="23" customWidth="1"/>
    <col min="9734" max="9734" width="12.42578125" style="23" customWidth="1"/>
    <col min="9735" max="9984" width="9.140625" style="23"/>
    <col min="9985" max="9985" width="18.7109375" style="23" customWidth="1"/>
    <col min="9986" max="9986" width="9.140625" style="23"/>
    <col min="9987" max="9987" width="18.5703125" style="23" customWidth="1"/>
    <col min="9988" max="9988" width="13.42578125" style="23" customWidth="1"/>
    <col min="9989" max="9989" width="19" style="23" customWidth="1"/>
    <col min="9990" max="9990" width="12.42578125" style="23" customWidth="1"/>
    <col min="9991" max="10240" width="9.140625" style="23"/>
    <col min="10241" max="10241" width="18.7109375" style="23" customWidth="1"/>
    <col min="10242" max="10242" width="9.140625" style="23"/>
    <col min="10243" max="10243" width="18.5703125" style="23" customWidth="1"/>
    <col min="10244" max="10244" width="13.42578125" style="23" customWidth="1"/>
    <col min="10245" max="10245" width="19" style="23" customWidth="1"/>
    <col min="10246" max="10246" width="12.42578125" style="23" customWidth="1"/>
    <col min="10247" max="10496" width="9.140625" style="23"/>
    <col min="10497" max="10497" width="18.7109375" style="23" customWidth="1"/>
    <col min="10498" max="10498" width="9.140625" style="23"/>
    <col min="10499" max="10499" width="18.5703125" style="23" customWidth="1"/>
    <col min="10500" max="10500" width="13.42578125" style="23" customWidth="1"/>
    <col min="10501" max="10501" width="19" style="23" customWidth="1"/>
    <col min="10502" max="10502" width="12.42578125" style="23" customWidth="1"/>
    <col min="10503" max="10752" width="9.140625" style="23"/>
    <col min="10753" max="10753" width="18.7109375" style="23" customWidth="1"/>
    <col min="10754" max="10754" width="9.140625" style="23"/>
    <col min="10755" max="10755" width="18.5703125" style="23" customWidth="1"/>
    <col min="10756" max="10756" width="13.42578125" style="23" customWidth="1"/>
    <col min="10757" max="10757" width="19" style="23" customWidth="1"/>
    <col min="10758" max="10758" width="12.42578125" style="23" customWidth="1"/>
    <col min="10759" max="11008" width="9.140625" style="23"/>
    <col min="11009" max="11009" width="18.7109375" style="23" customWidth="1"/>
    <col min="11010" max="11010" width="9.140625" style="23"/>
    <col min="11011" max="11011" width="18.5703125" style="23" customWidth="1"/>
    <col min="11012" max="11012" width="13.42578125" style="23" customWidth="1"/>
    <col min="11013" max="11013" width="19" style="23" customWidth="1"/>
    <col min="11014" max="11014" width="12.42578125" style="23" customWidth="1"/>
    <col min="11015" max="11264" width="9.140625" style="23"/>
    <col min="11265" max="11265" width="18.7109375" style="23" customWidth="1"/>
    <col min="11266" max="11266" width="9.140625" style="23"/>
    <col min="11267" max="11267" width="18.5703125" style="23" customWidth="1"/>
    <col min="11268" max="11268" width="13.42578125" style="23" customWidth="1"/>
    <col min="11269" max="11269" width="19" style="23" customWidth="1"/>
    <col min="11270" max="11270" width="12.42578125" style="23" customWidth="1"/>
    <col min="11271" max="11520" width="9.140625" style="23"/>
    <col min="11521" max="11521" width="18.7109375" style="23" customWidth="1"/>
    <col min="11522" max="11522" width="9.140625" style="23"/>
    <col min="11523" max="11523" width="18.5703125" style="23" customWidth="1"/>
    <col min="11524" max="11524" width="13.42578125" style="23" customWidth="1"/>
    <col min="11525" max="11525" width="19" style="23" customWidth="1"/>
    <col min="11526" max="11526" width="12.42578125" style="23" customWidth="1"/>
    <col min="11527" max="11776" width="9.140625" style="23"/>
    <col min="11777" max="11777" width="18.7109375" style="23" customWidth="1"/>
    <col min="11778" max="11778" width="9.140625" style="23"/>
    <col min="11779" max="11779" width="18.5703125" style="23" customWidth="1"/>
    <col min="11780" max="11780" width="13.42578125" style="23" customWidth="1"/>
    <col min="11781" max="11781" width="19" style="23" customWidth="1"/>
    <col min="11782" max="11782" width="12.42578125" style="23" customWidth="1"/>
    <col min="11783" max="12032" width="9.140625" style="23"/>
    <col min="12033" max="12033" width="18.7109375" style="23" customWidth="1"/>
    <col min="12034" max="12034" width="9.140625" style="23"/>
    <col min="12035" max="12035" width="18.5703125" style="23" customWidth="1"/>
    <col min="12036" max="12036" width="13.42578125" style="23" customWidth="1"/>
    <col min="12037" max="12037" width="19" style="23" customWidth="1"/>
    <col min="12038" max="12038" width="12.42578125" style="23" customWidth="1"/>
    <col min="12039" max="12288" width="9.140625" style="23"/>
    <col min="12289" max="12289" width="18.7109375" style="23" customWidth="1"/>
    <col min="12290" max="12290" width="9.140625" style="23"/>
    <col min="12291" max="12291" width="18.5703125" style="23" customWidth="1"/>
    <col min="12292" max="12292" width="13.42578125" style="23" customWidth="1"/>
    <col min="12293" max="12293" width="19" style="23" customWidth="1"/>
    <col min="12294" max="12294" width="12.42578125" style="23" customWidth="1"/>
    <col min="12295" max="12544" width="9.140625" style="23"/>
    <col min="12545" max="12545" width="18.7109375" style="23" customWidth="1"/>
    <col min="12546" max="12546" width="9.140625" style="23"/>
    <col min="12547" max="12547" width="18.5703125" style="23" customWidth="1"/>
    <col min="12548" max="12548" width="13.42578125" style="23" customWidth="1"/>
    <col min="12549" max="12549" width="19" style="23" customWidth="1"/>
    <col min="12550" max="12550" width="12.42578125" style="23" customWidth="1"/>
    <col min="12551" max="12800" width="9.140625" style="23"/>
    <col min="12801" max="12801" width="18.7109375" style="23" customWidth="1"/>
    <col min="12802" max="12802" width="9.140625" style="23"/>
    <col min="12803" max="12803" width="18.5703125" style="23" customWidth="1"/>
    <col min="12804" max="12804" width="13.42578125" style="23" customWidth="1"/>
    <col min="12805" max="12805" width="19" style="23" customWidth="1"/>
    <col min="12806" max="12806" width="12.42578125" style="23" customWidth="1"/>
    <col min="12807" max="13056" width="9.140625" style="23"/>
    <col min="13057" max="13057" width="18.7109375" style="23" customWidth="1"/>
    <col min="13058" max="13058" width="9.140625" style="23"/>
    <col min="13059" max="13059" width="18.5703125" style="23" customWidth="1"/>
    <col min="13060" max="13060" width="13.42578125" style="23" customWidth="1"/>
    <col min="13061" max="13061" width="19" style="23" customWidth="1"/>
    <col min="13062" max="13062" width="12.42578125" style="23" customWidth="1"/>
    <col min="13063" max="13312" width="9.140625" style="23"/>
    <col min="13313" max="13313" width="18.7109375" style="23" customWidth="1"/>
    <col min="13314" max="13314" width="9.140625" style="23"/>
    <col min="13315" max="13315" width="18.5703125" style="23" customWidth="1"/>
    <col min="13316" max="13316" width="13.42578125" style="23" customWidth="1"/>
    <col min="13317" max="13317" width="19" style="23" customWidth="1"/>
    <col min="13318" max="13318" width="12.42578125" style="23" customWidth="1"/>
    <col min="13319" max="13568" width="9.140625" style="23"/>
    <col min="13569" max="13569" width="18.7109375" style="23" customWidth="1"/>
    <col min="13570" max="13570" width="9.140625" style="23"/>
    <col min="13571" max="13571" width="18.5703125" style="23" customWidth="1"/>
    <col min="13572" max="13572" width="13.42578125" style="23" customWidth="1"/>
    <col min="13573" max="13573" width="19" style="23" customWidth="1"/>
    <col min="13574" max="13574" width="12.42578125" style="23" customWidth="1"/>
    <col min="13575" max="13824" width="9.140625" style="23"/>
    <col min="13825" max="13825" width="18.7109375" style="23" customWidth="1"/>
    <col min="13826" max="13826" width="9.140625" style="23"/>
    <col min="13827" max="13827" width="18.5703125" style="23" customWidth="1"/>
    <col min="13828" max="13828" width="13.42578125" style="23" customWidth="1"/>
    <col min="13829" max="13829" width="19" style="23" customWidth="1"/>
    <col min="13830" max="13830" width="12.42578125" style="23" customWidth="1"/>
    <col min="13831" max="14080" width="9.140625" style="23"/>
    <col min="14081" max="14081" width="18.7109375" style="23" customWidth="1"/>
    <col min="14082" max="14082" width="9.140625" style="23"/>
    <col min="14083" max="14083" width="18.5703125" style="23" customWidth="1"/>
    <col min="14084" max="14084" width="13.42578125" style="23" customWidth="1"/>
    <col min="14085" max="14085" width="19" style="23" customWidth="1"/>
    <col min="14086" max="14086" width="12.42578125" style="23" customWidth="1"/>
    <col min="14087" max="14336" width="9.140625" style="23"/>
    <col min="14337" max="14337" width="18.7109375" style="23" customWidth="1"/>
    <col min="14338" max="14338" width="9.140625" style="23"/>
    <col min="14339" max="14339" width="18.5703125" style="23" customWidth="1"/>
    <col min="14340" max="14340" width="13.42578125" style="23" customWidth="1"/>
    <col min="14341" max="14341" width="19" style="23" customWidth="1"/>
    <col min="14342" max="14342" width="12.42578125" style="23" customWidth="1"/>
    <col min="14343" max="14592" width="9.140625" style="23"/>
    <col min="14593" max="14593" width="18.7109375" style="23" customWidth="1"/>
    <col min="14594" max="14594" width="9.140625" style="23"/>
    <col min="14595" max="14595" width="18.5703125" style="23" customWidth="1"/>
    <col min="14596" max="14596" width="13.42578125" style="23" customWidth="1"/>
    <col min="14597" max="14597" width="19" style="23" customWidth="1"/>
    <col min="14598" max="14598" width="12.42578125" style="23" customWidth="1"/>
    <col min="14599" max="14848" width="9.140625" style="23"/>
    <col min="14849" max="14849" width="18.7109375" style="23" customWidth="1"/>
    <col min="14850" max="14850" width="9.140625" style="23"/>
    <col min="14851" max="14851" width="18.5703125" style="23" customWidth="1"/>
    <col min="14852" max="14852" width="13.42578125" style="23" customWidth="1"/>
    <col min="14853" max="14853" width="19" style="23" customWidth="1"/>
    <col min="14854" max="14854" width="12.42578125" style="23" customWidth="1"/>
    <col min="14855" max="15104" width="9.140625" style="23"/>
    <col min="15105" max="15105" width="18.7109375" style="23" customWidth="1"/>
    <col min="15106" max="15106" width="9.140625" style="23"/>
    <col min="15107" max="15107" width="18.5703125" style="23" customWidth="1"/>
    <col min="15108" max="15108" width="13.42578125" style="23" customWidth="1"/>
    <col min="15109" max="15109" width="19" style="23" customWidth="1"/>
    <col min="15110" max="15110" width="12.42578125" style="23" customWidth="1"/>
    <col min="15111" max="15360" width="9.140625" style="23"/>
    <col min="15361" max="15361" width="18.7109375" style="23" customWidth="1"/>
    <col min="15362" max="15362" width="9.140625" style="23"/>
    <col min="15363" max="15363" width="18.5703125" style="23" customWidth="1"/>
    <col min="15364" max="15364" width="13.42578125" style="23" customWidth="1"/>
    <col min="15365" max="15365" width="19" style="23" customWidth="1"/>
    <col min="15366" max="15366" width="12.42578125" style="23" customWidth="1"/>
    <col min="15367" max="15616" width="9.140625" style="23"/>
    <col min="15617" max="15617" width="18.7109375" style="23" customWidth="1"/>
    <col min="15618" max="15618" width="9.140625" style="23"/>
    <col min="15619" max="15619" width="18.5703125" style="23" customWidth="1"/>
    <col min="15620" max="15620" width="13.42578125" style="23" customWidth="1"/>
    <col min="15621" max="15621" width="19" style="23" customWidth="1"/>
    <col min="15622" max="15622" width="12.42578125" style="23" customWidth="1"/>
    <col min="15623" max="15872" width="9.140625" style="23"/>
    <col min="15873" max="15873" width="18.7109375" style="23" customWidth="1"/>
    <col min="15874" max="15874" width="9.140625" style="23"/>
    <col min="15875" max="15875" width="18.5703125" style="23" customWidth="1"/>
    <col min="15876" max="15876" width="13.42578125" style="23" customWidth="1"/>
    <col min="15877" max="15877" width="19" style="23" customWidth="1"/>
    <col min="15878" max="15878" width="12.42578125" style="23" customWidth="1"/>
    <col min="15879" max="16128" width="9.140625" style="23"/>
    <col min="16129" max="16129" width="18.7109375" style="23" customWidth="1"/>
    <col min="16130" max="16130" width="9.140625" style="23"/>
    <col min="16131" max="16131" width="18.5703125" style="23" customWidth="1"/>
    <col min="16132" max="16132" width="13.42578125" style="23" customWidth="1"/>
    <col min="16133" max="16133" width="19" style="23" customWidth="1"/>
    <col min="16134" max="16134" width="12.42578125" style="23" customWidth="1"/>
    <col min="16135" max="16384" width="9.140625" style="23"/>
  </cols>
  <sheetData>
    <row r="2" spans="2:18" ht="21" customHeight="1" x14ac:dyDescent="0.2">
      <c r="B2" s="1"/>
      <c r="C2" s="535" t="s">
        <v>0</v>
      </c>
      <c r="D2" s="536"/>
      <c r="E2" s="536"/>
      <c r="F2" s="536"/>
      <c r="G2" s="536"/>
      <c r="H2" s="536"/>
      <c r="I2" s="536"/>
      <c r="J2" s="537"/>
    </row>
    <row r="3" spans="2:18" ht="30.75" customHeight="1" x14ac:dyDescent="0.2">
      <c r="B3" s="2"/>
      <c r="C3" s="540" t="s">
        <v>286</v>
      </c>
      <c r="D3" s="541"/>
      <c r="E3" s="541"/>
      <c r="F3" s="541"/>
      <c r="G3" s="541"/>
      <c r="H3" s="541"/>
      <c r="I3" s="541"/>
      <c r="J3" s="542"/>
    </row>
    <row r="4" spans="2:18" ht="33.75" customHeight="1" x14ac:dyDescent="0.2">
      <c r="B4" s="2"/>
      <c r="C4" s="540" t="s">
        <v>409</v>
      </c>
      <c r="D4" s="541"/>
      <c r="E4" s="541"/>
      <c r="F4" s="541"/>
      <c r="G4" s="541"/>
      <c r="H4" s="541"/>
      <c r="I4" s="541"/>
      <c r="J4" s="542"/>
    </row>
    <row r="5" spans="2:18" ht="21.75" customHeight="1" x14ac:dyDescent="0.2">
      <c r="B5" s="25"/>
      <c r="C5" s="538" t="s">
        <v>287</v>
      </c>
      <c r="D5" s="539"/>
      <c r="E5" s="539"/>
      <c r="F5" s="400"/>
      <c r="G5" s="543" t="s">
        <v>288</v>
      </c>
      <c r="H5" s="543"/>
      <c r="I5" s="543"/>
      <c r="J5" s="401"/>
    </row>
    <row r="6" spans="2:18" ht="11.25" customHeight="1" x14ac:dyDescent="0.2">
      <c r="B6" s="2"/>
      <c r="C6" s="402"/>
      <c r="D6" s="402"/>
      <c r="E6" s="402"/>
      <c r="F6" s="26"/>
      <c r="G6" s="27"/>
      <c r="H6" s="24"/>
      <c r="I6" s="24"/>
      <c r="J6" s="28"/>
    </row>
    <row r="7" spans="2:18" ht="25.5" customHeight="1" x14ac:dyDescent="0.2">
      <c r="B7" s="29"/>
      <c r="C7" s="403"/>
      <c r="D7" s="403"/>
      <c r="E7" s="30" t="s">
        <v>289</v>
      </c>
      <c r="F7" s="403"/>
      <c r="G7" s="403"/>
      <c r="H7" s="403"/>
      <c r="I7" s="403"/>
      <c r="J7" s="31"/>
    </row>
    <row r="8" spans="2:18" x14ac:dyDescent="0.2">
      <c r="B8" s="29"/>
      <c r="C8" s="32" t="s">
        <v>224</v>
      </c>
      <c r="D8" s="33"/>
      <c r="E8" s="30"/>
      <c r="F8" s="403"/>
      <c r="G8" s="403"/>
      <c r="H8" s="403"/>
      <c r="I8" s="403"/>
      <c r="J8" s="31"/>
    </row>
    <row r="9" spans="2:18" x14ac:dyDescent="0.2">
      <c r="B9" s="29"/>
      <c r="C9" s="33" t="s">
        <v>290</v>
      </c>
      <c r="D9" s="34"/>
      <c r="E9" s="35">
        <v>5.9900000000000002E-2</v>
      </c>
      <c r="F9" s="403"/>
      <c r="G9" s="403"/>
      <c r="H9" s="403"/>
      <c r="I9" s="403"/>
      <c r="J9" s="31"/>
      <c r="R9" s="36"/>
    </row>
    <row r="10" spans="2:18" x14ac:dyDescent="0.2">
      <c r="B10" s="29"/>
      <c r="C10" s="531" t="s">
        <v>291</v>
      </c>
      <c r="D10" s="532"/>
      <c r="E10" s="37">
        <f>E9</f>
        <v>5.9900000000000002E-2</v>
      </c>
      <c r="F10" s="404"/>
      <c r="G10" s="403"/>
      <c r="H10" s="403"/>
      <c r="I10" s="403"/>
      <c r="J10" s="31"/>
    </row>
    <row r="11" spans="2:18" x14ac:dyDescent="0.2">
      <c r="B11" s="29"/>
      <c r="C11" s="32" t="s">
        <v>245</v>
      </c>
      <c r="D11" s="33"/>
      <c r="E11" s="30"/>
      <c r="F11" s="404"/>
      <c r="G11" s="403"/>
      <c r="H11" s="403"/>
      <c r="I11" s="403"/>
      <c r="J11" s="31"/>
    </row>
    <row r="12" spans="2:18" x14ac:dyDescent="0.2">
      <c r="B12" s="29"/>
      <c r="C12" s="33" t="s">
        <v>292</v>
      </c>
      <c r="D12" s="34"/>
      <c r="E12" s="35">
        <v>8.5300000000000001E-2</v>
      </c>
      <c r="F12" s="404"/>
      <c r="G12" s="403"/>
      <c r="H12" s="403"/>
      <c r="I12" s="403"/>
      <c r="J12" s="31"/>
    </row>
    <row r="13" spans="2:18" x14ac:dyDescent="0.2">
      <c r="B13" s="29"/>
      <c r="C13" s="531" t="s">
        <v>293</v>
      </c>
      <c r="D13" s="532"/>
      <c r="E13" s="37">
        <f>E12</f>
        <v>8.5300000000000001E-2</v>
      </c>
      <c r="F13" s="404"/>
      <c r="G13" s="403"/>
      <c r="H13" s="403"/>
      <c r="I13" s="403"/>
      <c r="J13" s="31"/>
    </row>
    <row r="14" spans="2:18" x14ac:dyDescent="0.2">
      <c r="B14" s="29"/>
      <c r="C14" s="32" t="s">
        <v>267</v>
      </c>
      <c r="D14" s="38"/>
      <c r="E14" s="39"/>
      <c r="F14" s="404"/>
      <c r="G14" s="403"/>
      <c r="H14" s="403"/>
      <c r="I14" s="403"/>
      <c r="J14" s="31"/>
    </row>
    <row r="15" spans="2:18" x14ac:dyDescent="0.2">
      <c r="B15" s="29"/>
      <c r="C15" s="529" t="s">
        <v>294</v>
      </c>
      <c r="D15" s="530"/>
      <c r="E15" s="39"/>
      <c r="F15" s="404"/>
      <c r="G15" s="403"/>
      <c r="H15" s="403"/>
      <c r="I15" s="403"/>
      <c r="J15" s="31"/>
    </row>
    <row r="16" spans="2:18" x14ac:dyDescent="0.2">
      <c r="B16" s="29"/>
      <c r="C16" s="529" t="s">
        <v>295</v>
      </c>
      <c r="D16" s="530"/>
      <c r="E16" s="35">
        <v>0.05</v>
      </c>
      <c r="F16" s="404"/>
      <c r="G16" s="403"/>
      <c r="H16" s="403"/>
      <c r="I16" s="403"/>
      <c r="J16" s="31"/>
    </row>
    <row r="17" spans="2:10" x14ac:dyDescent="0.2">
      <c r="B17" s="29"/>
      <c r="C17" s="529" t="s">
        <v>296</v>
      </c>
      <c r="D17" s="530"/>
      <c r="E17" s="35">
        <v>6.4999999999999997E-3</v>
      </c>
      <c r="F17" s="404"/>
      <c r="G17" s="403"/>
      <c r="H17" s="403"/>
      <c r="I17" s="403"/>
      <c r="J17" s="31"/>
    </row>
    <row r="18" spans="2:10" x14ac:dyDescent="0.2">
      <c r="B18" s="29"/>
      <c r="C18" s="529" t="s">
        <v>297</v>
      </c>
      <c r="D18" s="530"/>
      <c r="E18" s="35">
        <v>0.03</v>
      </c>
      <c r="F18" s="404"/>
      <c r="G18" s="403"/>
      <c r="H18" s="403"/>
      <c r="I18" s="403"/>
      <c r="J18" s="31"/>
    </row>
    <row r="19" spans="2:10" x14ac:dyDescent="0.2">
      <c r="B19" s="29"/>
      <c r="C19" s="529" t="s">
        <v>298</v>
      </c>
      <c r="D19" s="530"/>
      <c r="E19" s="35">
        <v>0</v>
      </c>
      <c r="F19" s="404"/>
      <c r="G19" s="403"/>
      <c r="H19" s="403"/>
      <c r="I19" s="403"/>
      <c r="J19" s="31"/>
    </row>
    <row r="20" spans="2:10" x14ac:dyDescent="0.2">
      <c r="B20" s="29"/>
      <c r="C20" s="531" t="s">
        <v>299</v>
      </c>
      <c r="D20" s="532"/>
      <c r="E20" s="37">
        <f>SUM(E16:E19)</f>
        <v>8.6499999999999994E-2</v>
      </c>
      <c r="F20" s="404"/>
      <c r="G20" s="403"/>
      <c r="H20" s="403"/>
      <c r="I20" s="403"/>
      <c r="J20" s="31"/>
    </row>
    <row r="21" spans="2:10" x14ac:dyDescent="0.2">
      <c r="B21" s="29"/>
      <c r="C21" s="32" t="s">
        <v>279</v>
      </c>
      <c r="D21" s="33"/>
      <c r="E21" s="39"/>
      <c r="F21" s="404"/>
      <c r="G21" s="403"/>
      <c r="H21" s="403"/>
      <c r="I21" s="403"/>
      <c r="J21" s="31"/>
    </row>
    <row r="22" spans="2:10" x14ac:dyDescent="0.2">
      <c r="B22" s="29"/>
      <c r="C22" s="33" t="s">
        <v>300</v>
      </c>
      <c r="D22" s="33"/>
      <c r="E22" s="39">
        <v>6.1000000000000004E-3</v>
      </c>
      <c r="F22" s="404"/>
      <c r="G22" s="403"/>
      <c r="H22" s="403"/>
      <c r="I22" s="403"/>
      <c r="J22" s="31"/>
    </row>
    <row r="23" spans="2:10" x14ac:dyDescent="0.2">
      <c r="B23" s="29"/>
      <c r="C23" s="531" t="s">
        <v>301</v>
      </c>
      <c r="D23" s="532"/>
      <c r="E23" s="40">
        <f>E22</f>
        <v>6.1000000000000004E-3</v>
      </c>
      <c r="F23" s="404"/>
      <c r="G23" s="403"/>
      <c r="H23" s="403"/>
      <c r="I23" s="403"/>
      <c r="J23" s="31"/>
    </row>
    <row r="24" spans="2:10" x14ac:dyDescent="0.2">
      <c r="B24" s="29"/>
      <c r="C24" s="32" t="s">
        <v>302</v>
      </c>
      <c r="D24" s="33"/>
      <c r="E24" s="39"/>
      <c r="F24" s="404"/>
      <c r="G24" s="403"/>
      <c r="H24" s="403"/>
      <c r="I24" s="403"/>
      <c r="J24" s="31"/>
    </row>
    <row r="25" spans="2:10" x14ac:dyDescent="0.2">
      <c r="B25" s="29"/>
      <c r="C25" s="33" t="s">
        <v>303</v>
      </c>
      <c r="D25" s="33"/>
      <c r="E25" s="39">
        <v>5.0000000000000001E-3</v>
      </c>
      <c r="F25" s="404"/>
      <c r="G25" s="403"/>
      <c r="H25" s="403"/>
      <c r="I25" s="403"/>
      <c r="J25" s="31"/>
    </row>
    <row r="26" spans="2:10" x14ac:dyDescent="0.2">
      <c r="B26" s="29"/>
      <c r="C26" s="529" t="s">
        <v>304</v>
      </c>
      <c r="D26" s="530"/>
      <c r="E26" s="39">
        <v>5.0000000000000001E-3</v>
      </c>
      <c r="F26" s="404"/>
      <c r="G26" s="403"/>
      <c r="H26" s="403"/>
      <c r="I26" s="403"/>
      <c r="J26" s="31"/>
    </row>
    <row r="27" spans="2:10" x14ac:dyDescent="0.2">
      <c r="B27" s="29"/>
      <c r="C27" s="531" t="s">
        <v>305</v>
      </c>
      <c r="D27" s="532"/>
      <c r="E27" s="40">
        <f>SUM(E25:E26)</f>
        <v>0.01</v>
      </c>
      <c r="F27" s="404"/>
      <c r="G27" s="403"/>
      <c r="H27" s="403"/>
      <c r="I27" s="403"/>
      <c r="J27" s="31"/>
    </row>
    <row r="28" spans="2:10" x14ac:dyDescent="0.2">
      <c r="B28" s="29"/>
      <c r="C28" s="32" t="s">
        <v>306</v>
      </c>
      <c r="D28" s="33"/>
      <c r="E28" s="39"/>
      <c r="F28" s="404"/>
      <c r="G28" s="403"/>
      <c r="H28" s="403"/>
      <c r="I28" s="403"/>
      <c r="J28" s="31"/>
    </row>
    <row r="29" spans="2:10" x14ac:dyDescent="0.2">
      <c r="B29" s="29"/>
      <c r="C29" s="529" t="s">
        <v>307</v>
      </c>
      <c r="D29" s="530"/>
      <c r="E29" s="35">
        <v>7.3599999999999999E-2</v>
      </c>
      <c r="F29" s="404"/>
      <c r="G29" s="403"/>
      <c r="H29" s="403"/>
      <c r="I29" s="403"/>
      <c r="J29" s="31"/>
    </row>
    <row r="30" spans="2:10" x14ac:dyDescent="0.2">
      <c r="B30" s="29"/>
      <c r="C30" s="531" t="s">
        <v>308</v>
      </c>
      <c r="D30" s="532"/>
      <c r="E30" s="40">
        <f>E29</f>
        <v>7.3599999999999999E-2</v>
      </c>
      <c r="F30" s="404"/>
      <c r="G30" s="403"/>
      <c r="H30" s="403"/>
      <c r="I30" s="403"/>
      <c r="J30" s="31"/>
    </row>
    <row r="31" spans="2:10" x14ac:dyDescent="0.2">
      <c r="B31" s="29"/>
      <c r="C31" s="405"/>
      <c r="D31" s="405"/>
      <c r="E31" s="406"/>
      <c r="F31" s="403"/>
      <c r="G31" s="403"/>
      <c r="H31" s="403"/>
      <c r="I31" s="403"/>
      <c r="J31" s="31"/>
    </row>
    <row r="32" spans="2:10" ht="18.75" customHeight="1" x14ac:dyDescent="0.2">
      <c r="B32" s="29"/>
      <c r="C32" s="533" t="s">
        <v>309</v>
      </c>
      <c r="D32" s="534"/>
      <c r="E32" s="40">
        <f>(((1+E23)*(1+E10+E13+E27)*(1+E30)/(1-E20))-1)</f>
        <v>0.36594206742419266</v>
      </c>
      <c r="F32" s="41"/>
      <c r="G32" s="41"/>
      <c r="H32" s="403"/>
      <c r="I32" s="403"/>
      <c r="J32" s="31"/>
    </row>
    <row r="33" spans="2:15" ht="17.25" customHeight="1" x14ac:dyDescent="0.2">
      <c r="B33" s="29"/>
      <c r="C33" s="403"/>
      <c r="D33" s="403"/>
      <c r="E33" s="403"/>
      <c r="F33" s="403"/>
      <c r="G33" s="403"/>
      <c r="H33" s="403"/>
      <c r="I33" s="403"/>
      <c r="J33" s="31"/>
    </row>
    <row r="34" spans="2:15" x14ac:dyDescent="0.2">
      <c r="B34" s="42" t="s">
        <v>310</v>
      </c>
      <c r="C34" s="332"/>
      <c r="D34" s="332"/>
      <c r="E34" s="332"/>
      <c r="F34" s="43"/>
      <c r="G34" s="44"/>
      <c r="H34" s="44"/>
      <c r="I34" s="407"/>
      <c r="J34" s="45"/>
    </row>
    <row r="35" spans="2:15" x14ac:dyDescent="0.2">
      <c r="B35" s="331"/>
      <c r="C35" s="332"/>
      <c r="D35" s="332"/>
      <c r="E35" s="332"/>
      <c r="F35" s="43"/>
      <c r="G35" s="44"/>
      <c r="H35" s="44"/>
      <c r="I35" s="407"/>
      <c r="J35" s="45"/>
    </row>
    <row r="36" spans="2:15" x14ac:dyDescent="0.2">
      <c r="B36" s="46" t="s">
        <v>311</v>
      </c>
      <c r="C36" s="47" t="s">
        <v>312</v>
      </c>
      <c r="D36" s="332"/>
      <c r="E36" s="332"/>
      <c r="F36" s="43"/>
      <c r="G36" s="44"/>
      <c r="H36" s="44"/>
      <c r="I36" s="407"/>
      <c r="J36" s="45"/>
    </row>
    <row r="37" spans="2:15" x14ac:dyDescent="0.2">
      <c r="B37" s="331"/>
      <c r="C37" s="47" t="s">
        <v>313</v>
      </c>
      <c r="D37" s="332"/>
      <c r="E37" s="332"/>
      <c r="F37" s="43"/>
      <c r="G37" s="44"/>
      <c r="H37" s="44"/>
      <c r="I37" s="407"/>
      <c r="J37" s="45"/>
    </row>
    <row r="38" spans="2:15" x14ac:dyDescent="0.2">
      <c r="B38" s="331"/>
      <c r="C38" s="517" t="s">
        <v>314</v>
      </c>
      <c r="D38" s="517"/>
      <c r="E38" s="517"/>
      <c r="F38" s="517"/>
      <c r="G38" s="44"/>
      <c r="H38" s="44"/>
      <c r="I38" s="407"/>
      <c r="J38" s="45"/>
    </row>
    <row r="39" spans="2:15" x14ac:dyDescent="0.2">
      <c r="B39" s="331"/>
      <c r="C39" s="517" t="s">
        <v>315</v>
      </c>
      <c r="D39" s="517"/>
      <c r="E39" s="517"/>
      <c r="F39" s="517"/>
      <c r="G39" s="44"/>
      <c r="H39" s="44"/>
      <c r="I39" s="407"/>
      <c r="J39" s="45"/>
      <c r="L39" s="47"/>
      <c r="M39" s="332"/>
      <c r="N39" s="332"/>
      <c r="O39" s="43"/>
    </row>
    <row r="40" spans="2:15" ht="21" customHeight="1" x14ac:dyDescent="0.2">
      <c r="B40" s="331"/>
      <c r="C40" s="408" t="s">
        <v>316</v>
      </c>
      <c r="D40" s="332"/>
      <c r="E40" s="332"/>
      <c r="F40" s="43"/>
      <c r="G40" s="44"/>
      <c r="H40" s="44"/>
      <c r="I40" s="407"/>
      <c r="J40" s="45"/>
      <c r="L40" s="517"/>
      <c r="M40" s="517"/>
      <c r="N40" s="517"/>
      <c r="O40" s="517"/>
    </row>
    <row r="41" spans="2:15" x14ac:dyDescent="0.2">
      <c r="B41" s="331"/>
      <c r="C41" s="47" t="s">
        <v>317</v>
      </c>
      <c r="D41" s="332"/>
      <c r="E41" s="332"/>
      <c r="F41" s="43"/>
      <c r="G41" s="44"/>
      <c r="H41" s="44"/>
      <c r="I41" s="407"/>
      <c r="J41" s="45"/>
      <c r="L41" s="517"/>
      <c r="M41" s="517"/>
      <c r="N41" s="517"/>
      <c r="O41" s="517"/>
    </row>
    <row r="42" spans="2:15" x14ac:dyDescent="0.2">
      <c r="B42" s="331"/>
      <c r="C42" s="47" t="s">
        <v>318</v>
      </c>
      <c r="D42" s="332"/>
      <c r="E42" s="332"/>
      <c r="F42" s="43"/>
      <c r="G42" s="44"/>
      <c r="H42" s="44"/>
      <c r="I42" s="407"/>
      <c r="J42" s="45"/>
      <c r="L42" s="47"/>
      <c r="M42" s="332"/>
      <c r="N42" s="332"/>
      <c r="O42" s="43"/>
    </row>
    <row r="43" spans="2:15" x14ac:dyDescent="0.2">
      <c r="B43" s="331"/>
      <c r="C43" s="47" t="s">
        <v>319</v>
      </c>
      <c r="D43" s="332"/>
      <c r="E43" s="332"/>
      <c r="F43" s="43"/>
      <c r="G43" s="44"/>
      <c r="H43" s="44"/>
      <c r="I43" s="407"/>
      <c r="J43" s="45"/>
      <c r="L43" s="47"/>
      <c r="M43" s="332"/>
      <c r="N43" s="332"/>
      <c r="O43" s="43"/>
    </row>
    <row r="44" spans="2:15" x14ac:dyDescent="0.2">
      <c r="B44" s="331"/>
      <c r="C44" s="47" t="s">
        <v>320</v>
      </c>
      <c r="D44" s="332"/>
      <c r="E44" s="332"/>
      <c r="F44" s="43"/>
      <c r="G44" s="44"/>
      <c r="H44" s="44"/>
      <c r="I44" s="407"/>
      <c r="J44" s="45"/>
      <c r="L44" s="47"/>
      <c r="M44" s="332"/>
      <c r="N44" s="332"/>
      <c r="O44" s="43"/>
    </row>
    <row r="45" spans="2:15" ht="56.25" customHeight="1" x14ac:dyDescent="0.2">
      <c r="B45" s="331"/>
      <c r="C45" s="47" t="s">
        <v>321</v>
      </c>
      <c r="D45" s="48"/>
      <c r="E45" s="332"/>
      <c r="F45" s="43"/>
      <c r="G45" s="44"/>
      <c r="H45" s="44"/>
      <c r="I45" s="407"/>
      <c r="J45" s="45"/>
      <c r="L45" s="47"/>
      <c r="M45" s="332"/>
      <c r="N45" s="332"/>
      <c r="O45" s="43"/>
    </row>
    <row r="46" spans="2:15" ht="56.25" customHeight="1" x14ac:dyDescent="0.2">
      <c r="B46" s="518" t="s">
        <v>322</v>
      </c>
      <c r="C46" s="519"/>
      <c r="D46" s="519"/>
      <c r="E46" s="519"/>
      <c r="F46" s="519"/>
      <c r="G46" s="519"/>
      <c r="H46" s="519"/>
      <c r="I46" s="519"/>
      <c r="J46" s="520"/>
      <c r="L46" s="47"/>
      <c r="M46" s="332"/>
      <c r="N46" s="332"/>
      <c r="O46" s="43"/>
    </row>
    <row r="47" spans="2:15" ht="74.25" customHeight="1" x14ac:dyDescent="0.2">
      <c r="B47" s="521" t="s">
        <v>323</v>
      </c>
      <c r="C47" s="522"/>
      <c r="D47" s="522"/>
      <c r="E47" s="522"/>
      <c r="F47" s="522"/>
      <c r="G47" s="522"/>
      <c r="H47" s="522"/>
      <c r="I47" s="522"/>
      <c r="J47" s="523"/>
      <c r="L47" s="47"/>
      <c r="M47" s="332"/>
      <c r="N47" s="332"/>
      <c r="O47" s="43"/>
    </row>
    <row r="48" spans="2:15" ht="75" customHeight="1" x14ac:dyDescent="0.2">
      <c r="B48" s="524" t="s">
        <v>324</v>
      </c>
      <c r="C48" s="525"/>
      <c r="D48" s="525"/>
      <c r="E48" s="525"/>
      <c r="F48" s="525"/>
      <c r="G48" s="525"/>
      <c r="H48" s="525"/>
      <c r="I48" s="525"/>
      <c r="J48" s="526"/>
      <c r="L48" s="47"/>
      <c r="M48" s="332"/>
      <c r="N48" s="332"/>
      <c r="O48" s="43"/>
    </row>
    <row r="49" spans="2:15" ht="51" customHeight="1" x14ac:dyDescent="0.2">
      <c r="B49" s="49" t="s">
        <v>325</v>
      </c>
      <c r="C49" s="527" t="s">
        <v>326</v>
      </c>
      <c r="D49" s="527"/>
      <c r="E49" s="527"/>
      <c r="F49" s="527"/>
      <c r="G49" s="50"/>
      <c r="H49" s="50"/>
      <c r="I49" s="51"/>
      <c r="L49" s="47"/>
      <c r="M49" s="332"/>
      <c r="N49" s="332"/>
      <c r="O49" s="43"/>
    </row>
    <row r="50" spans="2:15" x14ac:dyDescent="0.2">
      <c r="B50" s="52"/>
      <c r="C50" s="332"/>
      <c r="D50" s="48"/>
      <c r="E50" s="332"/>
      <c r="F50" s="43"/>
      <c r="G50" s="44"/>
      <c r="H50" s="44"/>
      <c r="I50" s="53"/>
    </row>
    <row r="51" spans="2:15" x14ac:dyDescent="0.2">
      <c r="B51" s="54"/>
      <c r="C51" s="514" t="s">
        <v>327</v>
      </c>
      <c r="D51" s="514"/>
      <c r="E51" s="514"/>
      <c r="F51" s="514"/>
      <c r="G51" s="55"/>
      <c r="H51" s="55"/>
      <c r="I51" s="56"/>
    </row>
    <row r="52" spans="2:15" ht="51" customHeight="1" x14ac:dyDescent="0.2">
      <c r="B52" s="54"/>
      <c r="C52" s="512" t="s">
        <v>328</v>
      </c>
      <c r="D52" s="512"/>
      <c r="E52" s="512"/>
      <c r="F52" s="512"/>
      <c r="G52" s="512"/>
      <c r="H52" s="512"/>
      <c r="I52" s="513"/>
    </row>
    <row r="53" spans="2:15" x14ac:dyDescent="0.2">
      <c r="B53" s="54"/>
      <c r="C53" s="333"/>
      <c r="D53" s="333"/>
      <c r="E53" s="333"/>
      <c r="F53" s="333"/>
      <c r="G53" s="333"/>
      <c r="H53" s="333"/>
      <c r="I53" s="334"/>
    </row>
    <row r="54" spans="2:15" ht="13.5" thickBot="1" x14ac:dyDescent="0.25">
      <c r="B54" s="57"/>
      <c r="C54" s="58"/>
      <c r="D54" s="58"/>
      <c r="E54" s="58"/>
      <c r="F54" s="58"/>
      <c r="G54" s="58"/>
      <c r="H54" s="58"/>
      <c r="I54" s="59"/>
    </row>
    <row r="55" spans="2:15" x14ac:dyDescent="0.2">
      <c r="B55" s="54"/>
      <c r="C55" s="333"/>
      <c r="D55" s="333"/>
      <c r="E55" s="333"/>
      <c r="F55" s="333"/>
      <c r="G55" s="333"/>
      <c r="H55" s="333"/>
      <c r="I55" s="334"/>
    </row>
    <row r="56" spans="2:15" x14ac:dyDescent="0.2">
      <c r="B56" s="60"/>
      <c r="C56" s="528" t="s">
        <v>329</v>
      </c>
      <c r="D56" s="528"/>
      <c r="E56" s="528"/>
      <c r="F56" s="528"/>
      <c r="G56" s="55"/>
      <c r="H56" s="55"/>
      <c r="I56" s="56"/>
    </row>
    <row r="57" spans="2:15" ht="113.25" customHeight="1" x14ac:dyDescent="0.2">
      <c r="B57" s="60"/>
      <c r="C57" s="512" t="s">
        <v>330</v>
      </c>
      <c r="D57" s="512"/>
      <c r="E57" s="512"/>
      <c r="F57" s="512"/>
      <c r="G57" s="512"/>
      <c r="H57" s="512"/>
      <c r="I57" s="513"/>
    </row>
    <row r="58" spans="2:15" ht="14.25" customHeight="1" x14ac:dyDescent="0.2">
      <c r="B58" s="52"/>
      <c r="C58" s="514" t="s">
        <v>331</v>
      </c>
      <c r="D58" s="514"/>
      <c r="E58" s="514"/>
      <c r="F58" s="514"/>
      <c r="G58" s="55"/>
      <c r="H58" s="55"/>
      <c r="I58" s="56"/>
    </row>
    <row r="59" spans="2:15" ht="96.75" customHeight="1" x14ac:dyDescent="0.2">
      <c r="B59" s="52"/>
      <c r="C59" s="512" t="s">
        <v>332</v>
      </c>
      <c r="D59" s="512"/>
      <c r="E59" s="512"/>
      <c r="F59" s="512"/>
      <c r="G59" s="512"/>
      <c r="H59" s="512"/>
      <c r="I59" s="513"/>
    </row>
    <row r="60" spans="2:15" x14ac:dyDescent="0.2">
      <c r="B60" s="52"/>
      <c r="C60" s="333"/>
      <c r="D60" s="333"/>
      <c r="E60" s="333"/>
      <c r="F60" s="333"/>
      <c r="G60" s="333"/>
      <c r="H60" s="333"/>
      <c r="I60" s="334"/>
    </row>
    <row r="61" spans="2:15" ht="15" customHeight="1" x14ac:dyDescent="0.2">
      <c r="B61" s="52"/>
      <c r="C61" s="514" t="s">
        <v>333</v>
      </c>
      <c r="D61" s="514"/>
      <c r="E61" s="514"/>
      <c r="F61" s="514"/>
      <c r="G61" s="55"/>
      <c r="H61" s="55"/>
      <c r="I61" s="56"/>
    </row>
    <row r="62" spans="2:15" ht="45.75" customHeight="1" x14ac:dyDescent="0.2">
      <c r="B62" s="52"/>
      <c r="C62" s="512" t="s">
        <v>334</v>
      </c>
      <c r="D62" s="512"/>
      <c r="E62" s="512"/>
      <c r="F62" s="512"/>
      <c r="G62" s="512"/>
      <c r="H62" s="512"/>
      <c r="I62" s="513"/>
    </row>
    <row r="63" spans="2:15" x14ac:dyDescent="0.2">
      <c r="B63" s="52"/>
      <c r="C63" s="514" t="s">
        <v>335</v>
      </c>
      <c r="D63" s="514"/>
      <c r="E63" s="514"/>
      <c r="F63" s="514"/>
      <c r="G63" s="55"/>
      <c r="H63" s="55"/>
      <c r="I63" s="56"/>
    </row>
    <row r="64" spans="2:15" ht="60" customHeight="1" x14ac:dyDescent="0.2">
      <c r="B64" s="52"/>
      <c r="C64" s="515" t="s">
        <v>336</v>
      </c>
      <c r="D64" s="515"/>
      <c r="E64" s="515"/>
      <c r="F64" s="515"/>
      <c r="G64" s="515"/>
      <c r="H64" s="515"/>
      <c r="I64" s="516"/>
    </row>
    <row r="65" spans="2:9" ht="41.25" customHeight="1" x14ac:dyDescent="0.2">
      <c r="B65" s="52"/>
      <c r="C65" s="515" t="s">
        <v>337</v>
      </c>
      <c r="D65" s="515"/>
      <c r="E65" s="515"/>
      <c r="F65" s="515"/>
      <c r="G65" s="515"/>
      <c r="H65" s="515"/>
      <c r="I65" s="516"/>
    </row>
    <row r="66" spans="2:9" ht="37.5" customHeight="1" x14ac:dyDescent="0.2">
      <c r="B66" s="52"/>
      <c r="C66" s="515" t="s">
        <v>338</v>
      </c>
      <c r="D66" s="515"/>
      <c r="E66" s="515"/>
      <c r="F66" s="515"/>
      <c r="G66" s="515"/>
      <c r="H66" s="515"/>
      <c r="I66" s="516"/>
    </row>
    <row r="67" spans="2:9" ht="37.5" customHeight="1" x14ac:dyDescent="0.2">
      <c r="B67" s="52"/>
      <c r="C67" s="515" t="s">
        <v>339</v>
      </c>
      <c r="D67" s="515"/>
      <c r="E67" s="515"/>
      <c r="F67" s="515"/>
      <c r="G67" s="515"/>
      <c r="H67" s="515"/>
      <c r="I67" s="516"/>
    </row>
    <row r="68" spans="2:9" ht="13.5" thickBot="1" x14ac:dyDescent="0.25">
      <c r="B68" s="61"/>
      <c r="C68" s="510"/>
      <c r="D68" s="510"/>
      <c r="E68" s="510"/>
      <c r="F68" s="510"/>
      <c r="G68" s="510"/>
      <c r="H68" s="510"/>
      <c r="I68" s="511"/>
    </row>
  </sheetData>
  <mergeCells count="41">
    <mergeCell ref="C17:D17"/>
    <mergeCell ref="C2:J2"/>
    <mergeCell ref="C5:E5"/>
    <mergeCell ref="C10:D10"/>
    <mergeCell ref="C13:D13"/>
    <mergeCell ref="C15:D15"/>
    <mergeCell ref="C16:D16"/>
    <mergeCell ref="C4:J4"/>
    <mergeCell ref="C3:J3"/>
    <mergeCell ref="G5:I5"/>
    <mergeCell ref="L40:O40"/>
    <mergeCell ref="C18:D18"/>
    <mergeCell ref="C19:D19"/>
    <mergeCell ref="C20:D20"/>
    <mergeCell ref="C23:D23"/>
    <mergeCell ref="C26:D26"/>
    <mergeCell ref="C27:D27"/>
    <mergeCell ref="C29:D29"/>
    <mergeCell ref="C30:D30"/>
    <mergeCell ref="C32:D32"/>
    <mergeCell ref="C38:F38"/>
    <mergeCell ref="C39:F39"/>
    <mergeCell ref="C61:F61"/>
    <mergeCell ref="L41:O41"/>
    <mergeCell ref="B46:J46"/>
    <mergeCell ref="B47:J47"/>
    <mergeCell ref="B48:J48"/>
    <mergeCell ref="C49:F49"/>
    <mergeCell ref="C51:F51"/>
    <mergeCell ref="C52:I52"/>
    <mergeCell ref="C56:F56"/>
    <mergeCell ref="C57:I57"/>
    <mergeCell ref="C58:F58"/>
    <mergeCell ref="C59:I59"/>
    <mergeCell ref="C68:I68"/>
    <mergeCell ref="C62:I62"/>
    <mergeCell ref="C63:F63"/>
    <mergeCell ref="C64:I64"/>
    <mergeCell ref="C65:I65"/>
    <mergeCell ref="C66:I66"/>
    <mergeCell ref="C67:I67"/>
  </mergeCells>
  <pageMargins left="0.511811024" right="0.511811024" top="0.78740157499999996" bottom="0.78740157499999996" header="0.31496062000000002" footer="0.31496062000000002"/>
  <pageSetup paperSize="9" scale="72" orientation="portrait"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32"/>
  <sheetViews>
    <sheetView view="pageBreakPreview" zoomScale="70" zoomScaleNormal="70" zoomScaleSheetLayoutView="70" workbookViewId="0">
      <selection activeCell="K17" sqref="K17"/>
    </sheetView>
  </sheetViews>
  <sheetFormatPr defaultRowHeight="15" x14ac:dyDescent="0.25"/>
  <cols>
    <col min="1" max="1" width="16.140625" style="5" customWidth="1"/>
    <col min="2" max="2" width="59.5703125" style="5" customWidth="1"/>
    <col min="3" max="4" width="26.85546875" style="5" customWidth="1"/>
    <col min="5" max="5" width="27.42578125" style="5" customWidth="1"/>
    <col min="6" max="7" width="26.42578125" style="5" bestFit="1" customWidth="1"/>
    <col min="8" max="16384" width="9.140625" style="5"/>
  </cols>
  <sheetData>
    <row r="1" spans="1:7" ht="29.25" customHeight="1" x14ac:dyDescent="0.25">
      <c r="A1" s="559" t="s">
        <v>215</v>
      </c>
      <c r="B1" s="556" t="s">
        <v>0</v>
      </c>
      <c r="C1" s="557"/>
      <c r="D1" s="557"/>
      <c r="E1" s="557"/>
      <c r="F1" s="557"/>
      <c r="G1" s="558"/>
    </row>
    <row r="2" spans="1:7" ht="29.25" customHeight="1" x14ac:dyDescent="0.25">
      <c r="A2" s="560"/>
      <c r="B2" s="572" t="s">
        <v>362</v>
      </c>
      <c r="C2" s="573"/>
      <c r="D2" s="573"/>
      <c r="E2" s="573"/>
      <c r="F2" s="573"/>
      <c r="G2" s="574"/>
    </row>
    <row r="3" spans="1:7" ht="27" customHeight="1" x14ac:dyDescent="0.25">
      <c r="A3" s="560"/>
      <c r="B3" s="569" t="s">
        <v>409</v>
      </c>
      <c r="C3" s="570"/>
      <c r="D3" s="570"/>
      <c r="E3" s="570"/>
      <c r="F3" s="570"/>
      <c r="G3" s="571"/>
    </row>
    <row r="4" spans="1:7" ht="29.25" customHeight="1" x14ac:dyDescent="0.25">
      <c r="A4" s="561"/>
      <c r="B4" s="566" t="s">
        <v>391</v>
      </c>
      <c r="C4" s="567"/>
      <c r="D4" s="567"/>
      <c r="E4" s="567"/>
      <c r="F4" s="567"/>
      <c r="G4" s="568"/>
    </row>
    <row r="5" spans="1:7" ht="23.25" x14ac:dyDescent="0.25">
      <c r="A5" s="548" t="s">
        <v>7</v>
      </c>
      <c r="B5" s="550" t="s">
        <v>344</v>
      </c>
      <c r="C5" s="551"/>
      <c r="D5" s="554" t="s">
        <v>363</v>
      </c>
      <c r="E5" s="553" t="s">
        <v>364</v>
      </c>
      <c r="F5" s="553"/>
      <c r="G5" s="575"/>
    </row>
    <row r="6" spans="1:7" ht="23.25" x14ac:dyDescent="0.25">
      <c r="A6" s="549"/>
      <c r="B6" s="552"/>
      <c r="C6" s="553"/>
      <c r="D6" s="555"/>
      <c r="E6" s="13">
        <v>1</v>
      </c>
      <c r="F6" s="13">
        <v>2</v>
      </c>
      <c r="G6" s="281">
        <v>3</v>
      </c>
    </row>
    <row r="7" spans="1:7" ht="23.25" x14ac:dyDescent="0.25">
      <c r="A7" s="544">
        <v>1</v>
      </c>
      <c r="B7" s="546" t="str">
        <f>'PLANILHA ORÇAMENTÁRIA'!D9</f>
        <v>SERVIÇOS PRELIMINARES</v>
      </c>
      <c r="C7" s="14" t="s">
        <v>365</v>
      </c>
      <c r="D7" s="21">
        <f>'PLANILHA ORÇAMENTÁRIA'!I16</f>
        <v>1157.74</v>
      </c>
      <c r="E7" s="21">
        <f>D7/1</f>
        <v>1157.74</v>
      </c>
      <c r="F7" s="17"/>
      <c r="G7" s="282"/>
    </row>
    <row r="8" spans="1:7" ht="23.25" x14ac:dyDescent="0.25">
      <c r="A8" s="545"/>
      <c r="B8" s="547"/>
      <c r="C8" s="14" t="s">
        <v>366</v>
      </c>
      <c r="D8" s="16">
        <f>D7/$D$31</f>
        <v>5.6056500211033788E-3</v>
      </c>
      <c r="E8" s="16">
        <f>E7/D7</f>
        <v>1</v>
      </c>
      <c r="F8" s="16"/>
      <c r="G8" s="283"/>
    </row>
    <row r="9" spans="1:7" ht="23.25" x14ac:dyDescent="0.25">
      <c r="A9" s="562">
        <v>2</v>
      </c>
      <c r="B9" s="564" t="str">
        <f>'PLANILHA ORÇAMENTÁRIA'!D18</f>
        <v>INSTALAÇÃO DO CANTEIRO DE OBRAS</v>
      </c>
      <c r="C9" s="6" t="s">
        <v>365</v>
      </c>
      <c r="D9" s="22">
        <f>'PLANILHA ORÇAMENTÁRIA'!I24</f>
        <v>13430.41</v>
      </c>
      <c r="E9" s="18">
        <f>D9</f>
        <v>13430.41</v>
      </c>
      <c r="F9" s="18"/>
      <c r="G9" s="284"/>
    </row>
    <row r="10" spans="1:7" ht="23.25" x14ac:dyDescent="0.25">
      <c r="A10" s="563"/>
      <c r="B10" s="565"/>
      <c r="C10" s="6" t="s">
        <v>366</v>
      </c>
      <c r="D10" s="8">
        <f>D9/$D$31</f>
        <v>6.5028571268097343E-2</v>
      </c>
      <c r="E10" s="8">
        <f>E9/D9</f>
        <v>1</v>
      </c>
      <c r="F10" s="8"/>
      <c r="G10" s="285"/>
    </row>
    <row r="11" spans="1:7" ht="23.25" x14ac:dyDescent="0.25">
      <c r="A11" s="544">
        <v>3</v>
      </c>
      <c r="B11" s="546" t="str">
        <f>'PLANILHA ORÇAMENTÁRIA'!D26</f>
        <v>MOVIMENTO DE TERRA</v>
      </c>
      <c r="C11" s="14" t="s">
        <v>365</v>
      </c>
      <c r="D11" s="21">
        <f>'PLANILHA ORÇAMENTÁRIA'!I33</f>
        <v>92.78</v>
      </c>
      <c r="E11" s="21">
        <f>D11/1</f>
        <v>92.78</v>
      </c>
      <c r="F11" s="17"/>
      <c r="G11" s="286"/>
    </row>
    <row r="12" spans="1:7" ht="23.25" x14ac:dyDescent="0.25">
      <c r="A12" s="545"/>
      <c r="B12" s="547"/>
      <c r="C12" s="14" t="s">
        <v>366</v>
      </c>
      <c r="D12" s="16">
        <f>D11/$D$31</f>
        <v>4.4923057764089644E-4</v>
      </c>
      <c r="E12" s="16">
        <f>E11/D11</f>
        <v>1</v>
      </c>
      <c r="F12" s="16"/>
      <c r="G12" s="287"/>
    </row>
    <row r="13" spans="1:7" ht="23.25" x14ac:dyDescent="0.25">
      <c r="A13" s="562">
        <v>4</v>
      </c>
      <c r="B13" s="564" t="str">
        <f>'PLANILHA ORÇAMENTÁRIA'!D35</f>
        <v>ESTRUTURAS</v>
      </c>
      <c r="C13" s="6" t="s">
        <v>365</v>
      </c>
      <c r="D13" s="22">
        <f>'PLANILHA ORÇAMENTÁRIA'!I42</f>
        <v>660.49</v>
      </c>
      <c r="E13" s="18">
        <f>D13</f>
        <v>660.49</v>
      </c>
      <c r="F13" s="18"/>
      <c r="G13" s="284"/>
    </row>
    <row r="14" spans="1:7" ht="23.25" x14ac:dyDescent="0.25">
      <c r="A14" s="563"/>
      <c r="B14" s="565"/>
      <c r="C14" s="6" t="s">
        <v>366</v>
      </c>
      <c r="D14" s="8">
        <f>D13/$D$31</f>
        <v>3.1980200929730084E-3</v>
      </c>
      <c r="E14" s="8">
        <f>E13/D13</f>
        <v>1</v>
      </c>
      <c r="F14" s="8"/>
      <c r="G14" s="285"/>
    </row>
    <row r="15" spans="1:7" ht="23.25" x14ac:dyDescent="0.25">
      <c r="A15" s="544">
        <v>5</v>
      </c>
      <c r="B15" s="546" t="str">
        <f>'PLANILHA ORÇAMENTÁRIA'!D44</f>
        <v>PAREDES E PAINÉIS</v>
      </c>
      <c r="C15" s="14" t="s">
        <v>365</v>
      </c>
      <c r="D15" s="21">
        <f>'PLANILHA ORÇAMENTÁRIA'!I47</f>
        <v>950.39</v>
      </c>
      <c r="E15" s="21">
        <f>D15/2</f>
        <v>475.19499999999999</v>
      </c>
      <c r="F15" s="21">
        <f>D15/2</f>
        <v>475.19499999999999</v>
      </c>
      <c r="G15" s="288"/>
    </row>
    <row r="16" spans="1:7" ht="23.25" x14ac:dyDescent="0.25">
      <c r="A16" s="545"/>
      <c r="B16" s="547"/>
      <c r="C16" s="14" t="s">
        <v>366</v>
      </c>
      <c r="D16" s="16">
        <f>D15/$D$31</f>
        <v>4.6016840772163349E-3</v>
      </c>
      <c r="E16" s="16">
        <f>E15/D15</f>
        <v>0.5</v>
      </c>
      <c r="F16" s="16">
        <f>F15/D15</f>
        <v>0.5</v>
      </c>
      <c r="G16" s="287"/>
    </row>
    <row r="17" spans="1:7" ht="23.25" x14ac:dyDescent="0.25">
      <c r="A17" s="562">
        <v>6</v>
      </c>
      <c r="B17" s="564" t="str">
        <f>'PLANILHA ORÇAMENTÁRIA'!D49</f>
        <v>ESQUADRIAS METÁLICAS</v>
      </c>
      <c r="C17" s="6" t="s">
        <v>365</v>
      </c>
      <c r="D17" s="22">
        <f>'PLANILHA ORÇAMENTÁRIA'!I53</f>
        <v>4252.34</v>
      </c>
      <c r="E17" s="7"/>
      <c r="F17" s="18">
        <f>D17/2</f>
        <v>2126.17</v>
      </c>
      <c r="G17" s="18">
        <f>D17/2</f>
        <v>2126.17</v>
      </c>
    </row>
    <row r="18" spans="1:7" ht="23.25" x14ac:dyDescent="0.25">
      <c r="A18" s="563"/>
      <c r="B18" s="565"/>
      <c r="C18" s="6" t="s">
        <v>366</v>
      </c>
      <c r="D18" s="8">
        <f>D17/$D$31</f>
        <v>2.0589363596955051E-2</v>
      </c>
      <c r="E18" s="8"/>
      <c r="F18" s="8">
        <f>F17/D17</f>
        <v>0.5</v>
      </c>
      <c r="G18" s="8">
        <f>G17/D17</f>
        <v>0.5</v>
      </c>
    </row>
    <row r="19" spans="1:7" ht="23.25" x14ac:dyDescent="0.25">
      <c r="A19" s="544">
        <v>7</v>
      </c>
      <c r="B19" s="546" t="str">
        <f>'PLANILHA ORÇAMENTÁRIA'!D55</f>
        <v>COBERTURA</v>
      </c>
      <c r="C19" s="14" t="s">
        <v>365</v>
      </c>
      <c r="D19" s="21">
        <f>'PLANILHA ORÇAMENTÁRIA'!I59</f>
        <v>14752.470000000001</v>
      </c>
      <c r="E19" s="15"/>
      <c r="F19" s="15"/>
      <c r="G19" s="298">
        <f>D19</f>
        <v>14752.470000000001</v>
      </c>
    </row>
    <row r="20" spans="1:7" ht="23.25" x14ac:dyDescent="0.25">
      <c r="A20" s="545"/>
      <c r="B20" s="547"/>
      <c r="C20" s="14" t="s">
        <v>366</v>
      </c>
      <c r="D20" s="297">
        <f>D19/$D$31</f>
        <v>7.1429840695516236E-2</v>
      </c>
      <c r="E20" s="16"/>
      <c r="F20" s="16"/>
      <c r="G20" s="287">
        <f>G19/D19</f>
        <v>1</v>
      </c>
    </row>
    <row r="21" spans="1:7" ht="23.25" x14ac:dyDescent="0.25">
      <c r="A21" s="562">
        <v>8</v>
      </c>
      <c r="B21" s="564" t="str">
        <f>'PLANILHA ORÇAMENTÁRIA'!D61</f>
        <v>IMPERMEABILIZAÇÃO</v>
      </c>
      <c r="C21" s="6" t="s">
        <v>365</v>
      </c>
      <c r="D21" s="22">
        <f>'PLANILHA ORÇAMENTÁRIA'!I65</f>
        <v>28841.82</v>
      </c>
      <c r="E21" s="18">
        <f>D21*0.2</f>
        <v>5768.3640000000005</v>
      </c>
      <c r="F21" s="18">
        <f>D21*0.4</f>
        <v>11536.728000000001</v>
      </c>
      <c r="G21" s="18">
        <f>D21*0.4</f>
        <v>11536.728000000001</v>
      </c>
    </row>
    <row r="22" spans="1:7" ht="23.25" x14ac:dyDescent="0.25">
      <c r="A22" s="563"/>
      <c r="B22" s="565"/>
      <c r="C22" s="6" t="s">
        <v>366</v>
      </c>
      <c r="D22" s="8">
        <f>D21/$D$31</f>
        <v>0.13964892712669497</v>
      </c>
      <c r="E22" s="8">
        <f>E21/D21</f>
        <v>0.2</v>
      </c>
      <c r="F22" s="8">
        <f>F21/D21</f>
        <v>0.4</v>
      </c>
      <c r="G22" s="8">
        <f>G21/D21</f>
        <v>0.4</v>
      </c>
    </row>
    <row r="23" spans="1:7" ht="23.25" x14ac:dyDescent="0.25">
      <c r="A23" s="544">
        <v>9</v>
      </c>
      <c r="B23" s="546" t="str">
        <f>'PLANILHA ORÇAMENTÁRIA'!D67</f>
        <v>REVESTIMENTO DE PAREDES</v>
      </c>
      <c r="C23" s="14" t="s">
        <v>365</v>
      </c>
      <c r="D23" s="21">
        <f>'PLANILHA ORÇAMENTÁRIA'!I72</f>
        <v>374.17</v>
      </c>
      <c r="E23" s="19">
        <f>D23</f>
        <v>374.17</v>
      </c>
      <c r="F23" s="17"/>
      <c r="G23" s="288"/>
    </row>
    <row r="24" spans="1:7" ht="23.25" x14ac:dyDescent="0.25">
      <c r="A24" s="545"/>
      <c r="B24" s="547"/>
      <c r="C24" s="14" t="s">
        <v>366</v>
      </c>
      <c r="D24" s="16">
        <f>D23/$D$31</f>
        <v>1.8116900758341694E-3</v>
      </c>
      <c r="E24" s="16">
        <f>E23/D23</f>
        <v>1</v>
      </c>
      <c r="F24" s="16"/>
      <c r="G24" s="287"/>
    </row>
    <row r="25" spans="1:7" ht="23.25" x14ac:dyDescent="0.25">
      <c r="A25" s="562">
        <v>10</v>
      </c>
      <c r="B25" s="564" t="str">
        <f>'PLANILHA ORÇAMENTÁRIA'!D74</f>
        <v>PINTURA</v>
      </c>
      <c r="C25" s="6" t="s">
        <v>365</v>
      </c>
      <c r="D25" s="22">
        <f>'PLANILHA ORÇAMENTÁRIA'!I85</f>
        <v>135372.90000000002</v>
      </c>
      <c r="E25" s="18">
        <f>D25*0.33</f>
        <v>44673.057000000008</v>
      </c>
      <c r="F25" s="18">
        <f>D25*0.33</f>
        <v>44673.057000000008</v>
      </c>
      <c r="G25" s="18">
        <f>D25*0.34</f>
        <v>46026.786000000015</v>
      </c>
    </row>
    <row r="26" spans="1:7" ht="23.25" x14ac:dyDescent="0.25">
      <c r="A26" s="563"/>
      <c r="B26" s="565"/>
      <c r="C26" s="6" t="s">
        <v>366</v>
      </c>
      <c r="D26" s="8">
        <f>D25/$D$31</f>
        <v>0.65546072498300623</v>
      </c>
      <c r="E26" s="8">
        <f>E25/D25</f>
        <v>0.33</v>
      </c>
      <c r="F26" s="8">
        <f>F25/D25</f>
        <v>0.33</v>
      </c>
      <c r="G26" s="8">
        <f>G25/D25</f>
        <v>0.34</v>
      </c>
    </row>
    <row r="27" spans="1:7" ht="23.25" x14ac:dyDescent="0.25">
      <c r="A27" s="544">
        <v>11</v>
      </c>
      <c r="B27" s="546" t="str">
        <f>'PLANILHA ORÇAMENTÁRIA'!D87</f>
        <v>SERVIÇOS COMPLEMENTARES</v>
      </c>
      <c r="C27" s="14" t="s">
        <v>365</v>
      </c>
      <c r="D27" s="21">
        <f>'PLANILHA ORÇAMENTÁRIA'!I92</f>
        <v>6645.4</v>
      </c>
      <c r="E27" s="300">
        <f>D27*0.75</f>
        <v>4984.0499999999993</v>
      </c>
      <c r="F27" s="15"/>
      <c r="G27" s="298">
        <f>D27*0.25</f>
        <v>1661.35</v>
      </c>
    </row>
    <row r="28" spans="1:7" ht="23.25" x14ac:dyDescent="0.25">
      <c r="A28" s="545"/>
      <c r="B28" s="547"/>
      <c r="C28" s="14" t="s">
        <v>366</v>
      </c>
      <c r="D28" s="16">
        <f>D27/$D$31</f>
        <v>3.2176297484962417E-2</v>
      </c>
      <c r="E28" s="16">
        <f>E27/D27</f>
        <v>0.74999999999999989</v>
      </c>
      <c r="F28" s="16"/>
      <c r="G28" s="287">
        <f>G27/D27</f>
        <v>0.25</v>
      </c>
    </row>
    <row r="29" spans="1:7" ht="23.25" x14ac:dyDescent="0.25">
      <c r="A29" s="289" t="s">
        <v>215</v>
      </c>
      <c r="B29" s="290" t="s">
        <v>367</v>
      </c>
      <c r="C29" s="9" t="s">
        <v>215</v>
      </c>
      <c r="D29" s="10" t="s">
        <v>215</v>
      </c>
      <c r="E29" s="11">
        <f>E31/D31</f>
        <v>0.34675805185770986</v>
      </c>
      <c r="F29" s="11">
        <f>F31/D31</f>
        <v>0.28475713393215574</v>
      </c>
      <c r="G29" s="291">
        <f>G31/D31</f>
        <v>0.36848481421013451</v>
      </c>
    </row>
    <row r="30" spans="1:7" ht="23.25" x14ac:dyDescent="0.25">
      <c r="A30" s="289" t="s">
        <v>215</v>
      </c>
      <c r="B30" s="290" t="s">
        <v>368</v>
      </c>
      <c r="C30" s="10" t="s">
        <v>215</v>
      </c>
      <c r="D30" s="12" t="s">
        <v>215</v>
      </c>
      <c r="E30" s="11">
        <f>E29</f>
        <v>0.34675805185770986</v>
      </c>
      <c r="F30" s="11">
        <f>F29+E30</f>
        <v>0.63151518578986554</v>
      </c>
      <c r="G30" s="291">
        <f>G29+F30</f>
        <v>1</v>
      </c>
    </row>
    <row r="31" spans="1:7" ht="23.25" x14ac:dyDescent="0.25">
      <c r="A31" s="289" t="s">
        <v>215</v>
      </c>
      <c r="B31" s="290" t="s">
        <v>369</v>
      </c>
      <c r="C31" s="10" t="s">
        <v>215</v>
      </c>
      <c r="D31" s="85">
        <f>D7+D9+D11+D13+D15+D17+D19+D21+D23+D25+D27</f>
        <v>206530.91</v>
      </c>
      <c r="E31" s="85">
        <f>E7+E9+E11+E13+E15+E17+E19+E21+E23+E25+E27</f>
        <v>71616.256000000008</v>
      </c>
      <c r="F31" s="20">
        <f>F7+F9+F11+F13+F15+F17+F19+F21+F23+F25+F27</f>
        <v>58811.150000000009</v>
      </c>
      <c r="G31" s="299">
        <f>G7+G9+G11+G13+G15+G17+G19+G21+G23+G25+G27</f>
        <v>76103.504000000015</v>
      </c>
    </row>
    <row r="32" spans="1:7" ht="23.25" x14ac:dyDescent="0.25">
      <c r="A32" s="292" t="s">
        <v>215</v>
      </c>
      <c r="B32" s="293" t="s">
        <v>370</v>
      </c>
      <c r="C32" s="294" t="s">
        <v>215</v>
      </c>
      <c r="D32" s="294" t="s">
        <v>215</v>
      </c>
      <c r="E32" s="295">
        <f>E31</f>
        <v>71616.256000000008</v>
      </c>
      <c r="F32" s="295">
        <f>F31+E32</f>
        <v>130427.40600000002</v>
      </c>
      <c r="G32" s="296">
        <f>G31+F32</f>
        <v>206530.91000000003</v>
      </c>
    </row>
  </sheetData>
  <mergeCells count="31">
    <mergeCell ref="A27:A28"/>
    <mergeCell ref="B27:B28"/>
    <mergeCell ref="A11:A12"/>
    <mergeCell ref="B11:B12"/>
    <mergeCell ref="A13:A14"/>
    <mergeCell ref="B13:B14"/>
    <mergeCell ref="A15:A16"/>
    <mergeCell ref="B15:B16"/>
    <mergeCell ref="A17:A18"/>
    <mergeCell ref="B17:B18"/>
    <mergeCell ref="A21:A22"/>
    <mergeCell ref="B21:B22"/>
    <mergeCell ref="B19:B20"/>
    <mergeCell ref="A25:A26"/>
    <mergeCell ref="B25:B26"/>
    <mergeCell ref="A19:A20"/>
    <mergeCell ref="B1:G1"/>
    <mergeCell ref="A1:A4"/>
    <mergeCell ref="A9:A10"/>
    <mergeCell ref="B9:B10"/>
    <mergeCell ref="B4:G4"/>
    <mergeCell ref="B3:G3"/>
    <mergeCell ref="B2:G2"/>
    <mergeCell ref="E5:G5"/>
    <mergeCell ref="A23:A24"/>
    <mergeCell ref="B23:B24"/>
    <mergeCell ref="A5:A6"/>
    <mergeCell ref="B5:C6"/>
    <mergeCell ref="D5:D6"/>
    <mergeCell ref="A7:A8"/>
    <mergeCell ref="B7:B8"/>
  </mergeCells>
  <pageMargins left="0.7" right="0.7" top="0.75" bottom="0.75" header="0.3" footer="0.3"/>
  <pageSetup paperSize="9" scale="62"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13308-FADE-4D3C-BC24-9F28E1D77F15}">
  <dimension ref="A1:I28"/>
  <sheetViews>
    <sheetView view="pageBreakPreview" zoomScaleNormal="100" zoomScaleSheetLayoutView="100" workbookViewId="0">
      <selection activeCell="I28" sqref="I28"/>
    </sheetView>
  </sheetViews>
  <sheetFormatPr defaultRowHeight="15" x14ac:dyDescent="0.25"/>
  <cols>
    <col min="3" max="3" width="23.7109375" customWidth="1"/>
    <col min="4" max="4" width="17.7109375" customWidth="1"/>
    <col min="5" max="5" width="19.140625" bestFit="1" customWidth="1"/>
    <col min="7" max="7" width="10.140625" bestFit="1" customWidth="1"/>
    <col min="9" max="9" width="10.85546875" bestFit="1" customWidth="1"/>
  </cols>
  <sheetData>
    <row r="1" spans="1:9" x14ac:dyDescent="0.25">
      <c r="A1" s="594" t="s">
        <v>340</v>
      </c>
      <c r="B1" s="594"/>
      <c r="C1" s="594"/>
      <c r="D1" s="594"/>
      <c r="E1" s="594"/>
      <c r="F1" s="594"/>
      <c r="G1" s="594"/>
      <c r="H1" s="594"/>
      <c r="I1" s="595" t="s">
        <v>341</v>
      </c>
    </row>
    <row r="2" spans="1:9" x14ac:dyDescent="0.25">
      <c r="A2" s="594"/>
      <c r="B2" s="594"/>
      <c r="C2" s="594"/>
      <c r="D2" s="594"/>
      <c r="E2" s="594"/>
      <c r="F2" s="594"/>
      <c r="G2" s="594"/>
      <c r="H2" s="594"/>
      <c r="I2" s="595"/>
    </row>
    <row r="3" spans="1:9" x14ac:dyDescent="0.25">
      <c r="A3" s="594"/>
      <c r="B3" s="594"/>
      <c r="C3" s="594"/>
      <c r="D3" s="594"/>
      <c r="E3" s="594"/>
      <c r="F3" s="594"/>
      <c r="G3" s="594"/>
      <c r="H3" s="594"/>
      <c r="I3" s="145">
        <v>45717</v>
      </c>
    </row>
    <row r="4" spans="1:9" x14ac:dyDescent="0.25">
      <c r="A4" s="594"/>
      <c r="B4" s="594"/>
      <c r="C4" s="594"/>
      <c r="D4" s="594"/>
      <c r="E4" s="594"/>
      <c r="F4" s="594"/>
      <c r="G4" s="594"/>
      <c r="H4" s="594"/>
      <c r="I4" s="337" t="s">
        <v>33</v>
      </c>
    </row>
    <row r="5" spans="1:9" x14ac:dyDescent="0.25">
      <c r="A5" s="596" t="s">
        <v>371</v>
      </c>
      <c r="B5" s="596"/>
      <c r="C5" s="596"/>
      <c r="D5" s="596"/>
      <c r="E5" s="596"/>
      <c r="F5" s="596"/>
      <c r="G5" s="596"/>
      <c r="H5" s="596"/>
      <c r="I5" s="597" t="s">
        <v>372</v>
      </c>
    </row>
    <row r="6" spans="1:9" x14ac:dyDescent="0.25">
      <c r="A6" s="596"/>
      <c r="B6" s="596"/>
      <c r="C6" s="596"/>
      <c r="D6" s="596"/>
      <c r="E6" s="596"/>
      <c r="F6" s="596"/>
      <c r="G6" s="596"/>
      <c r="H6" s="596"/>
      <c r="I6" s="597"/>
    </row>
    <row r="7" spans="1:9" x14ac:dyDescent="0.25">
      <c r="A7" s="598" t="s">
        <v>373</v>
      </c>
      <c r="B7" s="598"/>
      <c r="C7" s="598"/>
      <c r="D7" s="598"/>
      <c r="E7" s="598"/>
      <c r="F7" s="598"/>
      <c r="G7" s="598"/>
      <c r="H7" s="598"/>
      <c r="I7" s="598"/>
    </row>
    <row r="8" spans="1:9" x14ac:dyDescent="0.25">
      <c r="A8" s="583" t="s">
        <v>342</v>
      </c>
      <c r="B8" s="583"/>
      <c r="C8" s="583"/>
      <c r="D8" s="583"/>
      <c r="E8" s="583"/>
      <c r="F8" s="583"/>
      <c r="G8" s="583"/>
      <c r="H8" s="583"/>
      <c r="I8" s="583"/>
    </row>
    <row r="9" spans="1:9" x14ac:dyDescent="0.25">
      <c r="A9" s="132" t="s">
        <v>343</v>
      </c>
      <c r="B9" s="338" t="s">
        <v>9</v>
      </c>
      <c r="C9" s="593" t="s">
        <v>344</v>
      </c>
      <c r="D9" s="593"/>
      <c r="E9" s="593"/>
      <c r="F9" s="338" t="s">
        <v>345</v>
      </c>
      <c r="G9" s="63" t="s">
        <v>346</v>
      </c>
      <c r="H9" s="133" t="s">
        <v>347</v>
      </c>
      <c r="I9" s="134" t="s">
        <v>348</v>
      </c>
    </row>
    <row r="10" spans="1:9" ht="31.5" customHeight="1" x14ac:dyDescent="0.25">
      <c r="A10" s="73" t="s">
        <v>374</v>
      </c>
      <c r="B10" s="339" t="s">
        <v>21</v>
      </c>
      <c r="C10" s="577" t="s">
        <v>375</v>
      </c>
      <c r="D10" s="578"/>
      <c r="E10" s="146" t="s">
        <v>376</v>
      </c>
      <c r="F10" s="338" t="s">
        <v>377</v>
      </c>
      <c r="G10" s="63">
        <v>0.05</v>
      </c>
      <c r="H10" s="135">
        <v>32.549999999999997</v>
      </c>
      <c r="I10" s="147">
        <f>G10*H10</f>
        <v>1.6274999999999999</v>
      </c>
    </row>
    <row r="11" spans="1:9" ht="40.5" customHeight="1" x14ac:dyDescent="0.25">
      <c r="A11" s="73" t="s">
        <v>360</v>
      </c>
      <c r="B11" s="339" t="s">
        <v>21</v>
      </c>
      <c r="C11" s="577" t="s">
        <v>361</v>
      </c>
      <c r="D11" s="578"/>
      <c r="E11" s="146" t="s">
        <v>376</v>
      </c>
      <c r="F11" s="338" t="s">
        <v>377</v>
      </c>
      <c r="G11" s="63">
        <v>0.5</v>
      </c>
      <c r="H11" s="135">
        <v>25.19</v>
      </c>
      <c r="I11" s="147">
        <f>G11*H11</f>
        <v>12.595000000000001</v>
      </c>
    </row>
    <row r="12" spans="1:9" x14ac:dyDescent="0.25">
      <c r="A12" s="579" t="s">
        <v>349</v>
      </c>
      <c r="B12" s="579"/>
      <c r="C12" s="579"/>
      <c r="D12" s="579"/>
      <c r="E12" s="579"/>
      <c r="F12" s="579"/>
      <c r="G12" s="579"/>
      <c r="H12" s="579"/>
      <c r="I12" s="137">
        <f>SUM(I10:I11)</f>
        <v>14.2225</v>
      </c>
    </row>
    <row r="13" spans="1:9" x14ac:dyDescent="0.25">
      <c r="A13" s="335"/>
      <c r="B13" s="335"/>
      <c r="C13" s="335"/>
      <c r="D13" s="335"/>
      <c r="E13" s="335"/>
      <c r="F13" s="335"/>
      <c r="G13" s="335"/>
      <c r="H13" s="336"/>
      <c r="I13" s="65"/>
    </row>
    <row r="14" spans="1:9" x14ac:dyDescent="0.25">
      <c r="A14" s="583" t="s">
        <v>350</v>
      </c>
      <c r="B14" s="583"/>
      <c r="C14" s="583"/>
      <c r="D14" s="583"/>
      <c r="E14" s="583"/>
      <c r="F14" s="583"/>
      <c r="G14" s="583"/>
      <c r="H14" s="583"/>
      <c r="I14" s="583"/>
    </row>
    <row r="15" spans="1:9" x14ac:dyDescent="0.25">
      <c r="A15" s="132" t="s">
        <v>343</v>
      </c>
      <c r="B15" s="338" t="s">
        <v>9</v>
      </c>
      <c r="C15" s="593" t="s">
        <v>344</v>
      </c>
      <c r="D15" s="593"/>
      <c r="E15" s="593"/>
      <c r="F15" s="338" t="s">
        <v>345</v>
      </c>
      <c r="G15" s="63" t="s">
        <v>346</v>
      </c>
      <c r="H15" s="133" t="s">
        <v>347</v>
      </c>
      <c r="I15" s="134" t="s">
        <v>348</v>
      </c>
    </row>
    <row r="16" spans="1:9" x14ac:dyDescent="0.25">
      <c r="A16" s="148"/>
      <c r="B16" s="149"/>
      <c r="C16" s="592"/>
      <c r="D16" s="592"/>
      <c r="E16" s="592"/>
      <c r="F16" s="148"/>
      <c r="G16" s="150"/>
      <c r="H16" s="135"/>
      <c r="I16" s="151"/>
    </row>
    <row r="17" spans="1:9" x14ac:dyDescent="0.25">
      <c r="A17" s="579" t="s">
        <v>351</v>
      </c>
      <c r="B17" s="579"/>
      <c r="C17" s="579"/>
      <c r="D17" s="579"/>
      <c r="E17" s="579"/>
      <c r="F17" s="579"/>
      <c r="G17" s="579"/>
      <c r="H17" s="579"/>
      <c r="I17" s="68">
        <f>SUM(I16:I16)</f>
        <v>0</v>
      </c>
    </row>
    <row r="18" spans="1:9" x14ac:dyDescent="0.25">
      <c r="A18" s="584"/>
      <c r="B18" s="585"/>
      <c r="C18" s="585"/>
      <c r="D18" s="585"/>
      <c r="E18" s="585"/>
      <c r="F18" s="585"/>
      <c r="G18" s="585"/>
      <c r="H18" s="585"/>
      <c r="I18" s="586"/>
    </row>
    <row r="19" spans="1:9" x14ac:dyDescent="0.25">
      <c r="A19" s="587" t="s">
        <v>352</v>
      </c>
      <c r="B19" s="587"/>
      <c r="C19" s="587"/>
      <c r="D19" s="587"/>
      <c r="E19" s="587"/>
      <c r="F19" s="587"/>
      <c r="G19" s="587"/>
      <c r="H19" s="587"/>
      <c r="I19" s="587"/>
    </row>
    <row r="20" spans="1:9" ht="30" x14ac:dyDescent="0.25">
      <c r="A20" s="152"/>
      <c r="B20" s="339"/>
      <c r="C20" s="588" t="s">
        <v>344</v>
      </c>
      <c r="D20" s="588"/>
      <c r="E20" s="588"/>
      <c r="F20" s="339" t="s">
        <v>345</v>
      </c>
      <c r="G20" s="153" t="s">
        <v>346</v>
      </c>
      <c r="H20" s="154" t="s">
        <v>347</v>
      </c>
      <c r="I20" s="155" t="s">
        <v>348</v>
      </c>
    </row>
    <row r="21" spans="1:9" x14ac:dyDescent="0.25">
      <c r="A21" s="156"/>
      <c r="B21" s="156"/>
      <c r="C21" s="589"/>
      <c r="D21" s="590"/>
      <c r="E21" s="591"/>
      <c r="F21" s="157"/>
      <c r="G21" s="157"/>
      <c r="H21" s="158"/>
      <c r="I21" s="159"/>
    </row>
    <row r="22" spans="1:9" x14ac:dyDescent="0.25">
      <c r="A22" s="579" t="s">
        <v>353</v>
      </c>
      <c r="B22" s="579"/>
      <c r="C22" s="579"/>
      <c r="D22" s="579"/>
      <c r="E22" s="579"/>
      <c r="F22" s="579"/>
      <c r="G22" s="579"/>
      <c r="H22" s="579"/>
      <c r="I22" s="72"/>
    </row>
    <row r="23" spans="1:9" x14ac:dyDescent="0.25">
      <c r="A23" s="580"/>
      <c r="B23" s="581"/>
      <c r="C23" s="581"/>
      <c r="D23" s="581"/>
      <c r="E23" s="581"/>
      <c r="F23" s="581"/>
      <c r="G23" s="581"/>
      <c r="H23" s="581"/>
      <c r="I23" s="582"/>
    </row>
    <row r="24" spans="1:9" x14ac:dyDescent="0.25">
      <c r="A24" s="583" t="s">
        <v>354</v>
      </c>
      <c r="B24" s="583"/>
      <c r="C24" s="583"/>
      <c r="D24" s="583"/>
      <c r="E24" s="583"/>
      <c r="F24" s="583"/>
      <c r="G24" s="583"/>
      <c r="H24" s="583"/>
      <c r="I24" s="583"/>
    </row>
    <row r="25" spans="1:9" x14ac:dyDescent="0.25">
      <c r="A25" s="576" t="s">
        <v>355</v>
      </c>
      <c r="B25" s="576"/>
      <c r="C25" s="576"/>
      <c r="D25" s="576"/>
      <c r="E25" s="576"/>
      <c r="F25" s="576"/>
      <c r="G25" s="576"/>
      <c r="H25" s="576"/>
      <c r="I25" s="142">
        <f>I12</f>
        <v>14.2225</v>
      </c>
    </row>
    <row r="26" spans="1:9" x14ac:dyDescent="0.25">
      <c r="A26" s="576" t="s">
        <v>356</v>
      </c>
      <c r="B26" s="576"/>
      <c r="C26" s="576"/>
      <c r="D26" s="576"/>
      <c r="E26" s="576"/>
      <c r="F26" s="576"/>
      <c r="G26" s="576"/>
      <c r="H26" s="576"/>
      <c r="I26" s="142">
        <f>I17</f>
        <v>0</v>
      </c>
    </row>
    <row r="27" spans="1:9" x14ac:dyDescent="0.25">
      <c r="A27" s="576" t="s">
        <v>357</v>
      </c>
      <c r="B27" s="576"/>
      <c r="C27" s="576"/>
      <c r="D27" s="576"/>
      <c r="E27" s="576"/>
      <c r="F27" s="576"/>
      <c r="G27" s="576"/>
      <c r="H27" s="576"/>
      <c r="I27" s="142"/>
    </row>
    <row r="28" spans="1:9" x14ac:dyDescent="0.25">
      <c r="A28" s="576" t="s">
        <v>359</v>
      </c>
      <c r="B28" s="576"/>
      <c r="C28" s="576"/>
      <c r="D28" s="576"/>
      <c r="E28" s="576"/>
      <c r="F28" s="576"/>
      <c r="G28" s="576"/>
      <c r="H28" s="576"/>
      <c r="I28" s="143">
        <f>TRUNC(ROUND(SUM(I25:I27),2),2)</f>
        <v>14.22</v>
      </c>
    </row>
  </sheetData>
  <mergeCells count="25">
    <mergeCell ref="A8:I8"/>
    <mergeCell ref="A1:H4"/>
    <mergeCell ref="I1:I2"/>
    <mergeCell ref="A5:H6"/>
    <mergeCell ref="I5:I6"/>
    <mergeCell ref="A7:I7"/>
    <mergeCell ref="C9:E9"/>
    <mergeCell ref="C10:D10"/>
    <mergeCell ref="A12:H12"/>
    <mergeCell ref="A14:I14"/>
    <mergeCell ref="C15:E15"/>
    <mergeCell ref="A28:H28"/>
    <mergeCell ref="C11:D11"/>
    <mergeCell ref="A22:H22"/>
    <mergeCell ref="A23:I23"/>
    <mergeCell ref="A24:I24"/>
    <mergeCell ref="A25:H25"/>
    <mergeCell ref="A26:H26"/>
    <mergeCell ref="A27:H27"/>
    <mergeCell ref="A17:H17"/>
    <mergeCell ref="A18:I18"/>
    <mergeCell ref="A19:I19"/>
    <mergeCell ref="C20:E20"/>
    <mergeCell ref="C21:E21"/>
    <mergeCell ref="C16:E16"/>
  </mergeCells>
  <pageMargins left="0.7" right="0.7" top="0.75" bottom="0.75" header="0.3" footer="0.3"/>
  <pageSetup paperSize="9" scale="74"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11DAB-1D68-477D-9659-950550C572E3}">
  <dimension ref="A1:I28"/>
  <sheetViews>
    <sheetView view="pageBreakPreview" topLeftCell="A2" zoomScaleNormal="100" zoomScaleSheetLayoutView="100" workbookViewId="0">
      <selection activeCell="I28" sqref="I28"/>
    </sheetView>
  </sheetViews>
  <sheetFormatPr defaultRowHeight="15" x14ac:dyDescent="0.25"/>
  <cols>
    <col min="3" max="4" width="23.7109375" customWidth="1"/>
    <col min="9" max="9" width="11.5703125" customWidth="1"/>
  </cols>
  <sheetData>
    <row r="1" spans="1:9" x14ac:dyDescent="0.25">
      <c r="A1" s="594" t="s">
        <v>340</v>
      </c>
      <c r="B1" s="594"/>
      <c r="C1" s="594"/>
      <c r="D1" s="594"/>
      <c r="E1" s="594"/>
      <c r="F1" s="594"/>
      <c r="G1" s="594"/>
      <c r="H1" s="594"/>
      <c r="I1" s="595" t="s">
        <v>341</v>
      </c>
    </row>
    <row r="2" spans="1:9" x14ac:dyDescent="0.25">
      <c r="A2" s="594"/>
      <c r="B2" s="594"/>
      <c r="C2" s="594"/>
      <c r="D2" s="594"/>
      <c r="E2" s="594"/>
      <c r="F2" s="594"/>
      <c r="G2" s="594"/>
      <c r="H2" s="594"/>
      <c r="I2" s="595"/>
    </row>
    <row r="3" spans="1:9" x14ac:dyDescent="0.25">
      <c r="A3" s="594"/>
      <c r="B3" s="594"/>
      <c r="C3" s="594"/>
      <c r="D3" s="594"/>
      <c r="E3" s="594"/>
      <c r="F3" s="594"/>
      <c r="G3" s="594"/>
      <c r="H3" s="594"/>
      <c r="I3" s="131">
        <v>45717</v>
      </c>
    </row>
    <row r="4" spans="1:9" x14ac:dyDescent="0.25">
      <c r="A4" s="594"/>
      <c r="B4" s="594"/>
      <c r="C4" s="594"/>
      <c r="D4" s="594"/>
      <c r="E4" s="594"/>
      <c r="F4" s="594"/>
      <c r="G4" s="594"/>
      <c r="H4" s="594"/>
      <c r="I4" s="337" t="s">
        <v>42</v>
      </c>
    </row>
    <row r="5" spans="1:9" x14ac:dyDescent="0.25">
      <c r="A5" s="596" t="s">
        <v>378</v>
      </c>
      <c r="B5" s="596"/>
      <c r="C5" s="596"/>
      <c r="D5" s="596"/>
      <c r="E5" s="596"/>
      <c r="F5" s="596"/>
      <c r="G5" s="596"/>
      <c r="H5" s="596"/>
      <c r="I5" s="597" t="s">
        <v>372</v>
      </c>
    </row>
    <row r="6" spans="1:9" x14ac:dyDescent="0.25">
      <c r="A6" s="596"/>
      <c r="B6" s="596"/>
      <c r="C6" s="596"/>
      <c r="D6" s="596"/>
      <c r="E6" s="596"/>
      <c r="F6" s="596"/>
      <c r="G6" s="596"/>
      <c r="H6" s="596"/>
      <c r="I6" s="597"/>
    </row>
    <row r="7" spans="1:9" x14ac:dyDescent="0.25">
      <c r="A7" s="598" t="s">
        <v>379</v>
      </c>
      <c r="B7" s="598"/>
      <c r="C7" s="598"/>
      <c r="D7" s="598"/>
      <c r="E7" s="598"/>
      <c r="F7" s="598"/>
      <c r="G7" s="598"/>
      <c r="H7" s="598"/>
      <c r="I7" s="598"/>
    </row>
    <row r="8" spans="1:9" x14ac:dyDescent="0.25">
      <c r="A8" s="583" t="s">
        <v>342</v>
      </c>
      <c r="B8" s="583"/>
      <c r="C8" s="583"/>
      <c r="D8" s="583"/>
      <c r="E8" s="583"/>
      <c r="F8" s="583"/>
      <c r="G8" s="583"/>
      <c r="H8" s="583"/>
      <c r="I8" s="583"/>
    </row>
    <row r="9" spans="1:9" x14ac:dyDescent="0.25">
      <c r="A9" s="132" t="s">
        <v>343</v>
      </c>
      <c r="B9" s="338" t="s">
        <v>9</v>
      </c>
      <c r="C9" s="593" t="s">
        <v>344</v>
      </c>
      <c r="D9" s="593"/>
      <c r="E9" s="593"/>
      <c r="F9" s="338" t="s">
        <v>345</v>
      </c>
      <c r="G9" s="63" t="s">
        <v>346</v>
      </c>
      <c r="H9" s="133" t="s">
        <v>347</v>
      </c>
      <c r="I9" s="134" t="s">
        <v>348</v>
      </c>
    </row>
    <row r="10" spans="1:9" ht="17.25" customHeight="1" x14ac:dyDescent="0.25">
      <c r="A10" s="73"/>
      <c r="B10" s="339"/>
      <c r="C10" s="577"/>
      <c r="D10" s="578"/>
      <c r="E10" s="64"/>
      <c r="F10" s="338"/>
      <c r="G10" s="63"/>
      <c r="H10" s="135"/>
      <c r="I10" s="136"/>
    </row>
    <row r="11" spans="1:9" x14ac:dyDescent="0.25">
      <c r="A11" s="579" t="s">
        <v>349</v>
      </c>
      <c r="B11" s="579"/>
      <c r="C11" s="579"/>
      <c r="D11" s="579"/>
      <c r="E11" s="579"/>
      <c r="F11" s="579"/>
      <c r="G11" s="579"/>
      <c r="H11" s="579"/>
      <c r="I11" s="137"/>
    </row>
    <row r="12" spans="1:9" x14ac:dyDescent="0.25">
      <c r="A12" s="335"/>
      <c r="B12" s="335"/>
      <c r="C12" s="335"/>
      <c r="D12" s="335"/>
      <c r="E12" s="335"/>
      <c r="F12" s="335"/>
      <c r="G12" s="335"/>
      <c r="H12" s="336"/>
      <c r="I12" s="65"/>
    </row>
    <row r="13" spans="1:9" x14ac:dyDescent="0.25">
      <c r="A13" s="583" t="s">
        <v>350</v>
      </c>
      <c r="B13" s="583"/>
      <c r="C13" s="583"/>
      <c r="D13" s="583"/>
      <c r="E13" s="583"/>
      <c r="F13" s="583"/>
      <c r="G13" s="583"/>
      <c r="H13" s="583"/>
      <c r="I13" s="583"/>
    </row>
    <row r="14" spans="1:9" x14ac:dyDescent="0.25">
      <c r="A14" s="132" t="s">
        <v>343</v>
      </c>
      <c r="B14" s="338" t="s">
        <v>9</v>
      </c>
      <c r="C14" s="593" t="s">
        <v>344</v>
      </c>
      <c r="D14" s="593"/>
      <c r="E14" s="593"/>
      <c r="F14" s="338" t="s">
        <v>345</v>
      </c>
      <c r="G14" s="63" t="s">
        <v>346</v>
      </c>
      <c r="H14" s="133" t="s">
        <v>347</v>
      </c>
      <c r="I14" s="134" t="s">
        <v>348</v>
      </c>
    </row>
    <row r="15" spans="1:9" ht="64.5" customHeight="1" x14ac:dyDescent="0.25">
      <c r="A15" s="66" t="s">
        <v>380</v>
      </c>
      <c r="B15" s="67" t="s">
        <v>21</v>
      </c>
      <c r="C15" s="599" t="s">
        <v>381</v>
      </c>
      <c r="D15" s="599"/>
      <c r="E15" s="599"/>
      <c r="F15" s="66" t="s">
        <v>382</v>
      </c>
      <c r="G15" s="75">
        <v>1</v>
      </c>
      <c r="H15" s="135">
        <v>24.44</v>
      </c>
      <c r="I15" s="138">
        <f>G15*H15</f>
        <v>24.44</v>
      </c>
    </row>
    <row r="16" spans="1:9" ht="86.25" customHeight="1" x14ac:dyDescent="0.25">
      <c r="A16" s="144" t="s">
        <v>383</v>
      </c>
      <c r="B16" s="67" t="s">
        <v>21</v>
      </c>
      <c r="C16" s="599" t="s">
        <v>384</v>
      </c>
      <c r="D16" s="599"/>
      <c r="E16" s="599"/>
      <c r="F16" s="66" t="s">
        <v>385</v>
      </c>
      <c r="G16" s="77">
        <f>0.75</f>
        <v>0.75</v>
      </c>
      <c r="H16" s="135">
        <v>19.5</v>
      </c>
      <c r="I16" s="138">
        <f>G16*H16</f>
        <v>14.625</v>
      </c>
    </row>
    <row r="17" spans="1:9" x14ac:dyDescent="0.25">
      <c r="A17" s="579" t="s">
        <v>351</v>
      </c>
      <c r="B17" s="579"/>
      <c r="C17" s="579"/>
      <c r="D17" s="579"/>
      <c r="E17" s="579"/>
      <c r="F17" s="579"/>
      <c r="G17" s="579"/>
      <c r="H17" s="579"/>
      <c r="I17" s="68">
        <f>SUM(I15:I16)</f>
        <v>39.064999999999998</v>
      </c>
    </row>
    <row r="18" spans="1:9" x14ac:dyDescent="0.25">
      <c r="A18" s="584"/>
      <c r="B18" s="585"/>
      <c r="C18" s="585"/>
      <c r="D18" s="585"/>
      <c r="E18" s="585"/>
      <c r="F18" s="585"/>
      <c r="G18" s="585"/>
      <c r="H18" s="585"/>
      <c r="I18" s="586"/>
    </row>
    <row r="19" spans="1:9" x14ac:dyDescent="0.25">
      <c r="A19" s="587" t="s">
        <v>352</v>
      </c>
      <c r="B19" s="587"/>
      <c r="C19" s="587"/>
      <c r="D19" s="587"/>
      <c r="E19" s="587"/>
      <c r="F19" s="587"/>
      <c r="G19" s="587"/>
      <c r="H19" s="587"/>
      <c r="I19" s="587"/>
    </row>
    <row r="20" spans="1:9" x14ac:dyDescent="0.25">
      <c r="A20" s="139"/>
      <c r="B20" s="340"/>
      <c r="C20" s="600" t="s">
        <v>344</v>
      </c>
      <c r="D20" s="600"/>
      <c r="E20" s="600"/>
      <c r="F20" s="340" t="s">
        <v>345</v>
      </c>
      <c r="G20" s="140" t="s">
        <v>346</v>
      </c>
      <c r="H20" s="76" t="s">
        <v>347</v>
      </c>
      <c r="I20" s="141" t="s">
        <v>348</v>
      </c>
    </row>
    <row r="21" spans="1:9" x14ac:dyDescent="0.25">
      <c r="A21" s="69"/>
      <c r="B21" s="69"/>
      <c r="C21" s="601"/>
      <c r="D21" s="602"/>
      <c r="E21" s="603"/>
      <c r="F21" s="70"/>
      <c r="G21" s="70"/>
      <c r="H21" s="78"/>
      <c r="I21" s="71"/>
    </row>
    <row r="22" spans="1:9" x14ac:dyDescent="0.25">
      <c r="A22" s="579" t="s">
        <v>353</v>
      </c>
      <c r="B22" s="579"/>
      <c r="C22" s="579"/>
      <c r="D22" s="579"/>
      <c r="E22" s="579"/>
      <c r="F22" s="579"/>
      <c r="G22" s="579"/>
      <c r="H22" s="579"/>
      <c r="I22" s="72"/>
    </row>
    <row r="23" spans="1:9" x14ac:dyDescent="0.25">
      <c r="A23" s="580"/>
      <c r="B23" s="581"/>
      <c r="C23" s="581"/>
      <c r="D23" s="581"/>
      <c r="E23" s="581"/>
      <c r="F23" s="581"/>
      <c r="G23" s="581"/>
      <c r="H23" s="581"/>
      <c r="I23" s="582"/>
    </row>
    <row r="24" spans="1:9" x14ac:dyDescent="0.25">
      <c r="A24" s="583" t="s">
        <v>354</v>
      </c>
      <c r="B24" s="583"/>
      <c r="C24" s="583"/>
      <c r="D24" s="583"/>
      <c r="E24" s="583"/>
      <c r="F24" s="583"/>
      <c r="G24" s="583"/>
      <c r="H24" s="583"/>
      <c r="I24" s="583"/>
    </row>
    <row r="25" spans="1:9" x14ac:dyDescent="0.25">
      <c r="A25" s="576" t="s">
        <v>355</v>
      </c>
      <c r="B25" s="576"/>
      <c r="C25" s="576"/>
      <c r="D25" s="576"/>
      <c r="E25" s="576"/>
      <c r="F25" s="576"/>
      <c r="G25" s="576"/>
      <c r="H25" s="576"/>
      <c r="I25" s="142">
        <f>I11</f>
        <v>0</v>
      </c>
    </row>
    <row r="26" spans="1:9" x14ac:dyDescent="0.25">
      <c r="A26" s="576" t="s">
        <v>356</v>
      </c>
      <c r="B26" s="576"/>
      <c r="C26" s="576"/>
      <c r="D26" s="576"/>
      <c r="E26" s="576"/>
      <c r="F26" s="576"/>
      <c r="G26" s="576"/>
      <c r="H26" s="576"/>
      <c r="I26" s="142">
        <f>I17</f>
        <v>39.064999999999998</v>
      </c>
    </row>
    <row r="27" spans="1:9" x14ac:dyDescent="0.25">
      <c r="A27" s="576" t="s">
        <v>357</v>
      </c>
      <c r="B27" s="576"/>
      <c r="C27" s="576"/>
      <c r="D27" s="576"/>
      <c r="E27" s="576"/>
      <c r="F27" s="576"/>
      <c r="G27" s="576"/>
      <c r="H27" s="576"/>
      <c r="I27" s="142"/>
    </row>
    <row r="28" spans="1:9" x14ac:dyDescent="0.25">
      <c r="A28" s="576" t="s">
        <v>359</v>
      </c>
      <c r="B28" s="576"/>
      <c r="C28" s="576"/>
      <c r="D28" s="576"/>
      <c r="E28" s="576"/>
      <c r="F28" s="576"/>
      <c r="G28" s="576"/>
      <c r="H28" s="576"/>
      <c r="I28" s="143">
        <f>TRUNC(ROUND(SUM(I25:I27),2),2)</f>
        <v>39.07</v>
      </c>
    </row>
  </sheetData>
  <mergeCells count="25">
    <mergeCell ref="A25:H25"/>
    <mergeCell ref="A26:H26"/>
    <mergeCell ref="A27:H27"/>
    <mergeCell ref="A28:H28"/>
    <mergeCell ref="A18:I18"/>
    <mergeCell ref="C20:E20"/>
    <mergeCell ref="C21:E21"/>
    <mergeCell ref="A22:H22"/>
    <mergeCell ref="A23:I23"/>
    <mergeCell ref="A24:I24"/>
    <mergeCell ref="C15:E15"/>
    <mergeCell ref="C16:E16"/>
    <mergeCell ref="A17:H17"/>
    <mergeCell ref="A19:I19"/>
    <mergeCell ref="C9:E9"/>
    <mergeCell ref="C10:D10"/>
    <mergeCell ref="A11:H11"/>
    <mergeCell ref="A13:I13"/>
    <mergeCell ref="C14:E14"/>
    <mergeCell ref="A8:I8"/>
    <mergeCell ref="A1:H4"/>
    <mergeCell ref="I1:I2"/>
    <mergeCell ref="A5:H6"/>
    <mergeCell ref="I5:I6"/>
    <mergeCell ref="A7:I7"/>
  </mergeCells>
  <pageMargins left="0.7" right="0.7" top="0.75" bottom="0.75" header="0.3" footer="0.3"/>
  <pageSetup paperSize="9" scale="76"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C2B5C-E302-4039-AF67-8D850B275BF9}">
  <dimension ref="A1:I30"/>
  <sheetViews>
    <sheetView view="pageBreakPreview" zoomScale="60" zoomScaleNormal="100" workbookViewId="0">
      <selection activeCell="I30" sqref="I30"/>
    </sheetView>
  </sheetViews>
  <sheetFormatPr defaultRowHeight="15" x14ac:dyDescent="0.25"/>
  <cols>
    <col min="3" max="4" width="26.5703125" customWidth="1"/>
    <col min="8" max="8" width="12.140625" customWidth="1"/>
    <col min="9" max="9" width="13.140625" customWidth="1"/>
  </cols>
  <sheetData>
    <row r="1" spans="1:9" x14ac:dyDescent="0.25">
      <c r="A1" s="594" t="s">
        <v>340</v>
      </c>
      <c r="B1" s="594"/>
      <c r="C1" s="594"/>
      <c r="D1" s="594"/>
      <c r="E1" s="594"/>
      <c r="F1" s="594"/>
      <c r="G1" s="594"/>
      <c r="H1" s="594"/>
      <c r="I1" s="595" t="s">
        <v>341</v>
      </c>
    </row>
    <row r="2" spans="1:9" x14ac:dyDescent="0.25">
      <c r="A2" s="594"/>
      <c r="B2" s="594"/>
      <c r="C2" s="594"/>
      <c r="D2" s="594"/>
      <c r="E2" s="594"/>
      <c r="F2" s="594"/>
      <c r="G2" s="594"/>
      <c r="H2" s="594"/>
      <c r="I2" s="595"/>
    </row>
    <row r="3" spans="1:9" x14ac:dyDescent="0.25">
      <c r="A3" s="594"/>
      <c r="B3" s="594"/>
      <c r="C3" s="594"/>
      <c r="D3" s="594"/>
      <c r="E3" s="594"/>
      <c r="F3" s="594"/>
      <c r="G3" s="594"/>
      <c r="H3" s="594"/>
      <c r="I3" s="131">
        <v>45717</v>
      </c>
    </row>
    <row r="4" spans="1:9" x14ac:dyDescent="0.25">
      <c r="A4" s="594"/>
      <c r="B4" s="594"/>
      <c r="C4" s="594"/>
      <c r="D4" s="594"/>
      <c r="E4" s="594"/>
      <c r="F4" s="594"/>
      <c r="G4" s="594"/>
      <c r="H4" s="594"/>
      <c r="I4" s="337" t="s">
        <v>151</v>
      </c>
    </row>
    <row r="5" spans="1:9" x14ac:dyDescent="0.25">
      <c r="A5" s="596" t="s">
        <v>394</v>
      </c>
      <c r="B5" s="596"/>
      <c r="C5" s="596"/>
      <c r="D5" s="596"/>
      <c r="E5" s="596"/>
      <c r="F5" s="596"/>
      <c r="G5" s="596"/>
      <c r="H5" s="596"/>
      <c r="I5" s="597" t="s">
        <v>372</v>
      </c>
    </row>
    <row r="6" spans="1:9" x14ac:dyDescent="0.25">
      <c r="A6" s="596"/>
      <c r="B6" s="596"/>
      <c r="C6" s="596"/>
      <c r="D6" s="596"/>
      <c r="E6" s="596"/>
      <c r="F6" s="596"/>
      <c r="G6" s="596"/>
      <c r="H6" s="596"/>
      <c r="I6" s="597"/>
    </row>
    <row r="7" spans="1:9" x14ac:dyDescent="0.25">
      <c r="A7" s="598" t="s">
        <v>393</v>
      </c>
      <c r="B7" s="598"/>
      <c r="C7" s="598"/>
      <c r="D7" s="598"/>
      <c r="E7" s="598"/>
      <c r="F7" s="598"/>
      <c r="G7" s="598"/>
      <c r="H7" s="598"/>
      <c r="I7" s="598"/>
    </row>
    <row r="8" spans="1:9" x14ac:dyDescent="0.25">
      <c r="A8" s="583" t="s">
        <v>342</v>
      </c>
      <c r="B8" s="583"/>
      <c r="C8" s="583"/>
      <c r="D8" s="583"/>
      <c r="E8" s="583"/>
      <c r="F8" s="583"/>
      <c r="G8" s="583"/>
      <c r="H8" s="583"/>
      <c r="I8" s="583"/>
    </row>
    <row r="9" spans="1:9" x14ac:dyDescent="0.25">
      <c r="A9" s="132" t="s">
        <v>343</v>
      </c>
      <c r="B9" s="338" t="s">
        <v>9</v>
      </c>
      <c r="C9" s="593" t="s">
        <v>344</v>
      </c>
      <c r="D9" s="593"/>
      <c r="E9" s="593"/>
      <c r="F9" s="338" t="s">
        <v>345</v>
      </c>
      <c r="G9" s="63" t="s">
        <v>346</v>
      </c>
      <c r="H9" s="133" t="s">
        <v>347</v>
      </c>
      <c r="I9" s="134" t="s">
        <v>348</v>
      </c>
    </row>
    <row r="10" spans="1:9" x14ac:dyDescent="0.25">
      <c r="A10" s="132">
        <v>88316</v>
      </c>
      <c r="B10" s="339" t="s">
        <v>21</v>
      </c>
      <c r="C10" s="580" t="s">
        <v>361</v>
      </c>
      <c r="D10" s="581"/>
      <c r="E10" s="582"/>
      <c r="F10" s="338" t="s">
        <v>377</v>
      </c>
      <c r="G10" s="74">
        <v>0.89680000000000004</v>
      </c>
      <c r="H10" s="133">
        <v>25.19</v>
      </c>
      <c r="I10" s="136">
        <f>H10*G10</f>
        <v>22.590392000000001</v>
      </c>
    </row>
    <row r="11" spans="1:9" x14ac:dyDescent="0.25">
      <c r="A11" s="73" t="s">
        <v>397</v>
      </c>
      <c r="B11" s="339" t="s">
        <v>21</v>
      </c>
      <c r="C11" s="604" t="s">
        <v>375</v>
      </c>
      <c r="D11" s="605"/>
      <c r="E11" s="606"/>
      <c r="F11" s="338" t="s">
        <v>377</v>
      </c>
      <c r="G11" s="74">
        <v>2.6903999999999999</v>
      </c>
      <c r="H11" s="135">
        <v>32.549999999999997</v>
      </c>
      <c r="I11" s="136">
        <f>H11*G11</f>
        <v>87.572519999999983</v>
      </c>
    </row>
    <row r="12" spans="1:9" x14ac:dyDescent="0.25">
      <c r="A12" s="579" t="s">
        <v>349</v>
      </c>
      <c r="B12" s="579"/>
      <c r="C12" s="579"/>
      <c r="D12" s="579"/>
      <c r="E12" s="579"/>
      <c r="F12" s="579"/>
      <c r="G12" s="579"/>
      <c r="H12" s="579"/>
      <c r="I12" s="137">
        <f>I11</f>
        <v>87.572519999999983</v>
      </c>
    </row>
    <row r="13" spans="1:9" x14ac:dyDescent="0.25">
      <c r="A13" s="335"/>
      <c r="B13" s="335"/>
      <c r="C13" s="335"/>
      <c r="D13" s="335"/>
      <c r="E13" s="335"/>
      <c r="F13" s="335"/>
      <c r="G13" s="335"/>
      <c r="H13" s="336"/>
      <c r="I13" s="65"/>
    </row>
    <row r="14" spans="1:9" x14ac:dyDescent="0.25">
      <c r="A14" s="583" t="s">
        <v>350</v>
      </c>
      <c r="B14" s="583"/>
      <c r="C14" s="583"/>
      <c r="D14" s="583"/>
      <c r="E14" s="583"/>
      <c r="F14" s="583"/>
      <c r="G14" s="583"/>
      <c r="H14" s="583"/>
      <c r="I14" s="583"/>
    </row>
    <row r="15" spans="1:9" x14ac:dyDescent="0.25">
      <c r="A15" s="132" t="s">
        <v>343</v>
      </c>
      <c r="B15" s="338" t="s">
        <v>9</v>
      </c>
      <c r="C15" s="593" t="s">
        <v>344</v>
      </c>
      <c r="D15" s="593"/>
      <c r="E15" s="593"/>
      <c r="F15" s="338" t="s">
        <v>345</v>
      </c>
      <c r="G15" s="63" t="s">
        <v>346</v>
      </c>
      <c r="H15" s="133" t="s">
        <v>347</v>
      </c>
      <c r="I15" s="134" t="s">
        <v>348</v>
      </c>
    </row>
    <row r="16" spans="1:9" ht="25.5" customHeight="1" x14ac:dyDescent="0.25">
      <c r="A16" s="132">
        <v>4721</v>
      </c>
      <c r="B16" s="339" t="s">
        <v>21</v>
      </c>
      <c r="C16" s="599" t="s">
        <v>395</v>
      </c>
      <c r="D16" s="599"/>
      <c r="E16" s="599"/>
      <c r="F16" s="338" t="s">
        <v>396</v>
      </c>
      <c r="G16" s="63">
        <v>2.8899999999999999E-2</v>
      </c>
      <c r="H16" s="133">
        <v>139.26</v>
      </c>
      <c r="I16" s="136">
        <f>H16*G16</f>
        <v>4.0246139999999997</v>
      </c>
    </row>
    <row r="17" spans="1:9" ht="46.5" customHeight="1" x14ac:dyDescent="0.25">
      <c r="A17" s="66" t="s">
        <v>398</v>
      </c>
      <c r="B17" s="339" t="s">
        <v>21</v>
      </c>
      <c r="C17" s="599" t="s">
        <v>399</v>
      </c>
      <c r="D17" s="599"/>
      <c r="E17" s="599"/>
      <c r="F17" s="66" t="s">
        <v>396</v>
      </c>
      <c r="G17" s="75">
        <v>0.1452</v>
      </c>
      <c r="H17" s="135">
        <v>683.69</v>
      </c>
      <c r="I17" s="136">
        <f>H17*G17</f>
        <v>99.271788000000001</v>
      </c>
    </row>
    <row r="18" spans="1:9" ht="41.25" customHeight="1" x14ac:dyDescent="0.25">
      <c r="A18" s="144" t="s">
        <v>400</v>
      </c>
      <c r="B18" s="67" t="s">
        <v>401</v>
      </c>
      <c r="C18" s="599" t="s">
        <v>402</v>
      </c>
      <c r="D18" s="599"/>
      <c r="E18" s="599"/>
      <c r="F18" s="66" t="s">
        <v>345</v>
      </c>
      <c r="G18" s="77">
        <v>1</v>
      </c>
      <c r="H18" s="133">
        <v>1464.25</v>
      </c>
      <c r="I18" s="136">
        <f>H18*G18</f>
        <v>1464.25</v>
      </c>
    </row>
    <row r="19" spans="1:9" x14ac:dyDescent="0.25">
      <c r="A19" s="579" t="s">
        <v>351</v>
      </c>
      <c r="B19" s="579"/>
      <c r="C19" s="579"/>
      <c r="D19" s="579"/>
      <c r="E19" s="579"/>
      <c r="F19" s="579"/>
      <c r="G19" s="579"/>
      <c r="H19" s="579"/>
      <c r="I19" s="68">
        <f>SUM(I16:I18)</f>
        <v>1567.5464019999999</v>
      </c>
    </row>
    <row r="20" spans="1:9" x14ac:dyDescent="0.25">
      <c r="A20" s="584"/>
      <c r="B20" s="585"/>
      <c r="C20" s="585"/>
      <c r="D20" s="585"/>
      <c r="E20" s="585"/>
      <c r="F20" s="585"/>
      <c r="G20" s="585"/>
      <c r="H20" s="585"/>
      <c r="I20" s="586"/>
    </row>
    <row r="21" spans="1:9" x14ac:dyDescent="0.25">
      <c r="A21" s="587" t="s">
        <v>352</v>
      </c>
      <c r="B21" s="587"/>
      <c r="C21" s="587"/>
      <c r="D21" s="587"/>
      <c r="E21" s="587"/>
      <c r="F21" s="587"/>
      <c r="G21" s="587"/>
      <c r="H21" s="587"/>
      <c r="I21" s="587"/>
    </row>
    <row r="22" spans="1:9" x14ac:dyDescent="0.25">
      <c r="A22" s="139"/>
      <c r="B22" s="340"/>
      <c r="C22" s="600" t="s">
        <v>344</v>
      </c>
      <c r="D22" s="600"/>
      <c r="E22" s="600"/>
      <c r="F22" s="340" t="s">
        <v>345</v>
      </c>
      <c r="G22" s="140" t="s">
        <v>346</v>
      </c>
      <c r="H22" s="154" t="s">
        <v>347</v>
      </c>
      <c r="I22" s="141" t="s">
        <v>348</v>
      </c>
    </row>
    <row r="23" spans="1:9" x14ac:dyDescent="0.25">
      <c r="A23" s="69"/>
      <c r="B23" s="69"/>
      <c r="C23" s="601"/>
      <c r="D23" s="602"/>
      <c r="E23" s="603"/>
      <c r="F23" s="70"/>
      <c r="G23" s="70"/>
      <c r="H23" s="78"/>
      <c r="I23" s="71"/>
    </row>
    <row r="24" spans="1:9" x14ac:dyDescent="0.25">
      <c r="A24" s="579" t="s">
        <v>353</v>
      </c>
      <c r="B24" s="579"/>
      <c r="C24" s="579"/>
      <c r="D24" s="579"/>
      <c r="E24" s="579"/>
      <c r="F24" s="579"/>
      <c r="G24" s="579"/>
      <c r="H24" s="579"/>
      <c r="I24" s="72">
        <v>0</v>
      </c>
    </row>
    <row r="25" spans="1:9" x14ac:dyDescent="0.25">
      <c r="A25" s="580"/>
      <c r="B25" s="581"/>
      <c r="C25" s="581"/>
      <c r="D25" s="581"/>
      <c r="E25" s="581"/>
      <c r="F25" s="581"/>
      <c r="G25" s="581"/>
      <c r="H25" s="581"/>
      <c r="I25" s="582"/>
    </row>
    <row r="26" spans="1:9" x14ac:dyDescent="0.25">
      <c r="A26" s="583" t="s">
        <v>354</v>
      </c>
      <c r="B26" s="583"/>
      <c r="C26" s="583"/>
      <c r="D26" s="583"/>
      <c r="E26" s="583"/>
      <c r="F26" s="583"/>
      <c r="G26" s="583"/>
      <c r="H26" s="583"/>
      <c r="I26" s="583"/>
    </row>
    <row r="27" spans="1:9" x14ac:dyDescent="0.25">
      <c r="A27" s="576" t="s">
        <v>355</v>
      </c>
      <c r="B27" s="576"/>
      <c r="C27" s="576"/>
      <c r="D27" s="576"/>
      <c r="E27" s="576"/>
      <c r="F27" s="576"/>
      <c r="G27" s="576"/>
      <c r="H27" s="576"/>
      <c r="I27" s="142">
        <f>I12</f>
        <v>87.572519999999983</v>
      </c>
    </row>
    <row r="28" spans="1:9" x14ac:dyDescent="0.25">
      <c r="A28" s="576" t="s">
        <v>356</v>
      </c>
      <c r="B28" s="576"/>
      <c r="C28" s="576"/>
      <c r="D28" s="576"/>
      <c r="E28" s="576"/>
      <c r="F28" s="576"/>
      <c r="G28" s="576"/>
      <c r="H28" s="576"/>
      <c r="I28" s="142">
        <f>I19</f>
        <v>1567.5464019999999</v>
      </c>
    </row>
    <row r="29" spans="1:9" x14ac:dyDescent="0.25">
      <c r="A29" s="576" t="s">
        <v>357</v>
      </c>
      <c r="B29" s="576"/>
      <c r="C29" s="576"/>
      <c r="D29" s="576"/>
      <c r="E29" s="576"/>
      <c r="F29" s="576"/>
      <c r="G29" s="576"/>
      <c r="H29" s="576"/>
      <c r="I29" s="142">
        <f>I24</f>
        <v>0</v>
      </c>
    </row>
    <row r="30" spans="1:9" x14ac:dyDescent="0.25">
      <c r="A30" s="576" t="s">
        <v>359</v>
      </c>
      <c r="B30" s="576"/>
      <c r="C30" s="576"/>
      <c r="D30" s="576"/>
      <c r="E30" s="576"/>
      <c r="F30" s="576"/>
      <c r="G30" s="576"/>
      <c r="H30" s="576"/>
      <c r="I30" s="143">
        <f>TRUNC(ROUND(SUM(I27:I29),2),2)</f>
        <v>1655.12</v>
      </c>
    </row>
  </sheetData>
  <mergeCells count="27">
    <mergeCell ref="A30:H30"/>
    <mergeCell ref="C16:E16"/>
    <mergeCell ref="C10:E10"/>
    <mergeCell ref="C17:E17"/>
    <mergeCell ref="A24:H24"/>
    <mergeCell ref="A25:I25"/>
    <mergeCell ref="A26:I26"/>
    <mergeCell ref="A27:H27"/>
    <mergeCell ref="A28:H28"/>
    <mergeCell ref="A29:H29"/>
    <mergeCell ref="C18:E18"/>
    <mergeCell ref="A19:H19"/>
    <mergeCell ref="A20:I20"/>
    <mergeCell ref="A21:I21"/>
    <mergeCell ref="C22:E22"/>
    <mergeCell ref="C23:E23"/>
    <mergeCell ref="C9:E9"/>
    <mergeCell ref="C11:E11"/>
    <mergeCell ref="A12:H12"/>
    <mergeCell ref="A14:I14"/>
    <mergeCell ref="C15:E15"/>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B1CFE-C215-46D6-9067-A4603AC9DB55}">
  <dimension ref="A1:I28"/>
  <sheetViews>
    <sheetView view="pageBreakPreview" zoomScale="115" zoomScaleNormal="100" zoomScaleSheetLayoutView="115" workbookViewId="0">
      <selection activeCell="I29" sqref="I29"/>
    </sheetView>
  </sheetViews>
  <sheetFormatPr defaultRowHeight="15" x14ac:dyDescent="0.25"/>
  <cols>
    <col min="3" max="4" width="18.140625" customWidth="1"/>
    <col min="9" max="9" width="12.28515625" customWidth="1"/>
  </cols>
  <sheetData>
    <row r="1" spans="1:9" x14ac:dyDescent="0.25">
      <c r="A1" s="594" t="s">
        <v>340</v>
      </c>
      <c r="B1" s="594"/>
      <c r="C1" s="594"/>
      <c r="D1" s="594"/>
      <c r="E1" s="594"/>
      <c r="F1" s="594"/>
      <c r="G1" s="594"/>
      <c r="H1" s="594"/>
      <c r="I1" s="595" t="s">
        <v>341</v>
      </c>
    </row>
    <row r="2" spans="1:9" x14ac:dyDescent="0.25">
      <c r="A2" s="594"/>
      <c r="B2" s="594"/>
      <c r="C2" s="594"/>
      <c r="D2" s="594"/>
      <c r="E2" s="594"/>
      <c r="F2" s="594"/>
      <c r="G2" s="594"/>
      <c r="H2" s="594"/>
      <c r="I2" s="595"/>
    </row>
    <row r="3" spans="1:9" x14ac:dyDescent="0.25">
      <c r="A3" s="594"/>
      <c r="B3" s="594"/>
      <c r="C3" s="594"/>
      <c r="D3" s="594"/>
      <c r="E3" s="594"/>
      <c r="F3" s="594"/>
      <c r="G3" s="594"/>
      <c r="H3" s="594"/>
      <c r="I3" s="131">
        <v>45717</v>
      </c>
    </row>
    <row r="4" spans="1:9" x14ac:dyDescent="0.25">
      <c r="A4" s="594"/>
      <c r="B4" s="594"/>
      <c r="C4" s="594"/>
      <c r="D4" s="594"/>
      <c r="E4" s="594"/>
      <c r="F4" s="594"/>
      <c r="G4" s="594"/>
      <c r="H4" s="594"/>
      <c r="I4" s="337" t="s">
        <v>358</v>
      </c>
    </row>
    <row r="5" spans="1:9" x14ac:dyDescent="0.25">
      <c r="A5" s="596" t="s">
        <v>386</v>
      </c>
      <c r="B5" s="596"/>
      <c r="C5" s="596"/>
      <c r="D5" s="596"/>
      <c r="E5" s="596"/>
      <c r="F5" s="596"/>
      <c r="G5" s="596"/>
      <c r="H5" s="596"/>
      <c r="I5" s="597" t="s">
        <v>372</v>
      </c>
    </row>
    <row r="6" spans="1:9" x14ac:dyDescent="0.25">
      <c r="A6" s="596"/>
      <c r="B6" s="596"/>
      <c r="C6" s="596"/>
      <c r="D6" s="596"/>
      <c r="E6" s="596"/>
      <c r="F6" s="596"/>
      <c r="G6" s="596"/>
      <c r="H6" s="596"/>
      <c r="I6" s="597"/>
    </row>
    <row r="7" spans="1:9" x14ac:dyDescent="0.25">
      <c r="A7" s="598" t="s">
        <v>387</v>
      </c>
      <c r="B7" s="598"/>
      <c r="C7" s="598"/>
      <c r="D7" s="598"/>
      <c r="E7" s="598"/>
      <c r="F7" s="598"/>
      <c r="G7" s="598"/>
      <c r="H7" s="598"/>
      <c r="I7" s="598"/>
    </row>
    <row r="8" spans="1:9" x14ac:dyDescent="0.25">
      <c r="A8" s="583" t="s">
        <v>342</v>
      </c>
      <c r="B8" s="583"/>
      <c r="C8" s="583"/>
      <c r="D8" s="583"/>
      <c r="E8" s="583"/>
      <c r="F8" s="583"/>
      <c r="G8" s="583"/>
      <c r="H8" s="583"/>
      <c r="I8" s="583"/>
    </row>
    <row r="9" spans="1:9" x14ac:dyDescent="0.25">
      <c r="A9" s="132" t="s">
        <v>343</v>
      </c>
      <c r="B9" s="338" t="s">
        <v>9</v>
      </c>
      <c r="C9" s="593" t="s">
        <v>344</v>
      </c>
      <c r="D9" s="593"/>
      <c r="E9" s="593"/>
      <c r="F9" s="338" t="s">
        <v>345</v>
      </c>
      <c r="G9" s="63" t="s">
        <v>346</v>
      </c>
      <c r="H9" s="133" t="s">
        <v>347</v>
      </c>
      <c r="I9" s="134" t="s">
        <v>348</v>
      </c>
    </row>
    <row r="10" spans="1:9" x14ac:dyDescent="0.25">
      <c r="A10" s="73" t="s">
        <v>360</v>
      </c>
      <c r="B10" s="339" t="s">
        <v>21</v>
      </c>
      <c r="C10" s="604" t="s">
        <v>361</v>
      </c>
      <c r="D10" s="605"/>
      <c r="E10" s="606"/>
      <c r="F10" s="338" t="s">
        <v>377</v>
      </c>
      <c r="G10" s="63">
        <v>7.0000000000000007E-2</v>
      </c>
      <c r="H10" s="135">
        <v>25.19</v>
      </c>
      <c r="I10" s="136">
        <f>H10*G10</f>
        <v>1.7633000000000003</v>
      </c>
    </row>
    <row r="11" spans="1:9" x14ac:dyDescent="0.25">
      <c r="A11" s="579" t="s">
        <v>349</v>
      </c>
      <c r="B11" s="579"/>
      <c r="C11" s="579"/>
      <c r="D11" s="579"/>
      <c r="E11" s="579"/>
      <c r="F11" s="579"/>
      <c r="G11" s="579"/>
      <c r="H11" s="579"/>
      <c r="I11" s="137">
        <f>I10</f>
        <v>1.7633000000000003</v>
      </c>
    </row>
    <row r="12" spans="1:9" x14ac:dyDescent="0.25">
      <c r="A12" s="335"/>
      <c r="B12" s="335"/>
      <c r="C12" s="335"/>
      <c r="D12" s="335"/>
      <c r="E12" s="335"/>
      <c r="F12" s="335"/>
      <c r="G12" s="335"/>
      <c r="H12" s="336"/>
      <c r="I12" s="65"/>
    </row>
    <row r="13" spans="1:9" x14ac:dyDescent="0.25">
      <c r="A13" s="583" t="s">
        <v>350</v>
      </c>
      <c r="B13" s="583"/>
      <c r="C13" s="583"/>
      <c r="D13" s="583"/>
      <c r="E13" s="583"/>
      <c r="F13" s="583"/>
      <c r="G13" s="583"/>
      <c r="H13" s="583"/>
      <c r="I13" s="583"/>
    </row>
    <row r="14" spans="1:9" x14ac:dyDescent="0.25">
      <c r="A14" s="132" t="s">
        <v>343</v>
      </c>
      <c r="B14" s="338" t="s">
        <v>9</v>
      </c>
      <c r="C14" s="593" t="s">
        <v>344</v>
      </c>
      <c r="D14" s="593"/>
      <c r="E14" s="593"/>
      <c r="F14" s="338" t="s">
        <v>345</v>
      </c>
      <c r="G14" s="63" t="s">
        <v>346</v>
      </c>
      <c r="H14" s="133" t="s">
        <v>347</v>
      </c>
      <c r="I14" s="134" t="s">
        <v>348</v>
      </c>
    </row>
    <row r="15" spans="1:9" x14ac:dyDescent="0.25">
      <c r="A15" s="66"/>
      <c r="B15" s="67"/>
      <c r="C15" s="599"/>
      <c r="D15" s="599"/>
      <c r="E15" s="599"/>
      <c r="F15" s="66"/>
      <c r="G15" s="75"/>
      <c r="H15" s="135"/>
      <c r="I15" s="138"/>
    </row>
    <row r="16" spans="1:9" x14ac:dyDescent="0.25">
      <c r="A16" s="144"/>
      <c r="B16" s="67"/>
      <c r="C16" s="599"/>
      <c r="D16" s="599"/>
      <c r="E16" s="599"/>
      <c r="F16" s="66"/>
      <c r="G16" s="77"/>
      <c r="H16" s="135"/>
      <c r="I16" s="138"/>
    </row>
    <row r="17" spans="1:9" x14ac:dyDescent="0.25">
      <c r="A17" s="579" t="s">
        <v>351</v>
      </c>
      <c r="B17" s="579"/>
      <c r="C17" s="579"/>
      <c r="D17" s="579"/>
      <c r="E17" s="579"/>
      <c r="F17" s="579"/>
      <c r="G17" s="579"/>
      <c r="H17" s="579"/>
      <c r="I17" s="68">
        <f>SUM(I15:I16)</f>
        <v>0</v>
      </c>
    </row>
    <row r="18" spans="1:9" x14ac:dyDescent="0.25">
      <c r="A18" s="584"/>
      <c r="B18" s="585"/>
      <c r="C18" s="585"/>
      <c r="D18" s="585"/>
      <c r="E18" s="585"/>
      <c r="F18" s="585"/>
      <c r="G18" s="585"/>
      <c r="H18" s="585"/>
      <c r="I18" s="586"/>
    </row>
    <row r="19" spans="1:9" x14ac:dyDescent="0.25">
      <c r="A19" s="587" t="s">
        <v>352</v>
      </c>
      <c r="B19" s="587"/>
      <c r="C19" s="587"/>
      <c r="D19" s="587"/>
      <c r="E19" s="587"/>
      <c r="F19" s="587"/>
      <c r="G19" s="587"/>
      <c r="H19" s="587"/>
      <c r="I19" s="587"/>
    </row>
    <row r="20" spans="1:9" x14ac:dyDescent="0.25">
      <c r="A20" s="139"/>
      <c r="B20" s="340"/>
      <c r="C20" s="600" t="s">
        <v>344</v>
      </c>
      <c r="D20" s="600"/>
      <c r="E20" s="600"/>
      <c r="F20" s="340" t="s">
        <v>345</v>
      </c>
      <c r="G20" s="140" t="s">
        <v>346</v>
      </c>
      <c r="H20" s="76" t="s">
        <v>347</v>
      </c>
      <c r="I20" s="141" t="s">
        <v>348</v>
      </c>
    </row>
    <row r="21" spans="1:9" x14ac:dyDescent="0.25">
      <c r="A21" s="69"/>
      <c r="B21" s="69"/>
      <c r="C21" s="601"/>
      <c r="D21" s="602"/>
      <c r="E21" s="603"/>
      <c r="F21" s="70"/>
      <c r="G21" s="70"/>
      <c r="H21" s="78"/>
      <c r="I21" s="71"/>
    </row>
    <row r="22" spans="1:9" x14ac:dyDescent="0.25">
      <c r="A22" s="579" t="s">
        <v>353</v>
      </c>
      <c r="B22" s="579"/>
      <c r="C22" s="579"/>
      <c r="D22" s="579"/>
      <c r="E22" s="579"/>
      <c r="F22" s="579"/>
      <c r="G22" s="579"/>
      <c r="H22" s="579"/>
      <c r="I22" s="72">
        <v>0</v>
      </c>
    </row>
    <row r="23" spans="1:9" x14ac:dyDescent="0.25">
      <c r="A23" s="580"/>
      <c r="B23" s="581"/>
      <c r="C23" s="581"/>
      <c r="D23" s="581"/>
      <c r="E23" s="581"/>
      <c r="F23" s="581"/>
      <c r="G23" s="581"/>
      <c r="H23" s="581"/>
      <c r="I23" s="582"/>
    </row>
    <row r="24" spans="1:9" x14ac:dyDescent="0.25">
      <c r="A24" s="583" t="s">
        <v>354</v>
      </c>
      <c r="B24" s="583"/>
      <c r="C24" s="583"/>
      <c r="D24" s="583"/>
      <c r="E24" s="583"/>
      <c r="F24" s="583"/>
      <c r="G24" s="583"/>
      <c r="H24" s="583"/>
      <c r="I24" s="583"/>
    </row>
    <row r="25" spans="1:9" x14ac:dyDescent="0.25">
      <c r="A25" s="576" t="s">
        <v>355</v>
      </c>
      <c r="B25" s="576"/>
      <c r="C25" s="576"/>
      <c r="D25" s="576"/>
      <c r="E25" s="576"/>
      <c r="F25" s="576"/>
      <c r="G25" s="576"/>
      <c r="H25" s="576"/>
      <c r="I25" s="142">
        <f>I11</f>
        <v>1.7633000000000003</v>
      </c>
    </row>
    <row r="26" spans="1:9" x14ac:dyDescent="0.25">
      <c r="A26" s="576" t="s">
        <v>356</v>
      </c>
      <c r="B26" s="576"/>
      <c r="C26" s="576"/>
      <c r="D26" s="576"/>
      <c r="E26" s="576"/>
      <c r="F26" s="576"/>
      <c r="G26" s="576"/>
      <c r="H26" s="576"/>
      <c r="I26" s="142">
        <f>I17</f>
        <v>0</v>
      </c>
    </row>
    <row r="27" spans="1:9" x14ac:dyDescent="0.25">
      <c r="A27" s="576" t="s">
        <v>357</v>
      </c>
      <c r="B27" s="576"/>
      <c r="C27" s="576"/>
      <c r="D27" s="576"/>
      <c r="E27" s="576"/>
      <c r="F27" s="576"/>
      <c r="G27" s="576"/>
      <c r="H27" s="576"/>
      <c r="I27" s="142">
        <f>I22</f>
        <v>0</v>
      </c>
    </row>
    <row r="28" spans="1:9" x14ac:dyDescent="0.25">
      <c r="A28" s="576" t="s">
        <v>359</v>
      </c>
      <c r="B28" s="576"/>
      <c r="C28" s="576"/>
      <c r="D28" s="576"/>
      <c r="E28" s="576"/>
      <c r="F28" s="576"/>
      <c r="G28" s="576"/>
      <c r="H28" s="576"/>
      <c r="I28" s="143">
        <f>TRUNC(ROUND(SUM(I25:I27),2),2)</f>
        <v>1.76</v>
      </c>
    </row>
  </sheetData>
  <mergeCells count="25">
    <mergeCell ref="A8:I8"/>
    <mergeCell ref="A1:H4"/>
    <mergeCell ref="I1:I2"/>
    <mergeCell ref="A5:H6"/>
    <mergeCell ref="I5:I6"/>
    <mergeCell ref="A7:I7"/>
    <mergeCell ref="C9:E9"/>
    <mergeCell ref="A11:H11"/>
    <mergeCell ref="A13:I13"/>
    <mergeCell ref="C14:E14"/>
    <mergeCell ref="C15:E15"/>
    <mergeCell ref="A28:H28"/>
    <mergeCell ref="C10:E10"/>
    <mergeCell ref="A22:H22"/>
    <mergeCell ref="A23:I23"/>
    <mergeCell ref="A24:I24"/>
    <mergeCell ref="A25:H25"/>
    <mergeCell ref="A26:H26"/>
    <mergeCell ref="A27:H27"/>
    <mergeCell ref="C16:E16"/>
    <mergeCell ref="A17:H17"/>
    <mergeCell ref="A18:I18"/>
    <mergeCell ref="A19:I19"/>
    <mergeCell ref="C20:E20"/>
    <mergeCell ref="C21:E21"/>
  </mergeCells>
  <pageMargins left="0.7" right="0.7" top="0.75" bottom="0.75" header="0.3" footer="0.3"/>
  <pageSetup paperSize="9"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11</vt:i4>
      </vt:variant>
      <vt:variant>
        <vt:lpstr>Intervalos Nomeados</vt:lpstr>
      </vt:variant>
      <vt:variant>
        <vt:i4>6</vt:i4>
      </vt:variant>
    </vt:vector>
  </HeadingPairs>
  <TitlesOfParts>
    <vt:vector size="17" baseType="lpstr">
      <vt:lpstr>PLANILHA ORÇAMENTÁRIA</vt:lpstr>
      <vt:lpstr>RESUMO PO</vt:lpstr>
      <vt:lpstr>MEMÓRIA DE CÁLCULO</vt:lpstr>
      <vt:lpstr>CURVA ABC</vt:lpstr>
      <vt:lpstr>LS</vt:lpstr>
      <vt:lpstr>BDI</vt:lpstr>
      <vt:lpstr>CRONOGRAMA</vt:lpstr>
      <vt:lpstr>COMP-01</vt:lpstr>
      <vt:lpstr>COMP-02</vt:lpstr>
      <vt:lpstr>COMP-03</vt:lpstr>
      <vt:lpstr>COMP-04</vt:lpstr>
      <vt:lpstr>BDI!Area_de_impressao</vt:lpstr>
      <vt:lpstr>LS!Area_de_impressao</vt:lpstr>
      <vt:lpstr>'MEMÓRIA DE CÁLCULO'!Area_de_impressao</vt:lpstr>
      <vt:lpstr>'PLANILHA ORÇAMENTÁRIA'!Area_de_impressao</vt:lpstr>
      <vt:lpstr>'CURVA ABC'!Titulos_de_impressao</vt:lpstr>
      <vt:lpstr>'PLANILHA ORÇAMENTÁRIA'!Titulos_de_impressao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thais.baptista</dc:creator>
  <cp:keywords/>
  <dc:description/>
  <cp:lastModifiedBy>jamile.campos</cp:lastModifiedBy>
  <cp:revision/>
  <cp:lastPrinted>2025-05-07T13:40:49Z</cp:lastPrinted>
  <dcterms:created xsi:type="dcterms:W3CDTF">2021-11-17T11:08:04Z</dcterms:created>
  <dcterms:modified xsi:type="dcterms:W3CDTF">2025-06-12T12:56:37Z</dcterms:modified>
  <cp:category/>
  <cp:contentStatus/>
</cp:coreProperties>
</file>